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lasiffps02\Docs\OHV\tomas barean\CREPC 2 - vyvoj\portal\statistika_aktualizacia\creuc\"/>
    </mc:Choice>
  </mc:AlternateContent>
  <bookViews>
    <workbookView xWindow="0" yWindow="0" windowWidth="19230" windowHeight="7155"/>
  </bookViews>
  <sheets>
    <sheet name="BLOKY" sheetId="4" r:id="rId1"/>
    <sheet name="BLOKY_PODIELY" sheetId="12" r:id="rId2"/>
    <sheet name="VSETKY" sheetId="2" r:id="rId3"/>
    <sheet name="VSETKY_PODIELY" sheetId="11" r:id="rId4"/>
    <sheet name="DATA" sheetId="9" r:id="rId5"/>
  </sheets>
  <calcPr calcId="152511"/>
</workbook>
</file>

<file path=xl/calcChain.xml><?xml version="1.0" encoding="utf-8"?>
<calcChain xmlns="http://schemas.openxmlformats.org/spreadsheetml/2006/main">
  <c r="A810" i="9" l="1"/>
  <c r="D810" i="9" s="1"/>
  <c r="A809" i="9"/>
  <c r="D809" i="9" s="1"/>
  <c r="A808" i="9"/>
  <c r="D808" i="9" s="1"/>
  <c r="A807" i="9"/>
  <c r="D807" i="9" s="1"/>
  <c r="A806" i="9"/>
  <c r="D806" i="9" s="1"/>
  <c r="A805" i="9"/>
  <c r="D805" i="9" s="1"/>
  <c r="A804" i="9"/>
  <c r="D804" i="9" s="1"/>
  <c r="A803" i="9"/>
  <c r="D803" i="9" s="1"/>
  <c r="A802" i="9"/>
  <c r="D802" i="9" s="1"/>
  <c r="A801" i="9"/>
  <c r="D801" i="9" s="1"/>
  <c r="A800" i="9"/>
  <c r="D800" i="9" s="1"/>
  <c r="A799" i="9"/>
  <c r="D799" i="9" s="1"/>
  <c r="A798" i="9"/>
  <c r="D798" i="9" s="1"/>
  <c r="A797" i="9"/>
  <c r="D797" i="9" s="1"/>
  <c r="A796" i="9"/>
  <c r="D796" i="9" s="1"/>
  <c r="A795" i="9"/>
  <c r="D795" i="9" s="1"/>
  <c r="A794" i="9"/>
  <c r="D794" i="9" s="1"/>
  <c r="A793" i="9"/>
  <c r="D793" i="9" s="1"/>
  <c r="A792" i="9"/>
  <c r="D792" i="9" s="1"/>
  <c r="A791" i="9"/>
  <c r="D791" i="9" s="1"/>
  <c r="A790" i="9"/>
  <c r="D790" i="9" s="1"/>
  <c r="A789" i="9"/>
  <c r="D789" i="9" s="1"/>
  <c r="A788" i="9"/>
  <c r="D788" i="9" s="1"/>
  <c r="A787" i="9"/>
  <c r="D787" i="9" s="1"/>
  <c r="A786" i="9"/>
  <c r="D786" i="9" s="1"/>
  <c r="A785" i="9"/>
  <c r="D785" i="9" s="1"/>
  <c r="A784" i="9"/>
  <c r="D784" i="9" s="1"/>
  <c r="A783" i="9"/>
  <c r="D783" i="9" s="1"/>
  <c r="A782" i="9"/>
  <c r="D782" i="9" s="1"/>
  <c r="A781" i="9"/>
  <c r="D781" i="9" s="1"/>
  <c r="A780" i="9"/>
  <c r="D780" i="9" s="1"/>
  <c r="A779" i="9"/>
  <c r="D779" i="9" s="1"/>
  <c r="A778" i="9"/>
  <c r="D778" i="9" s="1"/>
  <c r="A777" i="9"/>
  <c r="D777" i="9" s="1"/>
  <c r="A776" i="9"/>
  <c r="D776" i="9" s="1"/>
  <c r="A775" i="9"/>
  <c r="D775" i="9" s="1"/>
  <c r="A774" i="9"/>
  <c r="D774" i="9" s="1"/>
  <c r="A773" i="9"/>
  <c r="D773" i="9" s="1"/>
  <c r="A772" i="9"/>
  <c r="D772" i="9" s="1"/>
  <c r="A771" i="9"/>
  <c r="D771" i="9" s="1"/>
  <c r="A770" i="9"/>
  <c r="D770" i="9" s="1"/>
  <c r="A769" i="9"/>
  <c r="D769" i="9" s="1"/>
  <c r="A768" i="9"/>
  <c r="D768" i="9" s="1"/>
  <c r="A767" i="9"/>
  <c r="D767" i="9" s="1"/>
  <c r="A766" i="9"/>
  <c r="D766" i="9" s="1"/>
  <c r="A765" i="9"/>
  <c r="D765" i="9" s="1"/>
  <c r="A764" i="9"/>
  <c r="D764" i="9" s="1"/>
  <c r="A763" i="9"/>
  <c r="D763" i="9" s="1"/>
  <c r="A762" i="9"/>
  <c r="D762" i="9" s="1"/>
  <c r="A761" i="9"/>
  <c r="D761" i="9" s="1"/>
  <c r="A760" i="9"/>
  <c r="D760" i="9" s="1"/>
  <c r="A759" i="9"/>
  <c r="D759" i="9" s="1"/>
  <c r="A758" i="9"/>
  <c r="D758" i="9" s="1"/>
  <c r="A757" i="9"/>
  <c r="D757" i="9" s="1"/>
  <c r="A756" i="9"/>
  <c r="D756" i="9" s="1"/>
  <c r="A755" i="9"/>
  <c r="D755" i="9" s="1"/>
  <c r="A754" i="9"/>
  <c r="D754" i="9" s="1"/>
  <c r="A753" i="9"/>
  <c r="D753" i="9" s="1"/>
  <c r="A752" i="9"/>
  <c r="D752" i="9" s="1"/>
  <c r="A751" i="9"/>
  <c r="D751" i="9" s="1"/>
  <c r="A750" i="9"/>
  <c r="D750" i="9" s="1"/>
  <c r="A749" i="9"/>
  <c r="D749" i="9" s="1"/>
  <c r="A748" i="9"/>
  <c r="D748" i="9" s="1"/>
  <c r="A747" i="9"/>
  <c r="D747" i="9" s="1"/>
  <c r="A746" i="9"/>
  <c r="D746" i="9" s="1"/>
  <c r="A745" i="9"/>
  <c r="D745" i="9" s="1"/>
  <c r="A744" i="9"/>
  <c r="D744" i="9" s="1"/>
  <c r="A743" i="9"/>
  <c r="D743" i="9" s="1"/>
  <c r="A742" i="9"/>
  <c r="D742" i="9" s="1"/>
  <c r="A741" i="9"/>
  <c r="D741" i="9" s="1"/>
  <c r="A740" i="9"/>
  <c r="D740" i="9" s="1"/>
  <c r="A739" i="9"/>
  <c r="D739" i="9" s="1"/>
  <c r="A738" i="9"/>
  <c r="D738" i="9" s="1"/>
  <c r="A737" i="9"/>
  <c r="D737" i="9" s="1"/>
  <c r="A736" i="9"/>
  <c r="D736" i="9" s="1"/>
  <c r="A735" i="9"/>
  <c r="D735" i="9" s="1"/>
  <c r="A734" i="9"/>
  <c r="D734" i="9" s="1"/>
  <c r="A733" i="9"/>
  <c r="D733" i="9" s="1"/>
  <c r="A732" i="9"/>
  <c r="D732" i="9" s="1"/>
  <c r="A731" i="9"/>
  <c r="D731" i="9" s="1"/>
  <c r="A730" i="9"/>
  <c r="D730" i="9" s="1"/>
  <c r="A729" i="9"/>
  <c r="D729" i="9" s="1"/>
  <c r="A728" i="9"/>
  <c r="D728" i="9" s="1"/>
  <c r="A727" i="9"/>
  <c r="D727" i="9" s="1"/>
  <c r="A726" i="9"/>
  <c r="D726" i="9" s="1"/>
  <c r="A725" i="9"/>
  <c r="D725" i="9" s="1"/>
  <c r="A724" i="9"/>
  <c r="D724" i="9" s="1"/>
  <c r="A723" i="9"/>
  <c r="D723" i="9" s="1"/>
  <c r="A722" i="9"/>
  <c r="D722" i="9" s="1"/>
  <c r="A721" i="9"/>
  <c r="D721" i="9" s="1"/>
  <c r="A720" i="9"/>
  <c r="D720" i="9" s="1"/>
  <c r="A719" i="9"/>
  <c r="D719" i="9" s="1"/>
  <c r="A718" i="9"/>
  <c r="D718" i="9" s="1"/>
  <c r="A717" i="9"/>
  <c r="D717" i="9" s="1"/>
  <c r="A716" i="9"/>
  <c r="D716" i="9" s="1"/>
  <c r="A715" i="9"/>
  <c r="D715" i="9" s="1"/>
  <c r="A714" i="9"/>
  <c r="D714" i="9" s="1"/>
  <c r="A713" i="9"/>
  <c r="D713" i="9" s="1"/>
  <c r="A712" i="9"/>
  <c r="D712" i="9" s="1"/>
  <c r="A711" i="9"/>
  <c r="D711" i="9" s="1"/>
  <c r="A710" i="9"/>
  <c r="D710" i="9" s="1"/>
  <c r="A709" i="9"/>
  <c r="D709" i="9" s="1"/>
  <c r="A708" i="9"/>
  <c r="D708" i="9" s="1"/>
  <c r="A707" i="9"/>
  <c r="D707" i="9" s="1"/>
  <c r="A706" i="9"/>
  <c r="D706" i="9" s="1"/>
  <c r="A705" i="9"/>
  <c r="D705" i="9" s="1"/>
  <c r="A704" i="9"/>
  <c r="D704" i="9" s="1"/>
  <c r="A703" i="9"/>
  <c r="D703" i="9" s="1"/>
  <c r="A702" i="9"/>
  <c r="D702" i="9" s="1"/>
  <c r="A701" i="9"/>
  <c r="D701" i="9" s="1"/>
  <c r="A700" i="9"/>
  <c r="D700" i="9" s="1"/>
  <c r="A699" i="9"/>
  <c r="D699" i="9" s="1"/>
  <c r="A698" i="9"/>
  <c r="D698" i="9" s="1"/>
  <c r="A697" i="9"/>
  <c r="D697" i="9" s="1"/>
  <c r="A696" i="9"/>
  <c r="D696" i="9" s="1"/>
  <c r="A695" i="9"/>
  <c r="D695" i="9" s="1"/>
  <c r="A694" i="9"/>
  <c r="D694" i="9" s="1"/>
  <c r="A693" i="9"/>
  <c r="D693" i="9" s="1"/>
  <c r="A692" i="9"/>
  <c r="D692" i="9" s="1"/>
  <c r="A691" i="9"/>
  <c r="D691" i="9" s="1"/>
  <c r="A690" i="9"/>
  <c r="D690" i="9" s="1"/>
  <c r="A689" i="9"/>
  <c r="D689" i="9" s="1"/>
  <c r="A688" i="9"/>
  <c r="D688" i="9" s="1"/>
  <c r="A687" i="9"/>
  <c r="D687" i="9" s="1"/>
  <c r="A686" i="9"/>
  <c r="D686" i="9" s="1"/>
  <c r="A685" i="9"/>
  <c r="D685" i="9" s="1"/>
  <c r="A684" i="9"/>
  <c r="D684" i="9" s="1"/>
  <c r="A683" i="9"/>
  <c r="D683" i="9" s="1"/>
  <c r="A682" i="9"/>
  <c r="D682" i="9" s="1"/>
  <c r="A681" i="9"/>
  <c r="D681" i="9" s="1"/>
  <c r="A680" i="9"/>
  <c r="D680" i="9" s="1"/>
  <c r="A679" i="9"/>
  <c r="D679" i="9" s="1"/>
  <c r="A678" i="9"/>
  <c r="D678" i="9" s="1"/>
  <c r="A677" i="9"/>
  <c r="D677" i="9" s="1"/>
  <c r="A676" i="9"/>
  <c r="D676" i="9" s="1"/>
  <c r="A675" i="9"/>
  <c r="D675" i="9" s="1"/>
  <c r="A674" i="9"/>
  <c r="D674" i="9" s="1"/>
  <c r="A673" i="9"/>
  <c r="D673" i="9" s="1"/>
  <c r="A672" i="9"/>
  <c r="D672" i="9" s="1"/>
  <c r="A671" i="9"/>
  <c r="D671" i="9" s="1"/>
  <c r="A670" i="9"/>
  <c r="D670" i="9" s="1"/>
  <c r="A669" i="9"/>
  <c r="D669" i="9" s="1"/>
  <c r="A668" i="9"/>
  <c r="D668" i="9" s="1"/>
  <c r="A667" i="9"/>
  <c r="D667" i="9" s="1"/>
  <c r="A666" i="9"/>
  <c r="D666" i="9" s="1"/>
  <c r="A665" i="9"/>
  <c r="D665" i="9" s="1"/>
  <c r="A664" i="9"/>
  <c r="D664" i="9" s="1"/>
  <c r="A663" i="9"/>
  <c r="D663" i="9" s="1"/>
  <c r="A662" i="9"/>
  <c r="D662" i="9" s="1"/>
  <c r="A661" i="9"/>
  <c r="D661" i="9" s="1"/>
  <c r="A660" i="9"/>
  <c r="D660" i="9" s="1"/>
  <c r="A659" i="9"/>
  <c r="D659" i="9" s="1"/>
  <c r="D658" i="9"/>
  <c r="A658" i="9"/>
  <c r="A657" i="9"/>
  <c r="D657" i="9" s="1"/>
  <c r="A656" i="9"/>
  <c r="D656" i="9" s="1"/>
  <c r="A655" i="9"/>
  <c r="D655" i="9" s="1"/>
  <c r="A654" i="9"/>
  <c r="D654" i="9" s="1"/>
  <c r="A653" i="9"/>
  <c r="D653" i="9" s="1"/>
  <c r="A652" i="9"/>
  <c r="D652" i="9" s="1"/>
  <c r="A651" i="9"/>
  <c r="D651" i="9" s="1"/>
  <c r="A650" i="9"/>
  <c r="D650" i="9" s="1"/>
  <c r="A649" i="9"/>
  <c r="D649" i="9" s="1"/>
  <c r="A648" i="9"/>
  <c r="D648" i="9" s="1"/>
  <c r="A647" i="9"/>
  <c r="D647" i="9" s="1"/>
  <c r="A646" i="9"/>
  <c r="D646" i="9" s="1"/>
  <c r="A645" i="9"/>
  <c r="D645" i="9" s="1"/>
  <c r="A644" i="9"/>
  <c r="D644" i="9" s="1"/>
  <c r="A643" i="9"/>
  <c r="D643" i="9" s="1"/>
  <c r="A642" i="9"/>
  <c r="D642" i="9" s="1"/>
  <c r="A641" i="9"/>
  <c r="D641" i="9" s="1"/>
  <c r="A640" i="9"/>
  <c r="D640" i="9" s="1"/>
  <c r="A639" i="9"/>
  <c r="D639" i="9" s="1"/>
  <c r="A638" i="9"/>
  <c r="D638" i="9" s="1"/>
  <c r="A637" i="9"/>
  <c r="D637" i="9" s="1"/>
  <c r="A636" i="9"/>
  <c r="D636" i="9" s="1"/>
  <c r="A635" i="9"/>
  <c r="D635" i="9" s="1"/>
  <c r="A634" i="9"/>
  <c r="D634" i="9" s="1"/>
  <c r="A633" i="9"/>
  <c r="D633" i="9" s="1"/>
  <c r="A632" i="9"/>
  <c r="D632" i="9" s="1"/>
  <c r="D631" i="9"/>
  <c r="A631" i="9"/>
  <c r="A630" i="9"/>
  <c r="D630" i="9" s="1"/>
  <c r="A629" i="9"/>
  <c r="D629" i="9" s="1"/>
  <c r="A628" i="9"/>
  <c r="D628" i="9" s="1"/>
  <c r="A627" i="9"/>
  <c r="D627" i="9" s="1"/>
  <c r="A626" i="9"/>
  <c r="D626" i="9" s="1"/>
  <c r="A625" i="9"/>
  <c r="D625" i="9" s="1"/>
  <c r="A624" i="9"/>
  <c r="D624" i="9" s="1"/>
  <c r="A623" i="9"/>
  <c r="D623" i="9" s="1"/>
  <c r="A622" i="9"/>
  <c r="D622" i="9" s="1"/>
  <c r="A621" i="9"/>
  <c r="D621" i="9" s="1"/>
  <c r="A620" i="9"/>
  <c r="D620" i="9" s="1"/>
  <c r="A619" i="9"/>
  <c r="D619" i="9" s="1"/>
  <c r="A618" i="9"/>
  <c r="D618" i="9" s="1"/>
  <c r="A617" i="9"/>
  <c r="D617" i="9" s="1"/>
  <c r="A616" i="9"/>
  <c r="D616" i="9" s="1"/>
  <c r="A615" i="9"/>
  <c r="D615" i="9" s="1"/>
  <c r="A614" i="9"/>
  <c r="D614" i="9" s="1"/>
  <c r="A613" i="9"/>
  <c r="D613" i="9" s="1"/>
  <c r="A612" i="9"/>
  <c r="D612" i="9" s="1"/>
  <c r="A611" i="9"/>
  <c r="D611" i="9" s="1"/>
  <c r="A610" i="9"/>
  <c r="D610" i="9" s="1"/>
  <c r="A609" i="9"/>
  <c r="D609" i="9" s="1"/>
  <c r="A608" i="9"/>
  <c r="D608" i="9" s="1"/>
  <c r="A607" i="9"/>
  <c r="D607" i="9" s="1"/>
  <c r="A606" i="9"/>
  <c r="D606" i="9" s="1"/>
  <c r="A605" i="9"/>
  <c r="D605" i="9" s="1"/>
  <c r="D604" i="9"/>
  <c r="A604" i="9"/>
  <c r="A603" i="9"/>
  <c r="D603" i="9" s="1"/>
  <c r="A602" i="9"/>
  <c r="D602" i="9" s="1"/>
  <c r="A601" i="9"/>
  <c r="D601" i="9" s="1"/>
  <c r="A600" i="9"/>
  <c r="D600" i="9" s="1"/>
  <c r="A599" i="9"/>
  <c r="D599" i="9" s="1"/>
  <c r="A598" i="9"/>
  <c r="D598" i="9" s="1"/>
  <c r="A597" i="9"/>
  <c r="D597" i="9" s="1"/>
  <c r="A596" i="9"/>
  <c r="D596" i="9" s="1"/>
  <c r="A595" i="9"/>
  <c r="D595" i="9" s="1"/>
  <c r="A594" i="9"/>
  <c r="D594" i="9" s="1"/>
  <c r="A593" i="9"/>
  <c r="D593" i="9" s="1"/>
  <c r="A592" i="9"/>
  <c r="D592" i="9" s="1"/>
  <c r="A591" i="9"/>
  <c r="D591" i="9" s="1"/>
  <c r="A590" i="9"/>
  <c r="D590" i="9" s="1"/>
  <c r="A589" i="9"/>
  <c r="D589" i="9" s="1"/>
  <c r="A588" i="9"/>
  <c r="D588" i="9" s="1"/>
  <c r="A587" i="9"/>
  <c r="D587" i="9" s="1"/>
  <c r="A586" i="9"/>
  <c r="D586" i="9" s="1"/>
  <c r="A585" i="9"/>
  <c r="D585" i="9" s="1"/>
  <c r="A584" i="9"/>
  <c r="D584" i="9" s="1"/>
  <c r="A583" i="9"/>
  <c r="D583" i="9" s="1"/>
  <c r="A582" i="9"/>
  <c r="D582" i="9" s="1"/>
  <c r="A581" i="9"/>
  <c r="D581" i="9" s="1"/>
  <c r="A580" i="9"/>
  <c r="D580" i="9" s="1"/>
  <c r="A579" i="9"/>
  <c r="D579" i="9" s="1"/>
  <c r="A578" i="9"/>
  <c r="D578" i="9" s="1"/>
  <c r="D577" i="9"/>
  <c r="A577" i="9"/>
  <c r="A576" i="9"/>
  <c r="D576" i="9" s="1"/>
  <c r="A575" i="9"/>
  <c r="D575" i="9" s="1"/>
  <c r="A574" i="9"/>
  <c r="D574" i="9" s="1"/>
  <c r="A573" i="9"/>
  <c r="D573" i="9" s="1"/>
  <c r="A572" i="9"/>
  <c r="D572" i="9" s="1"/>
  <c r="A571" i="9"/>
  <c r="D571" i="9" s="1"/>
  <c r="A570" i="9"/>
  <c r="D570" i="9" s="1"/>
  <c r="A569" i="9"/>
  <c r="D569" i="9" s="1"/>
  <c r="A568" i="9"/>
  <c r="D568" i="9" s="1"/>
  <c r="A567" i="9"/>
  <c r="D567" i="9" s="1"/>
  <c r="A566" i="9"/>
  <c r="D566" i="9" s="1"/>
  <c r="A565" i="9"/>
  <c r="D565" i="9" s="1"/>
  <c r="A564" i="9"/>
  <c r="D564" i="9" s="1"/>
  <c r="A563" i="9"/>
  <c r="D563" i="9" s="1"/>
  <c r="A562" i="9"/>
  <c r="D562" i="9" s="1"/>
  <c r="A561" i="9"/>
  <c r="D561" i="9" s="1"/>
  <c r="A560" i="9"/>
  <c r="D560" i="9" s="1"/>
  <c r="A559" i="9"/>
  <c r="D559" i="9" s="1"/>
  <c r="A558" i="9"/>
  <c r="D558" i="9" s="1"/>
  <c r="A557" i="9"/>
  <c r="D557" i="9" s="1"/>
  <c r="A556" i="9"/>
  <c r="D556" i="9" s="1"/>
  <c r="D555" i="9"/>
  <c r="A555" i="9"/>
  <c r="A554" i="9"/>
  <c r="D554" i="9" s="1"/>
  <c r="A553" i="9"/>
  <c r="D553" i="9" s="1"/>
  <c r="A552" i="9"/>
  <c r="D552" i="9" s="1"/>
  <c r="A551" i="9"/>
  <c r="D551" i="9" s="1"/>
  <c r="A550" i="9"/>
  <c r="D550" i="9" s="1"/>
  <c r="D549" i="9"/>
  <c r="A549" i="9"/>
  <c r="A548" i="9"/>
  <c r="D548" i="9" s="1"/>
  <c r="A547" i="9"/>
  <c r="D547" i="9" s="1"/>
  <c r="D546" i="9"/>
  <c r="A546" i="9"/>
  <c r="A545" i="9"/>
  <c r="D545" i="9" s="1"/>
  <c r="A544" i="9"/>
  <c r="D544" i="9" s="1"/>
  <c r="A543" i="9"/>
  <c r="D543" i="9" s="1"/>
  <c r="A542" i="9"/>
  <c r="D542" i="9" s="1"/>
  <c r="A541" i="9"/>
  <c r="D541" i="9" s="1"/>
  <c r="D540" i="9"/>
  <c r="A540" i="9"/>
  <c r="A539" i="9"/>
  <c r="D539" i="9" s="1"/>
  <c r="A538" i="9"/>
  <c r="D538" i="9" s="1"/>
  <c r="D537" i="9"/>
  <c r="A537" i="9"/>
  <c r="A536" i="9"/>
  <c r="D536" i="9" s="1"/>
  <c r="A535" i="9"/>
  <c r="D535" i="9" s="1"/>
  <c r="A534" i="9"/>
  <c r="D534" i="9" s="1"/>
  <c r="A533" i="9"/>
  <c r="D533" i="9" s="1"/>
  <c r="A532" i="9"/>
  <c r="D532" i="9" s="1"/>
  <c r="D531" i="9"/>
  <c r="A531" i="9"/>
  <c r="A530" i="9"/>
  <c r="D530" i="9" s="1"/>
  <c r="A529" i="9"/>
  <c r="D529" i="9" s="1"/>
  <c r="D528" i="9"/>
  <c r="A528" i="9"/>
  <c r="A527" i="9"/>
  <c r="D527" i="9" s="1"/>
  <c r="A526" i="9"/>
  <c r="D526" i="9" s="1"/>
  <c r="A525" i="9"/>
  <c r="D525" i="9" s="1"/>
  <c r="A524" i="9"/>
  <c r="D524" i="9" s="1"/>
  <c r="A523" i="9"/>
  <c r="D523" i="9" s="1"/>
  <c r="D522" i="9"/>
  <c r="A522" i="9"/>
  <c r="A521" i="9"/>
  <c r="D521" i="9" s="1"/>
  <c r="A520" i="9"/>
  <c r="D520" i="9" s="1"/>
  <c r="D519" i="9"/>
  <c r="A519" i="9"/>
  <c r="A518" i="9"/>
  <c r="D518" i="9" s="1"/>
  <c r="A517" i="9"/>
  <c r="D517" i="9" s="1"/>
  <c r="A516" i="9"/>
  <c r="D516" i="9" s="1"/>
  <c r="A515" i="9"/>
  <c r="D515" i="9" s="1"/>
  <c r="A514" i="9"/>
  <c r="D514" i="9" s="1"/>
  <c r="D513" i="9"/>
  <c r="A513" i="9"/>
  <c r="A512" i="9"/>
  <c r="D512" i="9" s="1"/>
  <c r="A511" i="9"/>
  <c r="D511" i="9" s="1"/>
  <c r="D510" i="9"/>
  <c r="A510" i="9"/>
  <c r="A509" i="9"/>
  <c r="D509" i="9" s="1"/>
  <c r="A508" i="9"/>
  <c r="D508" i="9" s="1"/>
  <c r="A507" i="9"/>
  <c r="D507" i="9" s="1"/>
  <c r="A506" i="9"/>
  <c r="D506" i="9" s="1"/>
  <c r="A505" i="9"/>
  <c r="D505" i="9" s="1"/>
  <c r="D504" i="9"/>
  <c r="A504" i="9"/>
  <c r="A503" i="9"/>
  <c r="D503" i="9" s="1"/>
  <c r="A502" i="9"/>
  <c r="D502" i="9" s="1"/>
  <c r="D501" i="9"/>
  <c r="A501" i="9"/>
  <c r="A500" i="9"/>
  <c r="D500" i="9" s="1"/>
  <c r="A499" i="9"/>
  <c r="D499" i="9" s="1"/>
  <c r="A498" i="9"/>
  <c r="D498" i="9" s="1"/>
  <c r="A497" i="9"/>
  <c r="D497" i="9" s="1"/>
  <c r="A496" i="9"/>
  <c r="D496" i="9" s="1"/>
  <c r="D495" i="9"/>
  <c r="A495" i="9"/>
  <c r="A494" i="9"/>
  <c r="D494" i="9" s="1"/>
  <c r="A493" i="9"/>
  <c r="D493" i="9" s="1"/>
  <c r="D492" i="9"/>
  <c r="A492" i="9"/>
  <c r="A491" i="9"/>
  <c r="D491" i="9" s="1"/>
  <c r="A490" i="9"/>
  <c r="D490" i="9" s="1"/>
  <c r="A489" i="9"/>
  <c r="D489" i="9" s="1"/>
  <c r="A488" i="9"/>
  <c r="D488" i="9" s="1"/>
  <c r="A487" i="9"/>
  <c r="D487" i="9" s="1"/>
  <c r="D486" i="9"/>
  <c r="A486" i="9"/>
  <c r="A485" i="9"/>
  <c r="D485" i="9" s="1"/>
  <c r="A484" i="9"/>
  <c r="D484" i="9" s="1"/>
  <c r="D483" i="9"/>
  <c r="A483" i="9"/>
  <c r="A482" i="9"/>
  <c r="D482" i="9" s="1"/>
  <c r="A481" i="9"/>
  <c r="D481" i="9" s="1"/>
  <c r="A480" i="9"/>
  <c r="D480" i="9" s="1"/>
  <c r="A479" i="9"/>
  <c r="D479" i="9" s="1"/>
  <c r="A478" i="9"/>
  <c r="D478" i="9" s="1"/>
  <c r="D477" i="9"/>
  <c r="A477" i="9"/>
  <c r="A476" i="9"/>
  <c r="D476" i="9" s="1"/>
  <c r="A475" i="9"/>
  <c r="D475" i="9" s="1"/>
  <c r="D474" i="9"/>
  <c r="A474" i="9"/>
  <c r="A473" i="9"/>
  <c r="D473" i="9" s="1"/>
  <c r="A472" i="9"/>
  <c r="D472" i="9" s="1"/>
  <c r="A471" i="9"/>
  <c r="D471" i="9" s="1"/>
  <c r="A470" i="9"/>
  <c r="D470" i="9" s="1"/>
  <c r="A469" i="9"/>
  <c r="D469" i="9" s="1"/>
  <c r="D468" i="9"/>
  <c r="A468" i="9"/>
  <c r="A467" i="9"/>
  <c r="D467" i="9" s="1"/>
  <c r="A466" i="9"/>
  <c r="D466" i="9" s="1"/>
  <c r="A465" i="9"/>
  <c r="D465" i="9" s="1"/>
  <c r="A464" i="9"/>
  <c r="D464" i="9" s="1"/>
  <c r="A463" i="9"/>
  <c r="D463" i="9" s="1"/>
  <c r="A462" i="9"/>
  <c r="D462" i="9" s="1"/>
  <c r="A461" i="9"/>
  <c r="D461" i="9" s="1"/>
  <c r="A460" i="9"/>
  <c r="D460" i="9" s="1"/>
  <c r="D459" i="9"/>
  <c r="A459" i="9"/>
  <c r="A458" i="9"/>
  <c r="D458" i="9" s="1"/>
  <c r="A457" i="9"/>
  <c r="D457" i="9" s="1"/>
  <c r="A456" i="9"/>
  <c r="D456" i="9" s="1"/>
  <c r="A455" i="9"/>
  <c r="D455" i="9" s="1"/>
  <c r="A454" i="9"/>
  <c r="D454" i="9" s="1"/>
  <c r="A453" i="9"/>
  <c r="D453" i="9" s="1"/>
  <c r="A452" i="9"/>
  <c r="D452" i="9" s="1"/>
  <c r="A451" i="9"/>
  <c r="D451" i="9" s="1"/>
  <c r="D450" i="9"/>
  <c r="A450" i="9"/>
  <c r="A449" i="9"/>
  <c r="D449" i="9" s="1"/>
  <c r="A448" i="9"/>
  <c r="D448" i="9" s="1"/>
  <c r="A447" i="9"/>
  <c r="D447" i="9" s="1"/>
  <c r="A446" i="9"/>
  <c r="D446" i="9" s="1"/>
  <c r="A445" i="9"/>
  <c r="D445" i="9" s="1"/>
  <c r="A444" i="9"/>
  <c r="D444" i="9" s="1"/>
  <c r="A443" i="9"/>
  <c r="D443" i="9" s="1"/>
  <c r="A442" i="9"/>
  <c r="D442" i="9" s="1"/>
  <c r="D441" i="9"/>
  <c r="A441" i="9"/>
  <c r="A440" i="9"/>
  <c r="D440" i="9" s="1"/>
  <c r="A439" i="9"/>
  <c r="D439" i="9" s="1"/>
  <c r="A438" i="9"/>
  <c r="D438" i="9" s="1"/>
  <c r="A437" i="9"/>
  <c r="D437" i="9" s="1"/>
  <c r="A436" i="9"/>
  <c r="D436" i="9" s="1"/>
  <c r="A435" i="9"/>
  <c r="D435" i="9" s="1"/>
  <c r="A434" i="9"/>
  <c r="D434" i="9" s="1"/>
  <c r="A433" i="9"/>
  <c r="D433" i="9" s="1"/>
  <c r="A432" i="9"/>
  <c r="D432" i="9" s="1"/>
  <c r="A431" i="9"/>
  <c r="D431" i="9" s="1"/>
  <c r="A430" i="9"/>
  <c r="D430" i="9" s="1"/>
  <c r="A429" i="9"/>
  <c r="D429" i="9" s="1"/>
  <c r="A428" i="9"/>
  <c r="D428" i="9" s="1"/>
  <c r="A427" i="9"/>
  <c r="D427" i="9" s="1"/>
  <c r="A426" i="9"/>
  <c r="D426" i="9" s="1"/>
  <c r="A425" i="9"/>
  <c r="D425" i="9" s="1"/>
  <c r="A424" i="9"/>
  <c r="D424" i="9" s="1"/>
  <c r="A423" i="9"/>
  <c r="D423" i="9" s="1"/>
  <c r="A422" i="9"/>
  <c r="D422" i="9" s="1"/>
  <c r="A421" i="9"/>
  <c r="D421" i="9" s="1"/>
  <c r="A420" i="9"/>
  <c r="D420" i="9" s="1"/>
  <c r="A419" i="9"/>
  <c r="D419" i="9" s="1"/>
  <c r="A418" i="9"/>
  <c r="D418" i="9" s="1"/>
  <c r="A417" i="9"/>
  <c r="D417" i="9" s="1"/>
  <c r="A416" i="9"/>
  <c r="D416" i="9" s="1"/>
  <c r="A415" i="9"/>
  <c r="D415" i="9" s="1"/>
  <c r="A414" i="9"/>
  <c r="D414" i="9" s="1"/>
  <c r="A413" i="9"/>
  <c r="D413" i="9" s="1"/>
  <c r="A412" i="9"/>
  <c r="D412" i="9" s="1"/>
  <c r="A411" i="9"/>
  <c r="D411" i="9" s="1"/>
  <c r="A410" i="9"/>
  <c r="D410" i="9" s="1"/>
  <c r="A409" i="9"/>
  <c r="D409" i="9" s="1"/>
  <c r="A408" i="9"/>
  <c r="D408" i="9" s="1"/>
  <c r="A407" i="9"/>
  <c r="D407" i="9" s="1"/>
  <c r="A406" i="9"/>
  <c r="D406" i="9" s="1"/>
  <c r="A405" i="9"/>
  <c r="D405" i="9" s="1"/>
  <c r="A404" i="9"/>
  <c r="D404" i="9" s="1"/>
  <c r="A403" i="9"/>
  <c r="D403" i="9" s="1"/>
  <c r="A402" i="9"/>
  <c r="D402" i="9" s="1"/>
  <c r="A401" i="9"/>
  <c r="D401" i="9" s="1"/>
  <c r="A400" i="9"/>
  <c r="D400" i="9" s="1"/>
  <c r="A399" i="9"/>
  <c r="D399" i="9" s="1"/>
  <c r="A398" i="9"/>
  <c r="D398" i="9" s="1"/>
  <c r="A397" i="9"/>
  <c r="D397" i="9" s="1"/>
  <c r="A396" i="9"/>
  <c r="D396" i="9" s="1"/>
  <c r="A395" i="9"/>
  <c r="D395" i="9" s="1"/>
  <c r="A394" i="9"/>
  <c r="D394" i="9" s="1"/>
  <c r="A393" i="9"/>
  <c r="D393" i="9" s="1"/>
  <c r="A392" i="9"/>
  <c r="D392" i="9" s="1"/>
  <c r="A391" i="9"/>
  <c r="D391" i="9" s="1"/>
  <c r="A390" i="9"/>
  <c r="D390" i="9" s="1"/>
  <c r="A389" i="9"/>
  <c r="D389" i="9" s="1"/>
  <c r="A388" i="9"/>
  <c r="D388" i="9" s="1"/>
  <c r="A387" i="9"/>
  <c r="D387" i="9" s="1"/>
  <c r="A386" i="9"/>
  <c r="D386" i="9" s="1"/>
  <c r="A385" i="9"/>
  <c r="D385" i="9" s="1"/>
  <c r="A384" i="9"/>
  <c r="D384" i="9" s="1"/>
  <c r="A383" i="9"/>
  <c r="D383" i="9" s="1"/>
  <c r="A382" i="9"/>
  <c r="D382" i="9" s="1"/>
  <c r="A381" i="9"/>
  <c r="D381" i="9" s="1"/>
  <c r="A380" i="9"/>
  <c r="D380" i="9" s="1"/>
  <c r="A379" i="9"/>
  <c r="D379" i="9" s="1"/>
  <c r="A378" i="9"/>
  <c r="D378" i="9" s="1"/>
  <c r="A377" i="9"/>
  <c r="D377" i="9" s="1"/>
  <c r="A376" i="9"/>
  <c r="D376" i="9" s="1"/>
  <c r="A375" i="9"/>
  <c r="D375" i="9" s="1"/>
  <c r="A374" i="9"/>
  <c r="D374" i="9" s="1"/>
  <c r="A373" i="9"/>
  <c r="D373" i="9" s="1"/>
  <c r="A372" i="9"/>
  <c r="D372" i="9" s="1"/>
  <c r="A371" i="9"/>
  <c r="D371" i="9" s="1"/>
  <c r="A370" i="9"/>
  <c r="D370" i="9" s="1"/>
  <c r="A369" i="9"/>
  <c r="D369" i="9" s="1"/>
  <c r="A368" i="9"/>
  <c r="D368" i="9" s="1"/>
  <c r="A367" i="9"/>
  <c r="D367" i="9" s="1"/>
  <c r="A366" i="9"/>
  <c r="D366" i="9" s="1"/>
  <c r="A365" i="9"/>
  <c r="D365" i="9" s="1"/>
  <c r="A364" i="9"/>
  <c r="D364" i="9" s="1"/>
  <c r="A363" i="9"/>
  <c r="D363" i="9" s="1"/>
  <c r="A362" i="9"/>
  <c r="D362" i="9" s="1"/>
  <c r="A361" i="9"/>
  <c r="D361" i="9" s="1"/>
  <c r="A360" i="9"/>
  <c r="D360" i="9" s="1"/>
  <c r="A359" i="9"/>
  <c r="D359" i="9" s="1"/>
  <c r="A358" i="9"/>
  <c r="D358" i="9" s="1"/>
  <c r="A357" i="9"/>
  <c r="D357" i="9" s="1"/>
  <c r="A356" i="9"/>
  <c r="D356" i="9" s="1"/>
  <c r="A355" i="9"/>
  <c r="D355" i="9" s="1"/>
  <c r="A354" i="9"/>
  <c r="D354" i="9" s="1"/>
  <c r="A353" i="9"/>
  <c r="D353" i="9" s="1"/>
  <c r="A352" i="9"/>
  <c r="D352" i="9" s="1"/>
  <c r="A351" i="9"/>
  <c r="D351" i="9" s="1"/>
  <c r="A350" i="9"/>
  <c r="D350" i="9" s="1"/>
  <c r="A349" i="9"/>
  <c r="D349" i="9" s="1"/>
  <c r="A348" i="9"/>
  <c r="D348" i="9" s="1"/>
  <c r="A347" i="9"/>
  <c r="D347" i="9" s="1"/>
  <c r="A346" i="9"/>
  <c r="D346" i="9" s="1"/>
  <c r="A345" i="9"/>
  <c r="D345" i="9" s="1"/>
  <c r="A344" i="9"/>
  <c r="D344" i="9" s="1"/>
  <c r="A343" i="9"/>
  <c r="D343" i="9" s="1"/>
  <c r="A342" i="9"/>
  <c r="D342" i="9" s="1"/>
  <c r="A341" i="9"/>
  <c r="D341" i="9" s="1"/>
  <c r="A340" i="9"/>
  <c r="D340" i="9" s="1"/>
  <c r="A339" i="9"/>
  <c r="D339" i="9" s="1"/>
  <c r="A338" i="9"/>
  <c r="D338" i="9" s="1"/>
  <c r="A337" i="9"/>
  <c r="D337" i="9" s="1"/>
  <c r="A336" i="9"/>
  <c r="D336" i="9" s="1"/>
  <c r="A335" i="9"/>
  <c r="D335" i="9" s="1"/>
  <c r="A334" i="9"/>
  <c r="D334" i="9" s="1"/>
  <c r="A333" i="9"/>
  <c r="D333" i="9" s="1"/>
  <c r="A332" i="9"/>
  <c r="D332" i="9" s="1"/>
  <c r="A331" i="9"/>
  <c r="D331" i="9" s="1"/>
  <c r="A330" i="9"/>
  <c r="D330" i="9" s="1"/>
  <c r="A329" i="9"/>
  <c r="D329" i="9" s="1"/>
  <c r="A328" i="9"/>
  <c r="D328" i="9" s="1"/>
  <c r="A327" i="9"/>
  <c r="D327" i="9" s="1"/>
  <c r="A326" i="9"/>
  <c r="D326" i="9" s="1"/>
  <c r="A325" i="9"/>
  <c r="D325" i="9" s="1"/>
  <c r="A324" i="9"/>
  <c r="D324" i="9" s="1"/>
  <c r="A323" i="9"/>
  <c r="D323" i="9" s="1"/>
  <c r="A322" i="9"/>
  <c r="D322" i="9" s="1"/>
  <c r="A321" i="9"/>
  <c r="D321" i="9" s="1"/>
  <c r="A320" i="9"/>
  <c r="D320" i="9" s="1"/>
  <c r="A319" i="9"/>
  <c r="D319" i="9" s="1"/>
  <c r="A318" i="9"/>
  <c r="D318" i="9" s="1"/>
  <c r="A317" i="9"/>
  <c r="D317" i="9" s="1"/>
  <c r="A316" i="9"/>
  <c r="D316" i="9" s="1"/>
  <c r="A315" i="9"/>
  <c r="D315" i="9" s="1"/>
  <c r="A314" i="9"/>
  <c r="D314" i="9" s="1"/>
  <c r="A313" i="9"/>
  <c r="D313" i="9" s="1"/>
  <c r="A312" i="9"/>
  <c r="D312" i="9" s="1"/>
  <c r="A311" i="9"/>
  <c r="D311" i="9" s="1"/>
  <c r="A310" i="9"/>
  <c r="D310" i="9" s="1"/>
  <c r="A309" i="9"/>
  <c r="D309" i="9" s="1"/>
  <c r="A308" i="9"/>
  <c r="D308" i="9" s="1"/>
  <c r="A307" i="9"/>
  <c r="D307" i="9" s="1"/>
  <c r="A306" i="9"/>
  <c r="D306" i="9" s="1"/>
  <c r="A305" i="9"/>
  <c r="D305" i="9" s="1"/>
  <c r="A304" i="9"/>
  <c r="D304" i="9" s="1"/>
  <c r="A303" i="9"/>
  <c r="D303" i="9" s="1"/>
  <c r="A302" i="9"/>
  <c r="D302" i="9" s="1"/>
  <c r="A301" i="9"/>
  <c r="D301" i="9" s="1"/>
  <c r="A300" i="9"/>
  <c r="D300" i="9" s="1"/>
  <c r="A299" i="9"/>
  <c r="D299" i="9" s="1"/>
  <c r="A298" i="9"/>
  <c r="D298" i="9" s="1"/>
  <c r="A297" i="9"/>
  <c r="D297" i="9" s="1"/>
  <c r="A296" i="9"/>
  <c r="D296" i="9" s="1"/>
  <c r="A295" i="9"/>
  <c r="D295" i="9" s="1"/>
  <c r="A294" i="9"/>
  <c r="D294" i="9" s="1"/>
  <c r="A293" i="9"/>
  <c r="D293" i="9" s="1"/>
  <c r="A292" i="9"/>
  <c r="D292" i="9" s="1"/>
  <c r="A291" i="9"/>
  <c r="D291" i="9" s="1"/>
  <c r="A290" i="9"/>
  <c r="D290" i="9" s="1"/>
  <c r="A289" i="9"/>
  <c r="D289" i="9" s="1"/>
  <c r="A288" i="9"/>
  <c r="D288" i="9" s="1"/>
  <c r="A287" i="9"/>
  <c r="D287" i="9" s="1"/>
  <c r="A286" i="9"/>
  <c r="D286" i="9" s="1"/>
  <c r="A285" i="9"/>
  <c r="D285" i="9" s="1"/>
  <c r="A284" i="9"/>
  <c r="D284" i="9" s="1"/>
  <c r="A283" i="9"/>
  <c r="D283" i="9" s="1"/>
  <c r="A282" i="9"/>
  <c r="D282" i="9" s="1"/>
  <c r="A281" i="9"/>
  <c r="D281" i="9" s="1"/>
  <c r="A280" i="9"/>
  <c r="D280" i="9" s="1"/>
  <c r="A279" i="9"/>
  <c r="D279" i="9" s="1"/>
  <c r="A278" i="9"/>
  <c r="D278" i="9" s="1"/>
  <c r="A277" i="9"/>
  <c r="D277" i="9" s="1"/>
  <c r="A276" i="9"/>
  <c r="D276" i="9" s="1"/>
  <c r="A275" i="9"/>
  <c r="D275" i="9" s="1"/>
  <c r="A274" i="9"/>
  <c r="D274" i="9" s="1"/>
  <c r="A273" i="9"/>
  <c r="D273" i="9" s="1"/>
  <c r="A272" i="9"/>
  <c r="D272" i="9" s="1"/>
  <c r="A271" i="9"/>
  <c r="D271" i="9" s="1"/>
  <c r="A270" i="9"/>
  <c r="D270" i="9" s="1"/>
  <c r="A269" i="9"/>
  <c r="D269" i="9" s="1"/>
  <c r="A268" i="9"/>
  <c r="D268" i="9" s="1"/>
  <c r="A267" i="9"/>
  <c r="D267" i="9" s="1"/>
  <c r="A266" i="9"/>
  <c r="D266" i="9" s="1"/>
  <c r="A265" i="9"/>
  <c r="D265" i="9" s="1"/>
  <c r="A264" i="9"/>
  <c r="D264" i="9" s="1"/>
  <c r="A263" i="9"/>
  <c r="D263" i="9" s="1"/>
  <c r="A262" i="9"/>
  <c r="D262" i="9" s="1"/>
  <c r="A261" i="9"/>
  <c r="D261" i="9" s="1"/>
  <c r="A260" i="9"/>
  <c r="D260" i="9" s="1"/>
  <c r="A259" i="9"/>
  <c r="D259" i="9" s="1"/>
  <c r="A258" i="9"/>
  <c r="D258" i="9" s="1"/>
  <c r="A257" i="9"/>
  <c r="D257" i="9" s="1"/>
  <c r="A256" i="9"/>
  <c r="D256" i="9" s="1"/>
  <c r="A255" i="9"/>
  <c r="D255" i="9" s="1"/>
  <c r="A254" i="9"/>
  <c r="D254" i="9" s="1"/>
  <c r="A253" i="9"/>
  <c r="D253" i="9" s="1"/>
  <c r="A252" i="9"/>
  <c r="D252" i="9" s="1"/>
  <c r="A251" i="9"/>
  <c r="D251" i="9" s="1"/>
  <c r="A250" i="9"/>
  <c r="D250" i="9" s="1"/>
  <c r="A249" i="9"/>
  <c r="D249" i="9" s="1"/>
  <c r="A248" i="9"/>
  <c r="D248" i="9" s="1"/>
  <c r="A247" i="9"/>
  <c r="D247" i="9" s="1"/>
  <c r="A246" i="9"/>
  <c r="D246" i="9" s="1"/>
  <c r="A245" i="9"/>
  <c r="D245" i="9" s="1"/>
  <c r="A244" i="9"/>
  <c r="D244" i="9" s="1"/>
  <c r="A243" i="9"/>
  <c r="D243" i="9" s="1"/>
  <c r="A242" i="9"/>
  <c r="D242" i="9" s="1"/>
  <c r="A241" i="9"/>
  <c r="D241" i="9" s="1"/>
  <c r="A240" i="9"/>
  <c r="D240" i="9" s="1"/>
  <c r="A239" i="9"/>
  <c r="D239" i="9" s="1"/>
  <c r="A238" i="9"/>
  <c r="D238" i="9" s="1"/>
  <c r="A237" i="9"/>
  <c r="D237" i="9" s="1"/>
  <c r="A236" i="9"/>
  <c r="D236" i="9" s="1"/>
  <c r="A235" i="9"/>
  <c r="D235" i="9" s="1"/>
  <c r="A234" i="9"/>
  <c r="D234" i="9" s="1"/>
  <c r="A233" i="9"/>
  <c r="D233" i="9" s="1"/>
  <c r="A232" i="9"/>
  <c r="D232" i="9" s="1"/>
  <c r="A231" i="9"/>
  <c r="D231" i="9" s="1"/>
  <c r="A230" i="9"/>
  <c r="D230" i="9" s="1"/>
  <c r="A229" i="9"/>
  <c r="D229" i="9" s="1"/>
  <c r="A228" i="9"/>
  <c r="D228" i="9" s="1"/>
  <c r="A227" i="9"/>
  <c r="D227" i="9" s="1"/>
  <c r="A226" i="9"/>
  <c r="D226" i="9" s="1"/>
  <c r="A225" i="9"/>
  <c r="D225" i="9" s="1"/>
  <c r="A224" i="9"/>
  <c r="D224" i="9" s="1"/>
  <c r="A223" i="9"/>
  <c r="D223" i="9" s="1"/>
  <c r="A222" i="9"/>
  <c r="D222" i="9" s="1"/>
  <c r="A221" i="9"/>
  <c r="D221" i="9" s="1"/>
  <c r="A220" i="9"/>
  <c r="D220" i="9" s="1"/>
  <c r="A219" i="9"/>
  <c r="D219" i="9" s="1"/>
  <c r="A218" i="9"/>
  <c r="D218" i="9" s="1"/>
  <c r="A217" i="9"/>
  <c r="D217" i="9" s="1"/>
  <c r="A216" i="9"/>
  <c r="D216" i="9" s="1"/>
  <c r="A215" i="9"/>
  <c r="D215" i="9" s="1"/>
  <c r="A214" i="9"/>
  <c r="D214" i="9" s="1"/>
  <c r="A213" i="9"/>
  <c r="D213" i="9" s="1"/>
  <c r="A212" i="9"/>
  <c r="D212" i="9" s="1"/>
  <c r="A211" i="9"/>
  <c r="D211" i="9" s="1"/>
  <c r="A210" i="9"/>
  <c r="D210" i="9" s="1"/>
  <c r="A209" i="9"/>
  <c r="D209" i="9" s="1"/>
  <c r="A208" i="9"/>
  <c r="D208" i="9" s="1"/>
  <c r="A207" i="9"/>
  <c r="D207" i="9" s="1"/>
  <c r="A206" i="9"/>
  <c r="D206" i="9" s="1"/>
  <c r="A205" i="9"/>
  <c r="D205" i="9" s="1"/>
  <c r="A204" i="9"/>
  <c r="D204" i="9" s="1"/>
  <c r="A203" i="9"/>
  <c r="D203" i="9" s="1"/>
  <c r="A202" i="9"/>
  <c r="D202" i="9" s="1"/>
  <c r="A201" i="9"/>
  <c r="D201" i="9" s="1"/>
  <c r="A200" i="9"/>
  <c r="D200" i="9" s="1"/>
  <c r="A199" i="9"/>
  <c r="D199" i="9" s="1"/>
  <c r="A198" i="9"/>
  <c r="D198" i="9" s="1"/>
  <c r="A197" i="9"/>
  <c r="D197" i="9" s="1"/>
  <c r="A196" i="9"/>
  <c r="D196" i="9" s="1"/>
  <c r="A195" i="9"/>
  <c r="D195" i="9" s="1"/>
  <c r="A194" i="9"/>
  <c r="D194" i="9" s="1"/>
  <c r="A193" i="9"/>
  <c r="D193" i="9" s="1"/>
  <c r="A192" i="9"/>
  <c r="D192" i="9" s="1"/>
  <c r="A191" i="9"/>
  <c r="D191" i="9" s="1"/>
  <c r="A190" i="9"/>
  <c r="D190" i="9" s="1"/>
  <c r="A189" i="9"/>
  <c r="D189" i="9" s="1"/>
  <c r="A188" i="9"/>
  <c r="D188" i="9" s="1"/>
  <c r="A187" i="9"/>
  <c r="D187" i="9" s="1"/>
  <c r="A186" i="9"/>
  <c r="D186" i="9" s="1"/>
  <c r="A185" i="9"/>
  <c r="D185" i="9" s="1"/>
  <c r="A184" i="9"/>
  <c r="D184" i="9" s="1"/>
  <c r="A183" i="9"/>
  <c r="D183" i="9" s="1"/>
  <c r="A182" i="9"/>
  <c r="D182" i="9" s="1"/>
  <c r="A181" i="9"/>
  <c r="D181" i="9" s="1"/>
  <c r="A180" i="9"/>
  <c r="D180" i="9" s="1"/>
  <c r="A179" i="9"/>
  <c r="D179" i="9" s="1"/>
  <c r="D178" i="9"/>
  <c r="A178" i="9"/>
  <c r="D177" i="9"/>
  <c r="A177" i="9"/>
  <c r="A176" i="9"/>
  <c r="D176" i="9" s="1"/>
  <c r="A175" i="9"/>
  <c r="D175" i="9" s="1"/>
  <c r="A174" i="9"/>
  <c r="D174" i="9" s="1"/>
  <c r="A173" i="9"/>
  <c r="D173" i="9" s="1"/>
  <c r="D172" i="9"/>
  <c r="A172" i="9"/>
  <c r="D171" i="9"/>
  <c r="A171" i="9"/>
  <c r="A170" i="9"/>
  <c r="D170" i="9" s="1"/>
  <c r="A169" i="9"/>
  <c r="D169" i="9" s="1"/>
  <c r="A168" i="9"/>
  <c r="D168" i="9" s="1"/>
  <c r="A167" i="9"/>
  <c r="D167" i="9" s="1"/>
  <c r="D166" i="9"/>
  <c r="A166" i="9"/>
  <c r="D165" i="9"/>
  <c r="A165" i="9"/>
  <c r="A164" i="9"/>
  <c r="D164" i="9" s="1"/>
  <c r="A163" i="9"/>
  <c r="D163" i="9" s="1"/>
  <c r="A162" i="9"/>
  <c r="D162" i="9" s="1"/>
  <c r="A161" i="9"/>
  <c r="D161" i="9" s="1"/>
  <c r="D160" i="9"/>
  <c r="A160" i="9"/>
  <c r="D159" i="9"/>
  <c r="A159" i="9"/>
  <c r="A158" i="9"/>
  <c r="D158" i="9" s="1"/>
  <c r="A157" i="9"/>
  <c r="D157" i="9" s="1"/>
  <c r="A156" i="9"/>
  <c r="D156" i="9" s="1"/>
  <c r="A155" i="9"/>
  <c r="D155" i="9" s="1"/>
  <c r="D154" i="9"/>
  <c r="A154" i="9"/>
  <c r="D153" i="9"/>
  <c r="A153" i="9"/>
  <c r="A152" i="9"/>
  <c r="D152" i="9" s="1"/>
  <c r="A151" i="9"/>
  <c r="D151" i="9" s="1"/>
  <c r="A150" i="9"/>
  <c r="D150" i="9" s="1"/>
  <c r="A149" i="9"/>
  <c r="D149" i="9" s="1"/>
  <c r="D148" i="9"/>
  <c r="A148" i="9"/>
  <c r="D147" i="9"/>
  <c r="A147" i="9"/>
  <c r="A146" i="9"/>
  <c r="D146" i="9" s="1"/>
  <c r="A145" i="9"/>
  <c r="D145" i="9" s="1"/>
  <c r="A144" i="9"/>
  <c r="D144" i="9" s="1"/>
  <c r="A143" i="9"/>
  <c r="D143" i="9" s="1"/>
  <c r="D142" i="9"/>
  <c r="A142" i="9"/>
  <c r="D141" i="9"/>
  <c r="A141" i="9"/>
  <c r="A140" i="9"/>
  <c r="D140" i="9" s="1"/>
  <c r="A139" i="9"/>
  <c r="D139" i="9" s="1"/>
  <c r="A138" i="9"/>
  <c r="D138" i="9" s="1"/>
  <c r="A137" i="9"/>
  <c r="D137" i="9" s="1"/>
  <c r="D136" i="9"/>
  <c r="A136" i="9"/>
  <c r="D135" i="9"/>
  <c r="A135" i="9"/>
  <c r="A134" i="9"/>
  <c r="D134" i="9" s="1"/>
  <c r="A133" i="9"/>
  <c r="D133" i="9" s="1"/>
  <c r="A132" i="9"/>
  <c r="D132" i="9" s="1"/>
  <c r="A131" i="9"/>
  <c r="D131" i="9" s="1"/>
  <c r="D130" i="9"/>
  <c r="A130" i="9"/>
  <c r="D129" i="9"/>
  <c r="A129" i="9"/>
  <c r="A128" i="9"/>
  <c r="D128" i="9" s="1"/>
  <c r="A127" i="9"/>
  <c r="D127" i="9" s="1"/>
  <c r="A126" i="9"/>
  <c r="D126" i="9" s="1"/>
  <c r="A125" i="9"/>
  <c r="D125" i="9" s="1"/>
  <c r="D124" i="9"/>
  <c r="A124" i="9"/>
  <c r="D123" i="9"/>
  <c r="A123" i="9"/>
  <c r="A122" i="9"/>
  <c r="D122" i="9" s="1"/>
  <c r="A121" i="9"/>
  <c r="D121" i="9" s="1"/>
  <c r="A120" i="9"/>
  <c r="D120" i="9" s="1"/>
  <c r="A119" i="9"/>
  <c r="D119" i="9" s="1"/>
  <c r="D118" i="9"/>
  <c r="A118" i="9"/>
  <c r="D117" i="9"/>
  <c r="A117" i="9"/>
  <c r="A116" i="9"/>
  <c r="D116" i="9" s="1"/>
  <c r="A115" i="9"/>
  <c r="D115" i="9" s="1"/>
  <c r="A114" i="9"/>
  <c r="D114" i="9" s="1"/>
  <c r="A113" i="9"/>
  <c r="D113" i="9" s="1"/>
  <c r="D112" i="9"/>
  <c r="A112" i="9"/>
  <c r="D111" i="9"/>
  <c r="A111" i="9"/>
  <c r="A110" i="9"/>
  <c r="D110" i="9" s="1"/>
  <c r="A109" i="9"/>
  <c r="D109" i="9" s="1"/>
  <c r="A108" i="9"/>
  <c r="D108" i="9" s="1"/>
  <c r="A107" i="9"/>
  <c r="D107" i="9" s="1"/>
  <c r="D106" i="9"/>
  <c r="A106" i="9"/>
  <c r="D105" i="9"/>
  <c r="A105" i="9"/>
  <c r="A104" i="9"/>
  <c r="D104" i="9" s="1"/>
  <c r="A103" i="9"/>
  <c r="D103" i="9" s="1"/>
  <c r="A102" i="9"/>
  <c r="D102" i="9" s="1"/>
  <c r="A101" i="9"/>
  <c r="D101" i="9" s="1"/>
  <c r="D100" i="9"/>
  <c r="A100" i="9"/>
  <c r="D99" i="9"/>
  <c r="A99" i="9"/>
  <c r="A98" i="9"/>
  <c r="D98" i="9" s="1"/>
  <c r="A97" i="9"/>
  <c r="D97" i="9" s="1"/>
  <c r="A96" i="9"/>
  <c r="D96" i="9" s="1"/>
  <c r="A95" i="9"/>
  <c r="D95" i="9" s="1"/>
  <c r="D94" i="9"/>
  <c r="A94" i="9"/>
  <c r="D93" i="9"/>
  <c r="A93" i="9"/>
  <c r="A92" i="9"/>
  <c r="D92" i="9" s="1"/>
  <c r="A91" i="9"/>
  <c r="D91" i="9" s="1"/>
  <c r="A90" i="9"/>
  <c r="D90" i="9" s="1"/>
  <c r="A89" i="9"/>
  <c r="D89" i="9" s="1"/>
  <c r="D88" i="9"/>
  <c r="A88" i="9"/>
  <c r="D87" i="9"/>
  <c r="A87" i="9"/>
  <c r="D86" i="9"/>
  <c r="A86" i="9"/>
  <c r="D85" i="9"/>
  <c r="A85" i="9"/>
  <c r="D84" i="9"/>
  <c r="A84" i="9"/>
  <c r="D83" i="9"/>
  <c r="A83" i="9"/>
  <c r="D82" i="9"/>
  <c r="A82" i="9"/>
  <c r="D81" i="9"/>
  <c r="A81" i="9"/>
  <c r="D80" i="9"/>
  <c r="A80" i="9"/>
  <c r="D79" i="9"/>
  <c r="A79" i="9"/>
  <c r="D78" i="9"/>
  <c r="A78" i="9"/>
  <c r="D77" i="9"/>
  <c r="A77" i="9"/>
  <c r="D76" i="9"/>
  <c r="A76" i="9"/>
  <c r="D75" i="9"/>
  <c r="A75" i="9"/>
  <c r="D74" i="9"/>
  <c r="A74" i="9"/>
  <c r="D73" i="9"/>
  <c r="A73" i="9"/>
  <c r="D72" i="9"/>
  <c r="A72" i="9"/>
  <c r="D71" i="9"/>
  <c r="A71" i="9"/>
  <c r="D70" i="9"/>
  <c r="A70" i="9"/>
  <c r="D69" i="9"/>
  <c r="A69" i="9"/>
  <c r="D68" i="9"/>
  <c r="A68" i="9"/>
  <c r="D67" i="9"/>
  <c r="A67" i="9"/>
  <c r="D66" i="9"/>
  <c r="A66" i="9"/>
  <c r="D65" i="9"/>
  <c r="A65" i="9"/>
  <c r="D64" i="9"/>
  <c r="A64" i="9"/>
  <c r="D63" i="9"/>
  <c r="A63" i="9"/>
  <c r="D62" i="9"/>
  <c r="A62" i="9"/>
  <c r="D61" i="9"/>
  <c r="A61" i="9"/>
  <c r="D60" i="9"/>
  <c r="A60" i="9"/>
  <c r="D59" i="9"/>
  <c r="A59" i="9"/>
  <c r="D58" i="9"/>
  <c r="A58" i="9"/>
  <c r="D57" i="9"/>
  <c r="A57" i="9"/>
  <c r="D56" i="9"/>
  <c r="A56" i="9"/>
  <c r="D55" i="9"/>
  <c r="A55" i="9"/>
  <c r="D54" i="9"/>
  <c r="A54" i="9"/>
  <c r="D53" i="9"/>
  <c r="A53" i="9"/>
  <c r="D52" i="9"/>
  <c r="A52" i="9"/>
  <c r="D51" i="9"/>
  <c r="A51" i="9"/>
  <c r="D50" i="9"/>
  <c r="A50" i="9"/>
  <c r="D49" i="9"/>
  <c r="A49" i="9"/>
  <c r="D48" i="9"/>
  <c r="A48" i="9"/>
  <c r="D47" i="9"/>
  <c r="A47" i="9"/>
  <c r="D46" i="9"/>
  <c r="A46" i="9"/>
  <c r="D45" i="9"/>
  <c r="A45" i="9"/>
  <c r="D44" i="9"/>
  <c r="A44" i="9"/>
  <c r="D43" i="9"/>
  <c r="A43" i="9"/>
  <c r="D42" i="9"/>
  <c r="A42" i="9"/>
  <c r="D41" i="9"/>
  <c r="A41" i="9"/>
  <c r="D40" i="9"/>
  <c r="A40" i="9"/>
  <c r="D39" i="9"/>
  <c r="A39" i="9"/>
  <c r="D38" i="9"/>
  <c r="A38" i="9"/>
  <c r="D37" i="9"/>
  <c r="A37" i="9"/>
  <c r="D36" i="9"/>
  <c r="A36" i="9"/>
  <c r="D35" i="9"/>
  <c r="A35" i="9"/>
  <c r="D34" i="9"/>
  <c r="A34" i="9"/>
  <c r="D33" i="9"/>
  <c r="A33" i="9"/>
  <c r="D32" i="9"/>
  <c r="A32" i="9"/>
  <c r="D31" i="9"/>
  <c r="A31" i="9"/>
  <c r="D30" i="9"/>
  <c r="A30" i="9"/>
  <c r="D29" i="9"/>
  <c r="A29" i="9"/>
  <c r="D28" i="9"/>
  <c r="A28" i="9"/>
  <c r="D27" i="9"/>
  <c r="A27" i="9"/>
  <c r="D26" i="9"/>
  <c r="A26" i="9"/>
  <c r="D25" i="9"/>
  <c r="A25" i="9"/>
  <c r="D24" i="9"/>
  <c r="A24" i="9"/>
  <c r="D23" i="9"/>
  <c r="A23" i="9"/>
  <c r="D22" i="9"/>
  <c r="A22" i="9"/>
  <c r="D21" i="9"/>
  <c r="A21" i="9"/>
  <c r="D20" i="9"/>
  <c r="A20" i="9"/>
  <c r="D19" i="9"/>
  <c r="A19" i="9"/>
  <c r="D18" i="9"/>
  <c r="A18" i="9"/>
  <c r="D17" i="9"/>
  <c r="A17" i="9"/>
  <c r="D16" i="9"/>
  <c r="A16" i="9"/>
  <c r="D15" i="9"/>
  <c r="A15" i="9"/>
  <c r="D14" i="9"/>
  <c r="A14" i="9"/>
  <c r="D13" i="9"/>
  <c r="A13" i="9"/>
  <c r="D12" i="9"/>
  <c r="A12" i="9"/>
  <c r="D11" i="9"/>
  <c r="A11" i="9"/>
  <c r="D10" i="9"/>
  <c r="A10" i="9"/>
  <c r="D9" i="9"/>
  <c r="A9" i="9"/>
  <c r="D8" i="9"/>
  <c r="A8" i="9"/>
  <c r="D7" i="9"/>
  <c r="A7" i="9"/>
  <c r="D6" i="9"/>
  <c r="A6" i="9"/>
  <c r="D5" i="9"/>
  <c r="A5" i="9"/>
  <c r="D4" i="9"/>
  <c r="A4" i="9"/>
  <c r="D3" i="9"/>
  <c r="A3" i="9"/>
  <c r="D2" i="9"/>
  <c r="A2" i="9"/>
  <c r="O1" i="9"/>
  <c r="M1" i="9"/>
  <c r="T811" i="11"/>
  <c r="J811" i="11"/>
  <c r="C811" i="11"/>
  <c r="AE811" i="11" s="1"/>
  <c r="B811" i="11"/>
  <c r="A811" i="11"/>
  <c r="T810" i="11"/>
  <c r="J810" i="11"/>
  <c r="C810" i="11"/>
  <c r="B810" i="11"/>
  <c r="A810" i="11"/>
  <c r="T809" i="11"/>
  <c r="J809" i="11"/>
  <c r="C809" i="11"/>
  <c r="B809" i="11"/>
  <c r="A809" i="11"/>
  <c r="T808" i="11"/>
  <c r="J808" i="11"/>
  <c r="C808" i="11"/>
  <c r="AE808" i="11" s="1"/>
  <c r="B808" i="11"/>
  <c r="A808" i="11"/>
  <c r="T807" i="11"/>
  <c r="J807" i="11"/>
  <c r="C807" i="11"/>
  <c r="B807" i="11"/>
  <c r="A807" i="11"/>
  <c r="T806" i="11"/>
  <c r="J806" i="11"/>
  <c r="C806" i="11"/>
  <c r="B806" i="11"/>
  <c r="A806" i="11"/>
  <c r="T805" i="11"/>
  <c r="J805" i="11"/>
  <c r="C805" i="11"/>
  <c r="AE805" i="11" s="1"/>
  <c r="B805" i="11"/>
  <c r="A805" i="11"/>
  <c r="T804" i="11"/>
  <c r="J804" i="11"/>
  <c r="C804" i="11"/>
  <c r="B804" i="11"/>
  <c r="A804" i="11"/>
  <c r="T803" i="11"/>
  <c r="J803" i="11"/>
  <c r="C803" i="11"/>
  <c r="B803" i="11"/>
  <c r="A803" i="11"/>
  <c r="T802" i="11"/>
  <c r="J802" i="11"/>
  <c r="C802" i="11"/>
  <c r="AE802" i="11" s="1"/>
  <c r="B802" i="11"/>
  <c r="A802" i="11"/>
  <c r="T801" i="11"/>
  <c r="J801" i="11"/>
  <c r="C801" i="11"/>
  <c r="B801" i="11"/>
  <c r="A801" i="11"/>
  <c r="T800" i="11"/>
  <c r="J800" i="11"/>
  <c r="C800" i="11"/>
  <c r="B800" i="11"/>
  <c r="A800" i="11"/>
  <c r="T799" i="11"/>
  <c r="J799" i="11"/>
  <c r="C799" i="11"/>
  <c r="AE799" i="11" s="1"/>
  <c r="B799" i="11"/>
  <c r="A799" i="11"/>
  <c r="T798" i="11"/>
  <c r="J798" i="11"/>
  <c r="C798" i="11"/>
  <c r="B798" i="11"/>
  <c r="A798" i="11"/>
  <c r="T797" i="11"/>
  <c r="J797" i="11"/>
  <c r="C797" i="11"/>
  <c r="B797" i="11"/>
  <c r="A797" i="11"/>
  <c r="T796" i="11"/>
  <c r="J796" i="11"/>
  <c r="C796" i="11"/>
  <c r="AE796" i="11" s="1"/>
  <c r="B796" i="11"/>
  <c r="A796" i="11"/>
  <c r="T795" i="11"/>
  <c r="J795" i="11"/>
  <c r="C795" i="11"/>
  <c r="B795" i="11"/>
  <c r="A795" i="11"/>
  <c r="T794" i="11"/>
  <c r="J794" i="11"/>
  <c r="C794" i="11"/>
  <c r="B794" i="11"/>
  <c r="A794" i="11"/>
  <c r="T793" i="11"/>
  <c r="J793" i="11"/>
  <c r="C793" i="11"/>
  <c r="AE793" i="11" s="1"/>
  <c r="B793" i="11"/>
  <c r="A793" i="11"/>
  <c r="T792" i="11"/>
  <c r="J792" i="11"/>
  <c r="C792" i="11"/>
  <c r="B792" i="11"/>
  <c r="A792" i="11"/>
  <c r="T791" i="11"/>
  <c r="J791" i="11"/>
  <c r="C791" i="11"/>
  <c r="B791" i="11"/>
  <c r="A791" i="11"/>
  <c r="T790" i="11"/>
  <c r="J790" i="11"/>
  <c r="C790" i="11"/>
  <c r="AE790" i="11" s="1"/>
  <c r="B790" i="11"/>
  <c r="A790" i="11"/>
  <c r="T789" i="11"/>
  <c r="J789" i="11"/>
  <c r="C789" i="11"/>
  <c r="B789" i="11"/>
  <c r="A789" i="11"/>
  <c r="T788" i="11"/>
  <c r="J788" i="11"/>
  <c r="C788" i="11"/>
  <c r="B788" i="11"/>
  <c r="A788" i="11"/>
  <c r="T787" i="11"/>
  <c r="J787" i="11"/>
  <c r="C787" i="11"/>
  <c r="AE787" i="11" s="1"/>
  <c r="B787" i="11"/>
  <c r="A787" i="11"/>
  <c r="T786" i="11"/>
  <c r="J786" i="11"/>
  <c r="C786" i="11"/>
  <c r="B786" i="11"/>
  <c r="A786" i="11"/>
  <c r="T785" i="11"/>
  <c r="J785" i="11"/>
  <c r="C785" i="11"/>
  <c r="B785" i="11"/>
  <c r="A785" i="11"/>
  <c r="T784" i="11"/>
  <c r="J784" i="11"/>
  <c r="C784" i="11"/>
  <c r="AE784" i="11" s="1"/>
  <c r="B784" i="11"/>
  <c r="A784" i="11"/>
  <c r="T783" i="11"/>
  <c r="J783" i="11"/>
  <c r="C783" i="11"/>
  <c r="B783" i="11"/>
  <c r="A783" i="11"/>
  <c r="T782" i="11"/>
  <c r="J782" i="11"/>
  <c r="C782" i="11"/>
  <c r="B782" i="11"/>
  <c r="A782" i="11"/>
  <c r="T781" i="11"/>
  <c r="J781" i="11"/>
  <c r="C781" i="11"/>
  <c r="AE781" i="11" s="1"/>
  <c r="B781" i="11"/>
  <c r="A781" i="11"/>
  <c r="T780" i="11"/>
  <c r="J780" i="11"/>
  <c r="C780" i="11"/>
  <c r="B780" i="11"/>
  <c r="A780" i="11"/>
  <c r="T779" i="11"/>
  <c r="J779" i="11"/>
  <c r="C779" i="11"/>
  <c r="B779" i="11"/>
  <c r="A779" i="11"/>
  <c r="T778" i="11"/>
  <c r="J778" i="11"/>
  <c r="C778" i="11"/>
  <c r="B778" i="11"/>
  <c r="A778" i="11"/>
  <c r="T777" i="11"/>
  <c r="J777" i="11"/>
  <c r="C777" i="11"/>
  <c r="B777" i="11"/>
  <c r="A777" i="11"/>
  <c r="T776" i="11"/>
  <c r="J776" i="11"/>
  <c r="C776" i="11"/>
  <c r="AE776" i="11" s="1"/>
  <c r="B776" i="11"/>
  <c r="A776" i="11"/>
  <c r="T775" i="11"/>
  <c r="J775" i="11"/>
  <c r="C775" i="11"/>
  <c r="AE775" i="11" s="1"/>
  <c r="B775" i="11"/>
  <c r="A775" i="11"/>
  <c r="T774" i="11"/>
  <c r="J774" i="11"/>
  <c r="C774" i="11"/>
  <c r="B774" i="11"/>
  <c r="A774" i="11"/>
  <c r="T773" i="11"/>
  <c r="J773" i="11"/>
  <c r="C773" i="11"/>
  <c r="B773" i="11"/>
  <c r="A773" i="11"/>
  <c r="T772" i="11"/>
  <c r="J772" i="11"/>
  <c r="C772" i="11"/>
  <c r="B772" i="11"/>
  <c r="A772" i="11"/>
  <c r="AE771" i="11"/>
  <c r="T771" i="11"/>
  <c r="J771" i="11"/>
  <c r="C771" i="11"/>
  <c r="B771" i="11"/>
  <c r="A771" i="11"/>
  <c r="AE770" i="11"/>
  <c r="T770" i="11"/>
  <c r="J770" i="11"/>
  <c r="C770" i="11"/>
  <c r="B770" i="11"/>
  <c r="A770" i="11"/>
  <c r="AE769" i="11"/>
  <c r="T769" i="11"/>
  <c r="J769" i="11"/>
  <c r="C769" i="11"/>
  <c r="B769" i="11"/>
  <c r="A769" i="11"/>
  <c r="AE768" i="11"/>
  <c r="T768" i="11"/>
  <c r="J768" i="11"/>
  <c r="C768" i="11"/>
  <c r="B768" i="11"/>
  <c r="A768" i="11"/>
  <c r="AE767" i="11"/>
  <c r="T767" i="11"/>
  <c r="J767" i="11"/>
  <c r="C767" i="11"/>
  <c r="B767" i="11"/>
  <c r="A767" i="11"/>
  <c r="AE766" i="11"/>
  <c r="T766" i="11"/>
  <c r="J766" i="11"/>
  <c r="C766" i="11"/>
  <c r="B766" i="11"/>
  <c r="A766" i="11"/>
  <c r="AE765" i="11"/>
  <c r="T765" i="11"/>
  <c r="J765" i="11"/>
  <c r="C765" i="11"/>
  <c r="B765" i="11"/>
  <c r="A765" i="11"/>
  <c r="AE764" i="11"/>
  <c r="T764" i="11"/>
  <c r="J764" i="11"/>
  <c r="C764" i="11"/>
  <c r="B764" i="11"/>
  <c r="A764" i="11"/>
  <c r="AE763" i="11"/>
  <c r="T763" i="11"/>
  <c r="J763" i="11"/>
  <c r="C763" i="11"/>
  <c r="B763" i="11"/>
  <c r="A763" i="11"/>
  <c r="AE762" i="11"/>
  <c r="T762" i="11"/>
  <c r="J762" i="11"/>
  <c r="C762" i="11"/>
  <c r="B762" i="11"/>
  <c r="A762" i="11"/>
  <c r="AE761" i="11"/>
  <c r="T761" i="11"/>
  <c r="J761" i="11"/>
  <c r="C761" i="11"/>
  <c r="B761" i="11"/>
  <c r="A761" i="11"/>
  <c r="AE760" i="11"/>
  <c r="T760" i="11"/>
  <c r="J760" i="11"/>
  <c r="C760" i="11"/>
  <c r="B760" i="11"/>
  <c r="A760" i="11"/>
  <c r="AE759" i="11"/>
  <c r="T759" i="11"/>
  <c r="J759" i="11"/>
  <c r="C759" i="11"/>
  <c r="B759" i="11"/>
  <c r="A759" i="11"/>
  <c r="AE758" i="11"/>
  <c r="T758" i="11"/>
  <c r="J758" i="11"/>
  <c r="C758" i="11"/>
  <c r="B758" i="11"/>
  <c r="A758" i="11"/>
  <c r="AE757" i="11"/>
  <c r="T757" i="11"/>
  <c r="J757" i="11"/>
  <c r="C757" i="11"/>
  <c r="B757" i="11"/>
  <c r="A757" i="11"/>
  <c r="AE756" i="11"/>
  <c r="T756" i="11"/>
  <c r="J756" i="11"/>
  <c r="C756" i="11"/>
  <c r="B756" i="11"/>
  <c r="A756" i="11"/>
  <c r="AE755" i="11"/>
  <c r="T755" i="11"/>
  <c r="J755" i="11"/>
  <c r="C755" i="11"/>
  <c r="B755" i="11"/>
  <c r="A755" i="11"/>
  <c r="AE754" i="11"/>
  <c r="T754" i="11"/>
  <c r="J754" i="11"/>
  <c r="C754" i="11"/>
  <c r="B754" i="11"/>
  <c r="A754" i="11"/>
  <c r="AE753" i="11"/>
  <c r="T753" i="11"/>
  <c r="J753" i="11"/>
  <c r="C753" i="11"/>
  <c r="B753" i="11"/>
  <c r="A753" i="11"/>
  <c r="AE752" i="11"/>
  <c r="T752" i="11"/>
  <c r="J752" i="11"/>
  <c r="C752" i="11"/>
  <c r="B752" i="11"/>
  <c r="A752" i="11"/>
  <c r="AE751" i="11"/>
  <c r="T751" i="11"/>
  <c r="J751" i="11"/>
  <c r="C751" i="11"/>
  <c r="B751" i="11"/>
  <c r="A751" i="11"/>
  <c r="AE750" i="11"/>
  <c r="T750" i="11"/>
  <c r="J750" i="11"/>
  <c r="C750" i="11"/>
  <c r="B750" i="11"/>
  <c r="A750" i="11"/>
  <c r="AE749" i="11"/>
  <c r="T749" i="11"/>
  <c r="J749" i="11"/>
  <c r="C749" i="11"/>
  <c r="B749" i="11"/>
  <c r="A749" i="11"/>
  <c r="AE748" i="11"/>
  <c r="T748" i="11"/>
  <c r="J748" i="11"/>
  <c r="C748" i="11"/>
  <c r="B748" i="11"/>
  <c r="A748" i="11"/>
  <c r="AE747" i="11"/>
  <c r="T747" i="11"/>
  <c r="J747" i="11"/>
  <c r="C747" i="11"/>
  <c r="B747" i="11"/>
  <c r="A747" i="11"/>
  <c r="AE746" i="11"/>
  <c r="T746" i="11"/>
  <c r="J746" i="11"/>
  <c r="C746" i="11"/>
  <c r="B746" i="11"/>
  <c r="A746" i="11"/>
  <c r="AE745" i="11"/>
  <c r="T745" i="11"/>
  <c r="J745" i="11"/>
  <c r="C745" i="11"/>
  <c r="B745" i="11"/>
  <c r="A745" i="11"/>
  <c r="AE744" i="11"/>
  <c r="T744" i="11"/>
  <c r="J744" i="11"/>
  <c r="C744" i="11"/>
  <c r="B744" i="11"/>
  <c r="A744" i="11"/>
  <c r="AE743" i="11"/>
  <c r="T743" i="11"/>
  <c r="J743" i="11"/>
  <c r="C743" i="11"/>
  <c r="B743" i="11"/>
  <c r="A743" i="11"/>
  <c r="AE742" i="11"/>
  <c r="T742" i="11"/>
  <c r="J742" i="11"/>
  <c r="C742" i="11"/>
  <c r="B742" i="11"/>
  <c r="A742" i="11"/>
  <c r="AE741" i="11"/>
  <c r="T741" i="11"/>
  <c r="J741" i="11"/>
  <c r="C741" i="11"/>
  <c r="B741" i="11"/>
  <c r="A741" i="11"/>
  <c r="AE740" i="11"/>
  <c r="T740" i="11"/>
  <c r="J740" i="11"/>
  <c r="C740" i="11"/>
  <c r="B740" i="11"/>
  <c r="A740" i="11"/>
  <c r="AE739" i="11"/>
  <c r="T739" i="11"/>
  <c r="J739" i="11"/>
  <c r="C739" i="11"/>
  <c r="B739" i="11"/>
  <c r="A739" i="11"/>
  <c r="AE738" i="11"/>
  <c r="T738" i="11"/>
  <c r="J738" i="11"/>
  <c r="C738" i="11"/>
  <c r="B738" i="11"/>
  <c r="A738" i="11"/>
  <c r="AE737" i="11"/>
  <c r="T737" i="11"/>
  <c r="J737" i="11"/>
  <c r="C737" i="11"/>
  <c r="B737" i="11"/>
  <c r="A737" i="11"/>
  <c r="AE736" i="11"/>
  <c r="T736" i="11"/>
  <c r="J736" i="11"/>
  <c r="C736" i="11"/>
  <c r="B736" i="11"/>
  <c r="A736" i="11"/>
  <c r="AE735" i="11"/>
  <c r="T735" i="11"/>
  <c r="J735" i="11"/>
  <c r="C735" i="11"/>
  <c r="B735" i="11"/>
  <c r="A735" i="11"/>
  <c r="AE734" i="11"/>
  <c r="T734" i="11"/>
  <c r="J734" i="11"/>
  <c r="C734" i="11"/>
  <c r="B734" i="11"/>
  <c r="A734" i="11"/>
  <c r="AE733" i="11"/>
  <c r="T733" i="11"/>
  <c r="J733" i="11"/>
  <c r="C733" i="11"/>
  <c r="B733" i="11"/>
  <c r="A733" i="11"/>
  <c r="AE732" i="11"/>
  <c r="T732" i="11"/>
  <c r="J732" i="11"/>
  <c r="C732" i="11"/>
  <c r="B732" i="11"/>
  <c r="A732" i="11"/>
  <c r="AE731" i="11"/>
  <c r="T731" i="11"/>
  <c r="J731" i="11"/>
  <c r="C731" i="11"/>
  <c r="B731" i="11"/>
  <c r="A731" i="11"/>
  <c r="AE730" i="11"/>
  <c r="T730" i="11"/>
  <c r="J730" i="11"/>
  <c r="C730" i="11"/>
  <c r="B730" i="11"/>
  <c r="A730" i="11"/>
  <c r="AE729" i="11"/>
  <c r="T729" i="11"/>
  <c r="J729" i="11"/>
  <c r="C729" i="11"/>
  <c r="B729" i="11"/>
  <c r="A729" i="11"/>
  <c r="AE728" i="11"/>
  <c r="T728" i="11"/>
  <c r="J728" i="11"/>
  <c r="C728" i="11"/>
  <c r="B728" i="11"/>
  <c r="A728" i="11"/>
  <c r="AE727" i="11"/>
  <c r="T727" i="11"/>
  <c r="J727" i="11"/>
  <c r="C727" i="11"/>
  <c r="B727" i="11"/>
  <c r="A727" i="11"/>
  <c r="AE726" i="11"/>
  <c r="T726" i="11"/>
  <c r="J726" i="11"/>
  <c r="C726" i="11"/>
  <c r="B726" i="11"/>
  <c r="A726" i="11"/>
  <c r="AE725" i="11"/>
  <c r="T725" i="11"/>
  <c r="J725" i="11"/>
  <c r="C725" i="11"/>
  <c r="B725" i="11"/>
  <c r="A725" i="11"/>
  <c r="AE724" i="11"/>
  <c r="T724" i="11"/>
  <c r="J724" i="11"/>
  <c r="C724" i="11"/>
  <c r="B724" i="11"/>
  <c r="A724" i="11"/>
  <c r="AE723" i="11"/>
  <c r="T723" i="11"/>
  <c r="J723" i="11"/>
  <c r="C723" i="11"/>
  <c r="B723" i="11"/>
  <c r="A723" i="11"/>
  <c r="AE722" i="11"/>
  <c r="T722" i="11"/>
  <c r="J722" i="11"/>
  <c r="C722" i="11"/>
  <c r="B722" i="11"/>
  <c r="A722" i="11"/>
  <c r="AE721" i="11"/>
  <c r="T721" i="11"/>
  <c r="J721" i="11"/>
  <c r="C721" i="11"/>
  <c r="B721" i="11"/>
  <c r="A721" i="11"/>
  <c r="AE720" i="11"/>
  <c r="T720" i="11"/>
  <c r="J720" i="11"/>
  <c r="C720" i="11"/>
  <c r="B720" i="11"/>
  <c r="A720" i="11"/>
  <c r="AE719" i="11"/>
  <c r="T719" i="11"/>
  <c r="J719" i="11"/>
  <c r="C719" i="11"/>
  <c r="B719" i="11"/>
  <c r="A719" i="11"/>
  <c r="AE718" i="11"/>
  <c r="T718" i="11"/>
  <c r="J718" i="11"/>
  <c r="C718" i="11"/>
  <c r="B718" i="11"/>
  <c r="A718" i="11"/>
  <c r="AE717" i="11"/>
  <c r="T717" i="11"/>
  <c r="J717" i="11"/>
  <c r="C717" i="11"/>
  <c r="B717" i="11"/>
  <c r="A717" i="11"/>
  <c r="AE716" i="11"/>
  <c r="T716" i="11"/>
  <c r="J716" i="11"/>
  <c r="C716" i="11"/>
  <c r="B716" i="11"/>
  <c r="A716" i="11"/>
  <c r="AE715" i="11"/>
  <c r="T715" i="11"/>
  <c r="J715" i="11"/>
  <c r="C715" i="11"/>
  <c r="B715" i="11"/>
  <c r="A715" i="11"/>
  <c r="AE714" i="11"/>
  <c r="T714" i="11"/>
  <c r="J714" i="11"/>
  <c r="C714" i="11"/>
  <c r="B714" i="11"/>
  <c r="A714" i="11"/>
  <c r="AE713" i="11"/>
  <c r="T713" i="11"/>
  <c r="J713" i="11"/>
  <c r="C713" i="11"/>
  <c r="B713" i="11"/>
  <c r="A713" i="11"/>
  <c r="AE712" i="11"/>
  <c r="T712" i="11"/>
  <c r="J712" i="11"/>
  <c r="C712" i="11"/>
  <c r="B712" i="11"/>
  <c r="A712" i="11"/>
  <c r="AE711" i="11"/>
  <c r="T711" i="11"/>
  <c r="J711" i="11"/>
  <c r="C711" i="11"/>
  <c r="B711" i="11"/>
  <c r="A711" i="11"/>
  <c r="AE710" i="11"/>
  <c r="T710" i="11"/>
  <c r="J710" i="11"/>
  <c r="C710" i="11"/>
  <c r="B710" i="11"/>
  <c r="A710" i="11"/>
  <c r="AE709" i="11"/>
  <c r="T709" i="11"/>
  <c r="J709" i="11"/>
  <c r="C709" i="11"/>
  <c r="B709" i="11"/>
  <c r="A709" i="11"/>
  <c r="AE708" i="11"/>
  <c r="T708" i="11"/>
  <c r="J708" i="11"/>
  <c r="C708" i="11"/>
  <c r="B708" i="11"/>
  <c r="A708" i="11"/>
  <c r="AE707" i="11"/>
  <c r="T707" i="11"/>
  <c r="J707" i="11"/>
  <c r="C707" i="11"/>
  <c r="B707" i="11"/>
  <c r="A707" i="11"/>
  <c r="AE706" i="11"/>
  <c r="T706" i="11"/>
  <c r="J706" i="11"/>
  <c r="C706" i="11"/>
  <c r="B706" i="11"/>
  <c r="A706" i="11"/>
  <c r="AE705" i="11"/>
  <c r="T705" i="11"/>
  <c r="J705" i="11"/>
  <c r="C705" i="11"/>
  <c r="B705" i="11"/>
  <c r="A705" i="11"/>
  <c r="AE704" i="11"/>
  <c r="T704" i="11"/>
  <c r="J704" i="11"/>
  <c r="C704" i="11"/>
  <c r="B704" i="11"/>
  <c r="A704" i="11"/>
  <c r="AE703" i="11"/>
  <c r="T703" i="11"/>
  <c r="J703" i="11"/>
  <c r="C703" i="11"/>
  <c r="B703" i="11"/>
  <c r="A703" i="11"/>
  <c r="AE702" i="11"/>
  <c r="T702" i="11"/>
  <c r="J702" i="11"/>
  <c r="C702" i="11"/>
  <c r="B702" i="11"/>
  <c r="A702" i="11"/>
  <c r="AE701" i="11"/>
  <c r="T701" i="11"/>
  <c r="J701" i="11"/>
  <c r="C701" i="11"/>
  <c r="B701" i="11"/>
  <c r="A701" i="11"/>
  <c r="AE700" i="11"/>
  <c r="T700" i="11"/>
  <c r="J700" i="11"/>
  <c r="C700" i="11"/>
  <c r="B700" i="11"/>
  <c r="A700" i="11"/>
  <c r="AE699" i="11"/>
  <c r="T699" i="11"/>
  <c r="J699" i="11"/>
  <c r="C699" i="11"/>
  <c r="B699" i="11"/>
  <c r="A699" i="11"/>
  <c r="AE698" i="11"/>
  <c r="T698" i="11"/>
  <c r="J698" i="11"/>
  <c r="C698" i="11"/>
  <c r="B698" i="11"/>
  <c r="A698" i="11"/>
  <c r="AE697" i="11"/>
  <c r="T697" i="11"/>
  <c r="J697" i="11"/>
  <c r="C697" i="11"/>
  <c r="B697" i="11"/>
  <c r="A697" i="11"/>
  <c r="AE696" i="11"/>
  <c r="T696" i="11"/>
  <c r="J696" i="11"/>
  <c r="C696" i="11"/>
  <c r="B696" i="11"/>
  <c r="A696" i="11"/>
  <c r="AE695" i="11"/>
  <c r="T695" i="11"/>
  <c r="J695" i="11"/>
  <c r="C695" i="11"/>
  <c r="B695" i="11"/>
  <c r="A695" i="11"/>
  <c r="AE694" i="11"/>
  <c r="T694" i="11"/>
  <c r="J694" i="11"/>
  <c r="C694" i="11"/>
  <c r="B694" i="11"/>
  <c r="A694" i="11"/>
  <c r="AE693" i="11"/>
  <c r="T693" i="11"/>
  <c r="J693" i="11"/>
  <c r="C693" i="11"/>
  <c r="B693" i="11"/>
  <c r="A693" i="11"/>
  <c r="AE692" i="11"/>
  <c r="T692" i="11"/>
  <c r="J692" i="11"/>
  <c r="C692" i="11"/>
  <c r="B692" i="11"/>
  <c r="A692" i="11"/>
  <c r="AE691" i="11"/>
  <c r="T691" i="11"/>
  <c r="J691" i="11"/>
  <c r="C691" i="11"/>
  <c r="B691" i="11"/>
  <c r="A691" i="11"/>
  <c r="AE690" i="11"/>
  <c r="T690" i="11"/>
  <c r="J690" i="11"/>
  <c r="C690" i="11"/>
  <c r="B690" i="11"/>
  <c r="A690" i="11"/>
  <c r="AE689" i="11"/>
  <c r="T689" i="11"/>
  <c r="J689" i="11"/>
  <c r="C689" i="11"/>
  <c r="B689" i="11"/>
  <c r="A689" i="11"/>
  <c r="AE688" i="11"/>
  <c r="T688" i="11"/>
  <c r="J688" i="11"/>
  <c r="C688" i="11"/>
  <c r="B688" i="11"/>
  <c r="A688" i="11"/>
  <c r="AE687" i="11"/>
  <c r="T687" i="11"/>
  <c r="J687" i="11"/>
  <c r="C687" i="11"/>
  <c r="B687" i="11"/>
  <c r="A687" i="11"/>
  <c r="AE686" i="11"/>
  <c r="T686" i="11"/>
  <c r="J686" i="11"/>
  <c r="C686" i="11"/>
  <c r="B686" i="11"/>
  <c r="A686" i="11"/>
  <c r="AE685" i="11"/>
  <c r="T685" i="11"/>
  <c r="J685" i="11"/>
  <c r="C685" i="11"/>
  <c r="B685" i="11"/>
  <c r="A685" i="11"/>
  <c r="AE684" i="11"/>
  <c r="T684" i="11"/>
  <c r="J684" i="11"/>
  <c r="C684" i="11"/>
  <c r="B684" i="11"/>
  <c r="A684" i="11"/>
  <c r="AE683" i="11"/>
  <c r="T683" i="11"/>
  <c r="J683" i="11"/>
  <c r="C683" i="11"/>
  <c r="B683" i="11"/>
  <c r="A683" i="11"/>
  <c r="AE682" i="11"/>
  <c r="T682" i="11"/>
  <c r="J682" i="11"/>
  <c r="C682" i="11"/>
  <c r="B682" i="11"/>
  <c r="A682" i="11"/>
  <c r="AE681" i="11"/>
  <c r="T681" i="11"/>
  <c r="J681" i="11"/>
  <c r="C681" i="11"/>
  <c r="B681" i="11"/>
  <c r="A681" i="11"/>
  <c r="AE680" i="11"/>
  <c r="T680" i="11"/>
  <c r="J680" i="11"/>
  <c r="C680" i="11"/>
  <c r="B680" i="11"/>
  <c r="A680" i="11"/>
  <c r="AE679" i="11"/>
  <c r="T679" i="11"/>
  <c r="J679" i="11"/>
  <c r="C679" i="11"/>
  <c r="B679" i="11"/>
  <c r="A679" i="11"/>
  <c r="AE678" i="11"/>
  <c r="T678" i="11"/>
  <c r="J678" i="11"/>
  <c r="C678" i="11"/>
  <c r="B678" i="11"/>
  <c r="A678" i="11"/>
  <c r="AE677" i="11"/>
  <c r="T677" i="11"/>
  <c r="J677" i="11"/>
  <c r="C677" i="11"/>
  <c r="B677" i="11"/>
  <c r="A677" i="11"/>
  <c r="AE676" i="11"/>
  <c r="T676" i="11"/>
  <c r="J676" i="11"/>
  <c r="C676" i="11"/>
  <c r="B676" i="11"/>
  <c r="A676" i="11"/>
  <c r="AE675" i="11"/>
  <c r="T675" i="11"/>
  <c r="J675" i="11"/>
  <c r="C675" i="11"/>
  <c r="B675" i="11"/>
  <c r="A675" i="11"/>
  <c r="AE674" i="11"/>
  <c r="T674" i="11"/>
  <c r="J674" i="11"/>
  <c r="C674" i="11"/>
  <c r="B674" i="11"/>
  <c r="A674" i="11"/>
  <c r="AE673" i="11"/>
  <c r="T673" i="11"/>
  <c r="J673" i="11"/>
  <c r="C673" i="11"/>
  <c r="B673" i="11"/>
  <c r="A673" i="11"/>
  <c r="AE672" i="11"/>
  <c r="T672" i="11"/>
  <c r="J672" i="11"/>
  <c r="C672" i="11"/>
  <c r="B672" i="11"/>
  <c r="A672" i="11"/>
  <c r="AE671" i="11"/>
  <c r="T671" i="11"/>
  <c r="J671" i="11"/>
  <c r="C671" i="11"/>
  <c r="B671" i="11"/>
  <c r="A671" i="11"/>
  <c r="AE670" i="11"/>
  <c r="T670" i="11"/>
  <c r="J670" i="11"/>
  <c r="C670" i="11"/>
  <c r="B670" i="11"/>
  <c r="A670" i="11"/>
  <c r="AE669" i="11"/>
  <c r="T669" i="11"/>
  <c r="J669" i="11"/>
  <c r="C669" i="11"/>
  <c r="B669" i="11"/>
  <c r="A669" i="11"/>
  <c r="AE668" i="11"/>
  <c r="T668" i="11"/>
  <c r="J668" i="11"/>
  <c r="C668" i="11"/>
  <c r="B668" i="11"/>
  <c r="A668" i="11"/>
  <c r="AE667" i="11"/>
  <c r="T667" i="11"/>
  <c r="J667" i="11"/>
  <c r="C667" i="11"/>
  <c r="B667" i="11"/>
  <c r="A667" i="11"/>
  <c r="AE666" i="11"/>
  <c r="T666" i="11"/>
  <c r="J666" i="11"/>
  <c r="C666" i="11"/>
  <c r="B666" i="11"/>
  <c r="A666" i="11"/>
  <c r="AE665" i="11"/>
  <c r="T665" i="11"/>
  <c r="J665" i="11"/>
  <c r="C665" i="11"/>
  <c r="B665" i="11"/>
  <c r="A665" i="11"/>
  <c r="AE664" i="11"/>
  <c r="T664" i="11"/>
  <c r="J664" i="11"/>
  <c r="C664" i="11"/>
  <c r="B664" i="11"/>
  <c r="A664" i="11"/>
  <c r="AE663" i="11"/>
  <c r="T663" i="11"/>
  <c r="J663" i="11"/>
  <c r="C663" i="11"/>
  <c r="B663" i="11"/>
  <c r="A663" i="11"/>
  <c r="AE662" i="11"/>
  <c r="T662" i="11"/>
  <c r="J662" i="11"/>
  <c r="C662" i="11"/>
  <c r="B662" i="11"/>
  <c r="A662" i="11"/>
  <c r="AE661" i="11"/>
  <c r="T661" i="11"/>
  <c r="J661" i="11"/>
  <c r="C661" i="11"/>
  <c r="B661" i="11"/>
  <c r="A661" i="11"/>
  <c r="AE660" i="11"/>
  <c r="T660" i="11"/>
  <c r="J660" i="11"/>
  <c r="C660" i="11"/>
  <c r="B660" i="11"/>
  <c r="A660" i="11"/>
  <c r="AE659" i="11"/>
  <c r="T659" i="11"/>
  <c r="J659" i="11"/>
  <c r="C659" i="11"/>
  <c r="B659" i="11"/>
  <c r="A659" i="11"/>
  <c r="AE658" i="11"/>
  <c r="T658" i="11"/>
  <c r="J658" i="11"/>
  <c r="C658" i="11"/>
  <c r="B658" i="11"/>
  <c r="A658" i="11"/>
  <c r="AE657" i="11"/>
  <c r="T657" i="11"/>
  <c r="J657" i="11"/>
  <c r="C657" i="11"/>
  <c r="B657" i="11"/>
  <c r="A657" i="11"/>
  <c r="AE656" i="11"/>
  <c r="T656" i="11"/>
  <c r="J656" i="11"/>
  <c r="C656" i="11"/>
  <c r="B656" i="11"/>
  <c r="A656" i="11"/>
  <c r="AE655" i="11"/>
  <c r="T655" i="11"/>
  <c r="J655" i="11"/>
  <c r="C655" i="11"/>
  <c r="B655" i="11"/>
  <c r="A655" i="11"/>
  <c r="AE654" i="11"/>
  <c r="T654" i="11"/>
  <c r="J654" i="11"/>
  <c r="C654" i="11"/>
  <c r="B654" i="11"/>
  <c r="A654" i="11"/>
  <c r="AE653" i="11"/>
  <c r="T653" i="11"/>
  <c r="J653" i="11"/>
  <c r="C653" i="11"/>
  <c r="B653" i="11"/>
  <c r="A653" i="11"/>
  <c r="AE652" i="11"/>
  <c r="T652" i="11"/>
  <c r="J652" i="11"/>
  <c r="C652" i="11"/>
  <c r="B652" i="11"/>
  <c r="A652" i="11"/>
  <c r="AE651" i="11"/>
  <c r="T651" i="11"/>
  <c r="J651" i="11"/>
  <c r="C651" i="11"/>
  <c r="B651" i="11"/>
  <c r="A651" i="11"/>
  <c r="AE650" i="11"/>
  <c r="T650" i="11"/>
  <c r="J650" i="11"/>
  <c r="C650" i="11"/>
  <c r="B650" i="11"/>
  <c r="A650" i="11"/>
  <c r="AE649" i="11"/>
  <c r="T649" i="11"/>
  <c r="J649" i="11"/>
  <c r="C649" i="11"/>
  <c r="B649" i="11"/>
  <c r="A649" i="11"/>
  <c r="AE648" i="11"/>
  <c r="T648" i="11"/>
  <c r="J648" i="11"/>
  <c r="C648" i="11"/>
  <c r="B648" i="11"/>
  <c r="A648" i="11"/>
  <c r="AE647" i="11"/>
  <c r="T647" i="11"/>
  <c r="J647" i="11"/>
  <c r="C647" i="11"/>
  <c r="B647" i="11"/>
  <c r="A647" i="11"/>
  <c r="AE646" i="11"/>
  <c r="T646" i="11"/>
  <c r="J646" i="11"/>
  <c r="C646" i="11"/>
  <c r="B646" i="11"/>
  <c r="A646" i="11"/>
  <c r="AE645" i="11"/>
  <c r="T645" i="11"/>
  <c r="J645" i="11"/>
  <c r="C645" i="11"/>
  <c r="B645" i="11"/>
  <c r="A645" i="11"/>
  <c r="AE644" i="11"/>
  <c r="T644" i="11"/>
  <c r="J644" i="11"/>
  <c r="C644" i="11"/>
  <c r="B644" i="11"/>
  <c r="A644" i="11"/>
  <c r="AE643" i="11"/>
  <c r="T643" i="11"/>
  <c r="J643" i="11"/>
  <c r="C643" i="11"/>
  <c r="B643" i="11"/>
  <c r="A643" i="11"/>
  <c r="AE642" i="11"/>
  <c r="T642" i="11"/>
  <c r="J642" i="11"/>
  <c r="C642" i="11"/>
  <c r="B642" i="11"/>
  <c r="A642" i="11"/>
  <c r="AE641" i="11"/>
  <c r="T641" i="11"/>
  <c r="J641" i="11"/>
  <c r="C641" i="11"/>
  <c r="B641" i="11"/>
  <c r="A641" i="11"/>
  <c r="AE640" i="11"/>
  <c r="T640" i="11"/>
  <c r="J640" i="11"/>
  <c r="C640" i="11"/>
  <c r="B640" i="11"/>
  <c r="A640" i="11"/>
  <c r="AE639" i="11"/>
  <c r="T639" i="11"/>
  <c r="J639" i="11"/>
  <c r="C639" i="11"/>
  <c r="B639" i="11"/>
  <c r="A639" i="11"/>
  <c r="AE638" i="11"/>
  <c r="T638" i="11"/>
  <c r="J638" i="11"/>
  <c r="C638" i="11"/>
  <c r="B638" i="11"/>
  <c r="A638" i="11"/>
  <c r="AE637" i="11"/>
  <c r="T637" i="11"/>
  <c r="J637" i="11"/>
  <c r="C637" i="11"/>
  <c r="B637" i="11"/>
  <c r="A637" i="11"/>
  <c r="AE636" i="11"/>
  <c r="T636" i="11"/>
  <c r="J636" i="11"/>
  <c r="C636" i="11"/>
  <c r="B636" i="11"/>
  <c r="A636" i="11"/>
  <c r="AE635" i="11"/>
  <c r="T635" i="11"/>
  <c r="J635" i="11"/>
  <c r="C635" i="11"/>
  <c r="B635" i="11"/>
  <c r="A635" i="11"/>
  <c r="AE634" i="11"/>
  <c r="T634" i="11"/>
  <c r="J634" i="11"/>
  <c r="C634" i="11"/>
  <c r="B634" i="11"/>
  <c r="A634" i="11"/>
  <c r="AE633" i="11"/>
  <c r="T633" i="11"/>
  <c r="J633" i="11"/>
  <c r="C633" i="11"/>
  <c r="B633" i="11"/>
  <c r="A633" i="11"/>
  <c r="AE632" i="11"/>
  <c r="T632" i="11"/>
  <c r="J632" i="11"/>
  <c r="C632" i="11"/>
  <c r="B632" i="11"/>
  <c r="A632" i="11"/>
  <c r="AE631" i="11"/>
  <c r="T631" i="11"/>
  <c r="J631" i="11"/>
  <c r="C631" i="11"/>
  <c r="B631" i="11"/>
  <c r="A631" i="11"/>
  <c r="AE630" i="11"/>
  <c r="T630" i="11"/>
  <c r="J630" i="11"/>
  <c r="C630" i="11"/>
  <c r="B630" i="11"/>
  <c r="A630" i="11"/>
  <c r="AE629" i="11"/>
  <c r="T629" i="11"/>
  <c r="J629" i="11"/>
  <c r="C629" i="11"/>
  <c r="B629" i="11"/>
  <c r="A629" i="11"/>
  <c r="AE628" i="11"/>
  <c r="T628" i="11"/>
  <c r="J628" i="11"/>
  <c r="C628" i="11"/>
  <c r="B628" i="11"/>
  <c r="A628" i="11"/>
  <c r="AE627" i="11"/>
  <c r="T627" i="11"/>
  <c r="J627" i="11"/>
  <c r="C627" i="11"/>
  <c r="B627" i="11"/>
  <c r="A627" i="11"/>
  <c r="AE626" i="11"/>
  <c r="T626" i="11"/>
  <c r="J626" i="11"/>
  <c r="C626" i="11"/>
  <c r="B626" i="11"/>
  <c r="A626" i="11"/>
  <c r="AE625" i="11"/>
  <c r="T625" i="11"/>
  <c r="J625" i="11"/>
  <c r="C625" i="11"/>
  <c r="B625" i="11"/>
  <c r="A625" i="11"/>
  <c r="AE624" i="11"/>
  <c r="T624" i="11"/>
  <c r="J624" i="11"/>
  <c r="C624" i="11"/>
  <c r="B624" i="11"/>
  <c r="A624" i="11"/>
  <c r="AE623" i="11"/>
  <c r="T623" i="11"/>
  <c r="J623" i="11"/>
  <c r="C623" i="11"/>
  <c r="B623" i="11"/>
  <c r="A623" i="11"/>
  <c r="AE622" i="11"/>
  <c r="T622" i="11"/>
  <c r="J622" i="11"/>
  <c r="C622" i="11"/>
  <c r="B622" i="11"/>
  <c r="A622" i="11"/>
  <c r="AE621" i="11"/>
  <c r="T621" i="11"/>
  <c r="J621" i="11"/>
  <c r="C621" i="11"/>
  <c r="B621" i="11"/>
  <c r="A621" i="11"/>
  <c r="AE620" i="11"/>
  <c r="T620" i="11"/>
  <c r="J620" i="11"/>
  <c r="C620" i="11"/>
  <c r="B620" i="11"/>
  <c r="A620" i="11"/>
  <c r="AE619" i="11"/>
  <c r="T619" i="11"/>
  <c r="J619" i="11"/>
  <c r="C619" i="11"/>
  <c r="B619" i="11"/>
  <c r="A619" i="11"/>
  <c r="AE618" i="11"/>
  <c r="T618" i="11"/>
  <c r="J618" i="11"/>
  <c r="C618" i="11"/>
  <c r="B618" i="11"/>
  <c r="A618" i="11"/>
  <c r="AE617" i="11"/>
  <c r="T617" i="11"/>
  <c r="J617" i="11"/>
  <c r="C617" i="11"/>
  <c r="B617" i="11"/>
  <c r="A617" i="11"/>
  <c r="AE616" i="11"/>
  <c r="T616" i="11"/>
  <c r="J616" i="11"/>
  <c r="C616" i="11"/>
  <c r="B616" i="11"/>
  <c r="A616" i="11"/>
  <c r="AE615" i="11"/>
  <c r="T615" i="11"/>
  <c r="J615" i="11"/>
  <c r="C615" i="11"/>
  <c r="B615" i="11"/>
  <c r="A615" i="11"/>
  <c r="AE614" i="11"/>
  <c r="T614" i="11"/>
  <c r="J614" i="11"/>
  <c r="C614" i="11"/>
  <c r="B614" i="11"/>
  <c r="A614" i="11"/>
  <c r="AE613" i="11"/>
  <c r="T613" i="11"/>
  <c r="J613" i="11"/>
  <c r="C613" i="11"/>
  <c r="B613" i="11"/>
  <c r="A613" i="11"/>
  <c r="AE612" i="11"/>
  <c r="T612" i="11"/>
  <c r="J612" i="11"/>
  <c r="C612" i="11"/>
  <c r="B612" i="11"/>
  <c r="A612" i="11"/>
  <c r="AE611" i="11"/>
  <c r="T611" i="11"/>
  <c r="J611" i="11"/>
  <c r="C611" i="11"/>
  <c r="B611" i="11"/>
  <c r="A611" i="11"/>
  <c r="AE610" i="11"/>
  <c r="T610" i="11"/>
  <c r="J610" i="11"/>
  <c r="C610" i="11"/>
  <c r="B610" i="11"/>
  <c r="A610" i="11"/>
  <c r="AE609" i="11"/>
  <c r="T609" i="11"/>
  <c r="J609" i="11"/>
  <c r="C609" i="11"/>
  <c r="B609" i="11"/>
  <c r="A609" i="11"/>
  <c r="AE608" i="11"/>
  <c r="T608" i="11"/>
  <c r="J608" i="11"/>
  <c r="C608" i="11"/>
  <c r="B608" i="11"/>
  <c r="A608" i="11"/>
  <c r="AE607" i="11"/>
  <c r="T607" i="11"/>
  <c r="J607" i="11"/>
  <c r="C607" i="11"/>
  <c r="B607" i="11"/>
  <c r="A607" i="11"/>
  <c r="AE606" i="11"/>
  <c r="T606" i="11"/>
  <c r="J606" i="11"/>
  <c r="C606" i="11"/>
  <c r="B606" i="11"/>
  <c r="A606" i="11"/>
  <c r="AE605" i="11"/>
  <c r="T605" i="11"/>
  <c r="J605" i="11"/>
  <c r="C605" i="11"/>
  <c r="B605" i="11"/>
  <c r="A605" i="11"/>
  <c r="AE604" i="11"/>
  <c r="T604" i="11"/>
  <c r="J604" i="11"/>
  <c r="C604" i="11"/>
  <c r="B604" i="11"/>
  <c r="A604" i="11"/>
  <c r="AE603" i="11"/>
  <c r="T603" i="11"/>
  <c r="J603" i="11"/>
  <c r="C603" i="11"/>
  <c r="B603" i="11"/>
  <c r="A603" i="11"/>
  <c r="AE602" i="11"/>
  <c r="T602" i="11"/>
  <c r="J602" i="11"/>
  <c r="C602" i="11"/>
  <c r="B602" i="11"/>
  <c r="A602" i="11"/>
  <c r="AE601" i="11"/>
  <c r="T601" i="11"/>
  <c r="J601" i="11"/>
  <c r="C601" i="11"/>
  <c r="B601" i="11"/>
  <c r="A601" i="11"/>
  <c r="AE600" i="11"/>
  <c r="T600" i="11"/>
  <c r="J600" i="11"/>
  <c r="C600" i="11"/>
  <c r="B600" i="11"/>
  <c r="A600" i="11"/>
  <c r="AE599" i="11"/>
  <c r="T599" i="11"/>
  <c r="J599" i="11"/>
  <c r="C599" i="11"/>
  <c r="B599" i="11"/>
  <c r="A599" i="11"/>
  <c r="AE598" i="11"/>
  <c r="T598" i="11"/>
  <c r="J598" i="11"/>
  <c r="C598" i="11"/>
  <c r="B598" i="11"/>
  <c r="A598" i="11"/>
  <c r="AE597" i="11"/>
  <c r="T597" i="11"/>
  <c r="J597" i="11"/>
  <c r="C597" i="11"/>
  <c r="B597" i="11"/>
  <c r="A597" i="11"/>
  <c r="AE596" i="11"/>
  <c r="T596" i="11"/>
  <c r="J596" i="11"/>
  <c r="C596" i="11"/>
  <c r="B596" i="11"/>
  <c r="A596" i="11"/>
  <c r="AE595" i="11"/>
  <c r="T595" i="11"/>
  <c r="J595" i="11"/>
  <c r="C595" i="11"/>
  <c r="B595" i="11"/>
  <c r="A595" i="11"/>
  <c r="AE594" i="11"/>
  <c r="T594" i="11"/>
  <c r="J594" i="11"/>
  <c r="C594" i="11"/>
  <c r="B594" i="11"/>
  <c r="A594" i="11"/>
  <c r="AE593" i="11"/>
  <c r="T593" i="11"/>
  <c r="J593" i="11"/>
  <c r="C593" i="11"/>
  <c r="B593" i="11"/>
  <c r="A593" i="11"/>
  <c r="AE592" i="11"/>
  <c r="T592" i="11"/>
  <c r="J592" i="11"/>
  <c r="C592" i="11"/>
  <c r="B592" i="11"/>
  <c r="A592" i="11"/>
  <c r="AE591" i="11"/>
  <c r="T591" i="11"/>
  <c r="J591" i="11"/>
  <c r="C591" i="11"/>
  <c r="B591" i="11"/>
  <c r="A591" i="11"/>
  <c r="AE590" i="11"/>
  <c r="T590" i="11"/>
  <c r="J590" i="11"/>
  <c r="C590" i="11"/>
  <c r="B590" i="11"/>
  <c r="A590" i="11"/>
  <c r="AE589" i="11"/>
  <c r="T589" i="11"/>
  <c r="J589" i="11"/>
  <c r="C589" i="11"/>
  <c r="B589" i="11"/>
  <c r="A589" i="11"/>
  <c r="AE588" i="11"/>
  <c r="T588" i="11"/>
  <c r="J588" i="11"/>
  <c r="C588" i="11"/>
  <c r="B588" i="11"/>
  <c r="A588" i="11"/>
  <c r="AE587" i="11"/>
  <c r="T587" i="11"/>
  <c r="J587" i="11"/>
  <c r="C587" i="11"/>
  <c r="B587" i="11"/>
  <c r="A587" i="11"/>
  <c r="AE586" i="11"/>
  <c r="T586" i="11"/>
  <c r="J586" i="11"/>
  <c r="C586" i="11"/>
  <c r="B586" i="11"/>
  <c r="A586" i="11"/>
  <c r="AE585" i="11"/>
  <c r="T585" i="11"/>
  <c r="J585" i="11"/>
  <c r="C585" i="11"/>
  <c r="B585" i="11"/>
  <c r="A585" i="11"/>
  <c r="AE584" i="11"/>
  <c r="T584" i="11"/>
  <c r="J584" i="11"/>
  <c r="C584" i="11"/>
  <c r="B584" i="11"/>
  <c r="A584" i="11"/>
  <c r="AE583" i="11"/>
  <c r="T583" i="11"/>
  <c r="J583" i="11"/>
  <c r="C583" i="11"/>
  <c r="B583" i="11"/>
  <c r="A583" i="11"/>
  <c r="AE582" i="11"/>
  <c r="T582" i="11"/>
  <c r="J582" i="11"/>
  <c r="C582" i="11"/>
  <c r="B582" i="11"/>
  <c r="A582" i="11"/>
  <c r="AE581" i="11"/>
  <c r="T581" i="11"/>
  <c r="J581" i="11"/>
  <c r="C581" i="11"/>
  <c r="B581" i="11"/>
  <c r="A581" i="11"/>
  <c r="AE580" i="11"/>
  <c r="T580" i="11"/>
  <c r="J580" i="11"/>
  <c r="C580" i="11"/>
  <c r="B580" i="11"/>
  <c r="A580" i="11"/>
  <c r="AE579" i="11"/>
  <c r="T579" i="11"/>
  <c r="J579" i="11"/>
  <c r="C579" i="11"/>
  <c r="B579" i="11"/>
  <c r="A579" i="11"/>
  <c r="AE578" i="11"/>
  <c r="T578" i="11"/>
  <c r="J578" i="11"/>
  <c r="C578" i="11"/>
  <c r="B578" i="11"/>
  <c r="A578" i="11"/>
  <c r="AE577" i="11"/>
  <c r="T577" i="11"/>
  <c r="J577" i="11"/>
  <c r="C577" i="11"/>
  <c r="B577" i="11"/>
  <c r="A577" i="11"/>
  <c r="AE576" i="11"/>
  <c r="T576" i="11"/>
  <c r="J576" i="11"/>
  <c r="C576" i="11"/>
  <c r="B576" i="11"/>
  <c r="A576" i="11"/>
  <c r="AE575" i="11"/>
  <c r="T575" i="11"/>
  <c r="J575" i="11"/>
  <c r="C575" i="11"/>
  <c r="B575" i="11"/>
  <c r="A575" i="11"/>
  <c r="AE574" i="11"/>
  <c r="T574" i="11"/>
  <c r="J574" i="11"/>
  <c r="C574" i="11"/>
  <c r="B574" i="11"/>
  <c r="A574" i="11"/>
  <c r="AE573" i="11"/>
  <c r="T573" i="11"/>
  <c r="J573" i="11"/>
  <c r="C573" i="11"/>
  <c r="B573" i="11"/>
  <c r="A573" i="11"/>
  <c r="AE572" i="11"/>
  <c r="T572" i="11"/>
  <c r="J572" i="11"/>
  <c r="C572" i="11"/>
  <c r="B572" i="11"/>
  <c r="A572" i="11"/>
  <c r="AE571" i="11"/>
  <c r="T571" i="11"/>
  <c r="J571" i="11"/>
  <c r="C571" i="11"/>
  <c r="B571" i="11"/>
  <c r="A571" i="11"/>
  <c r="AE570" i="11"/>
  <c r="T570" i="11"/>
  <c r="J570" i="11"/>
  <c r="C570" i="11"/>
  <c r="B570" i="11"/>
  <c r="A570" i="11"/>
  <c r="AE569" i="11"/>
  <c r="T569" i="11"/>
  <c r="J569" i="11"/>
  <c r="C569" i="11"/>
  <c r="B569" i="11"/>
  <c r="A569" i="11"/>
  <c r="AE568" i="11"/>
  <c r="T568" i="11"/>
  <c r="J568" i="11"/>
  <c r="C568" i="11"/>
  <c r="B568" i="11"/>
  <c r="A568" i="11"/>
  <c r="AE567" i="11"/>
  <c r="T567" i="11"/>
  <c r="J567" i="11"/>
  <c r="C567" i="11"/>
  <c r="B567" i="11"/>
  <c r="A567" i="11"/>
  <c r="AE566" i="11"/>
  <c r="T566" i="11"/>
  <c r="J566" i="11"/>
  <c r="C566" i="11"/>
  <c r="B566" i="11"/>
  <c r="A566" i="11"/>
  <c r="AE565" i="11"/>
  <c r="T565" i="11"/>
  <c r="J565" i="11"/>
  <c r="C565" i="11"/>
  <c r="B565" i="11"/>
  <c r="A565" i="11"/>
  <c r="AE564" i="11"/>
  <c r="T564" i="11"/>
  <c r="J564" i="11"/>
  <c r="C564" i="11"/>
  <c r="B564" i="11"/>
  <c r="A564" i="11"/>
  <c r="AE563" i="11"/>
  <c r="T563" i="11"/>
  <c r="J563" i="11"/>
  <c r="C563" i="11"/>
  <c r="B563" i="11"/>
  <c r="A563" i="11"/>
  <c r="AE562" i="11"/>
  <c r="T562" i="11"/>
  <c r="J562" i="11"/>
  <c r="C562" i="11"/>
  <c r="B562" i="11"/>
  <c r="A562" i="11"/>
  <c r="AE561" i="11"/>
  <c r="T561" i="11"/>
  <c r="J561" i="11"/>
  <c r="C561" i="11"/>
  <c r="B561" i="11"/>
  <c r="A561" i="11"/>
  <c r="AE560" i="11"/>
  <c r="T560" i="11"/>
  <c r="J560" i="11"/>
  <c r="C560" i="11"/>
  <c r="B560" i="11"/>
  <c r="A560" i="11"/>
  <c r="AE559" i="11"/>
  <c r="T559" i="11"/>
  <c r="J559" i="11"/>
  <c r="C559" i="11"/>
  <c r="B559" i="11"/>
  <c r="A559" i="11"/>
  <c r="AE558" i="11"/>
  <c r="T558" i="11"/>
  <c r="J558" i="11"/>
  <c r="C558" i="11"/>
  <c r="B558" i="11"/>
  <c r="A558" i="11"/>
  <c r="AE557" i="11"/>
  <c r="T557" i="11"/>
  <c r="J557" i="11"/>
  <c r="C557" i="11"/>
  <c r="B557" i="11"/>
  <c r="A557" i="11"/>
  <c r="AE556" i="11"/>
  <c r="T556" i="11"/>
  <c r="J556" i="11"/>
  <c r="C556" i="11"/>
  <c r="B556" i="11"/>
  <c r="A556" i="11"/>
  <c r="AE555" i="11"/>
  <c r="T555" i="11"/>
  <c r="J555" i="11"/>
  <c r="C555" i="11"/>
  <c r="B555" i="11"/>
  <c r="A555" i="11"/>
  <c r="AE554" i="11"/>
  <c r="T554" i="11"/>
  <c r="J554" i="11"/>
  <c r="C554" i="11"/>
  <c r="B554" i="11"/>
  <c r="A554" i="11"/>
  <c r="AE553" i="11"/>
  <c r="T553" i="11"/>
  <c r="J553" i="11"/>
  <c r="C553" i="11"/>
  <c r="B553" i="11"/>
  <c r="A553" i="11"/>
  <c r="AE552" i="11"/>
  <c r="T552" i="11"/>
  <c r="J552" i="11"/>
  <c r="C552" i="11"/>
  <c r="B552" i="11"/>
  <c r="A552" i="11"/>
  <c r="AE551" i="11"/>
  <c r="T551" i="11"/>
  <c r="J551" i="11"/>
  <c r="C551" i="11"/>
  <c r="B551" i="11"/>
  <c r="A551" i="11"/>
  <c r="AE550" i="11"/>
  <c r="T550" i="11"/>
  <c r="J550" i="11"/>
  <c r="C550" i="11"/>
  <c r="B550" i="11"/>
  <c r="A550" i="11"/>
  <c r="AE549" i="11"/>
  <c r="T549" i="11"/>
  <c r="J549" i="11"/>
  <c r="C549" i="11"/>
  <c r="B549" i="11"/>
  <c r="A549" i="11"/>
  <c r="AE548" i="11"/>
  <c r="T548" i="11"/>
  <c r="J548" i="11"/>
  <c r="C548" i="11"/>
  <c r="B548" i="11"/>
  <c r="A548" i="11"/>
  <c r="AE547" i="11"/>
  <c r="T547" i="11"/>
  <c r="J547" i="11"/>
  <c r="C547" i="11"/>
  <c r="B547" i="11"/>
  <c r="A547" i="11"/>
  <c r="AE546" i="11"/>
  <c r="T546" i="11"/>
  <c r="J546" i="11"/>
  <c r="C546" i="11"/>
  <c r="B546" i="11"/>
  <c r="A546" i="11"/>
  <c r="AE545" i="11"/>
  <c r="T545" i="11"/>
  <c r="J545" i="11"/>
  <c r="C545" i="11"/>
  <c r="B545" i="11"/>
  <c r="A545" i="11"/>
  <c r="AE544" i="11"/>
  <c r="T544" i="11"/>
  <c r="J544" i="11"/>
  <c r="C544" i="11"/>
  <c r="B544" i="11"/>
  <c r="A544" i="11"/>
  <c r="AE543" i="11"/>
  <c r="T543" i="11"/>
  <c r="J543" i="11"/>
  <c r="C543" i="11"/>
  <c r="B543" i="11"/>
  <c r="A543" i="11"/>
  <c r="AE542" i="11"/>
  <c r="T542" i="11"/>
  <c r="J542" i="11"/>
  <c r="C542" i="11"/>
  <c r="B542" i="11"/>
  <c r="A542" i="11"/>
  <c r="AE541" i="11"/>
  <c r="T541" i="11"/>
  <c r="J541" i="11"/>
  <c r="C541" i="11"/>
  <c r="B541" i="11"/>
  <c r="A541" i="11"/>
  <c r="AE540" i="11"/>
  <c r="T540" i="11"/>
  <c r="J540" i="11"/>
  <c r="C540" i="11"/>
  <c r="B540" i="11"/>
  <c r="A540" i="11"/>
  <c r="AE539" i="11"/>
  <c r="T539" i="11"/>
  <c r="J539" i="11"/>
  <c r="C539" i="11"/>
  <c r="B539" i="11"/>
  <c r="A539" i="11"/>
  <c r="AE538" i="11"/>
  <c r="T538" i="11"/>
  <c r="J538" i="11"/>
  <c r="C538" i="11"/>
  <c r="B538" i="11"/>
  <c r="A538" i="11"/>
  <c r="AE537" i="11"/>
  <c r="T537" i="11"/>
  <c r="J537" i="11"/>
  <c r="C537" i="11"/>
  <c r="B537" i="11"/>
  <c r="A537" i="11"/>
  <c r="AE536" i="11"/>
  <c r="T536" i="11"/>
  <c r="J536" i="11"/>
  <c r="C536" i="11"/>
  <c r="B536" i="11"/>
  <c r="A536" i="11"/>
  <c r="AE535" i="11"/>
  <c r="T535" i="11"/>
  <c r="J535" i="11"/>
  <c r="C535" i="11"/>
  <c r="B535" i="11"/>
  <c r="A535" i="11"/>
  <c r="AE534" i="11"/>
  <c r="T534" i="11"/>
  <c r="J534" i="11"/>
  <c r="C534" i="11"/>
  <c r="B534" i="11"/>
  <c r="A534" i="11"/>
  <c r="AE533" i="11"/>
  <c r="T533" i="11"/>
  <c r="J533" i="11"/>
  <c r="C533" i="11"/>
  <c r="B533" i="11"/>
  <c r="A533" i="11"/>
  <c r="AE532" i="11"/>
  <c r="T532" i="11"/>
  <c r="J532" i="11"/>
  <c r="C532" i="11"/>
  <c r="B532" i="11"/>
  <c r="A532" i="11"/>
  <c r="AE531" i="11"/>
  <c r="T531" i="11"/>
  <c r="J531" i="11"/>
  <c r="C531" i="11"/>
  <c r="B531" i="11"/>
  <c r="A531" i="11"/>
  <c r="AE530" i="11"/>
  <c r="T530" i="11"/>
  <c r="J530" i="11"/>
  <c r="C530" i="11"/>
  <c r="B530" i="11"/>
  <c r="A530" i="11"/>
  <c r="AE529" i="11"/>
  <c r="T529" i="11"/>
  <c r="J529" i="11"/>
  <c r="C529" i="11"/>
  <c r="B529" i="11"/>
  <c r="A529" i="11"/>
  <c r="AE528" i="11"/>
  <c r="T528" i="11"/>
  <c r="J528" i="11"/>
  <c r="C528" i="11"/>
  <c r="B528" i="11"/>
  <c r="A528" i="11"/>
  <c r="AE527" i="11"/>
  <c r="T527" i="11"/>
  <c r="J527" i="11"/>
  <c r="C527" i="11"/>
  <c r="B527" i="11"/>
  <c r="A527" i="11"/>
  <c r="AE526" i="11"/>
  <c r="T526" i="11"/>
  <c r="J526" i="11"/>
  <c r="C526" i="11"/>
  <c r="B526" i="11"/>
  <c r="A526" i="11"/>
  <c r="AE525" i="11"/>
  <c r="T525" i="11"/>
  <c r="J525" i="11"/>
  <c r="C525" i="11"/>
  <c r="B525" i="11"/>
  <c r="A525" i="11"/>
  <c r="AE524" i="11"/>
  <c r="T524" i="11"/>
  <c r="J524" i="11"/>
  <c r="C524" i="11"/>
  <c r="B524" i="11"/>
  <c r="A524" i="11"/>
  <c r="AE523" i="11"/>
  <c r="T523" i="11"/>
  <c r="J523" i="11"/>
  <c r="C523" i="11"/>
  <c r="B523" i="11"/>
  <c r="A523" i="11"/>
  <c r="AE522" i="11"/>
  <c r="T522" i="11"/>
  <c r="J522" i="11"/>
  <c r="C522" i="11"/>
  <c r="B522" i="11"/>
  <c r="A522" i="11"/>
  <c r="AE521" i="11"/>
  <c r="T521" i="11"/>
  <c r="J521" i="11"/>
  <c r="C521" i="11"/>
  <c r="B521" i="11"/>
  <c r="A521" i="11"/>
  <c r="AE520" i="11"/>
  <c r="T520" i="11"/>
  <c r="J520" i="11"/>
  <c r="C520" i="11"/>
  <c r="B520" i="11"/>
  <c r="A520" i="11"/>
  <c r="AE519" i="11"/>
  <c r="T519" i="11"/>
  <c r="J519" i="11"/>
  <c r="C519" i="11"/>
  <c r="B519" i="11"/>
  <c r="A519" i="11"/>
  <c r="AE518" i="11"/>
  <c r="T518" i="11"/>
  <c r="J518" i="11"/>
  <c r="C518" i="11"/>
  <c r="B518" i="11"/>
  <c r="A518" i="11"/>
  <c r="AE517" i="11"/>
  <c r="T517" i="11"/>
  <c r="J517" i="11"/>
  <c r="C517" i="11"/>
  <c r="B517" i="11"/>
  <c r="A517" i="11"/>
  <c r="AE516" i="11"/>
  <c r="T516" i="11"/>
  <c r="J516" i="11"/>
  <c r="C516" i="11"/>
  <c r="B516" i="11"/>
  <c r="A516" i="11"/>
  <c r="AE515" i="11"/>
  <c r="T515" i="11"/>
  <c r="J515" i="11"/>
  <c r="C515" i="11"/>
  <c r="B515" i="11"/>
  <c r="A515" i="11"/>
  <c r="AE514" i="11"/>
  <c r="T514" i="11"/>
  <c r="J514" i="11"/>
  <c r="C514" i="11"/>
  <c r="B514" i="11"/>
  <c r="A514" i="11"/>
  <c r="AE513" i="11"/>
  <c r="T513" i="11"/>
  <c r="J513" i="11"/>
  <c r="C513" i="11"/>
  <c r="B513" i="11"/>
  <c r="A513" i="11"/>
  <c r="AE512" i="11"/>
  <c r="T512" i="11"/>
  <c r="J512" i="11"/>
  <c r="C512" i="11"/>
  <c r="B512" i="11"/>
  <c r="A512" i="11"/>
  <c r="AE511" i="11"/>
  <c r="T511" i="11"/>
  <c r="J511" i="11"/>
  <c r="C511" i="11"/>
  <c r="B511" i="11"/>
  <c r="A511" i="11"/>
  <c r="AE510" i="11"/>
  <c r="T510" i="11"/>
  <c r="J510" i="11"/>
  <c r="C510" i="11"/>
  <c r="B510" i="11"/>
  <c r="A510" i="11"/>
  <c r="AE509" i="11"/>
  <c r="T509" i="11"/>
  <c r="J509" i="11"/>
  <c r="C509" i="11"/>
  <c r="B509" i="11"/>
  <c r="A509" i="11"/>
  <c r="AE508" i="11"/>
  <c r="T508" i="11"/>
  <c r="J508" i="11"/>
  <c r="C508" i="11"/>
  <c r="B508" i="11"/>
  <c r="A508" i="11"/>
  <c r="AE507" i="11"/>
  <c r="T507" i="11"/>
  <c r="J507" i="11"/>
  <c r="C507" i="11"/>
  <c r="B507" i="11"/>
  <c r="A507" i="11"/>
  <c r="AE506" i="11"/>
  <c r="T506" i="11"/>
  <c r="J506" i="11"/>
  <c r="C506" i="11"/>
  <c r="B506" i="11"/>
  <c r="A506" i="11"/>
  <c r="AE505" i="11"/>
  <c r="T505" i="11"/>
  <c r="J505" i="11"/>
  <c r="C505" i="11"/>
  <c r="B505" i="11"/>
  <c r="A505" i="11"/>
  <c r="AE504" i="11"/>
  <c r="T504" i="11"/>
  <c r="J504" i="11"/>
  <c r="C504" i="11"/>
  <c r="B504" i="11"/>
  <c r="A504" i="11"/>
  <c r="AE503" i="11"/>
  <c r="T503" i="11"/>
  <c r="J503" i="11"/>
  <c r="C503" i="11"/>
  <c r="B503" i="11"/>
  <c r="A503" i="11"/>
  <c r="AE502" i="11"/>
  <c r="T502" i="11"/>
  <c r="J502" i="11"/>
  <c r="C502" i="11"/>
  <c r="B502" i="11"/>
  <c r="A502" i="11"/>
  <c r="AE501" i="11"/>
  <c r="T501" i="11"/>
  <c r="J501" i="11"/>
  <c r="C501" i="11"/>
  <c r="B501" i="11"/>
  <c r="A501" i="11"/>
  <c r="AE500" i="11"/>
  <c r="T500" i="11"/>
  <c r="J500" i="11"/>
  <c r="C500" i="11"/>
  <c r="B500" i="11"/>
  <c r="A500" i="11"/>
  <c r="AE499" i="11"/>
  <c r="T499" i="11"/>
  <c r="J499" i="11"/>
  <c r="C499" i="11"/>
  <c r="B499" i="11"/>
  <c r="A499" i="11"/>
  <c r="AE498" i="11"/>
  <c r="T498" i="11"/>
  <c r="J498" i="11"/>
  <c r="C498" i="11"/>
  <c r="B498" i="11"/>
  <c r="A498" i="11"/>
  <c r="AE497" i="11"/>
  <c r="T497" i="11"/>
  <c r="J497" i="11"/>
  <c r="C497" i="11"/>
  <c r="B497" i="11"/>
  <c r="A497" i="11"/>
  <c r="AE496" i="11"/>
  <c r="T496" i="11"/>
  <c r="J496" i="11"/>
  <c r="C496" i="11"/>
  <c r="B496" i="11"/>
  <c r="A496" i="11"/>
  <c r="AE495" i="11"/>
  <c r="T495" i="11"/>
  <c r="J495" i="11"/>
  <c r="C495" i="11"/>
  <c r="B495" i="11"/>
  <c r="A495" i="11"/>
  <c r="AE494" i="11"/>
  <c r="T494" i="11"/>
  <c r="J494" i="11"/>
  <c r="C494" i="11"/>
  <c r="B494" i="11"/>
  <c r="A494" i="11"/>
  <c r="AE493" i="11"/>
  <c r="T493" i="11"/>
  <c r="J493" i="11"/>
  <c r="C493" i="11"/>
  <c r="B493" i="11"/>
  <c r="A493" i="11"/>
  <c r="AE492" i="11"/>
  <c r="T492" i="11"/>
  <c r="J492" i="11"/>
  <c r="C492" i="11"/>
  <c r="B492" i="11"/>
  <c r="A492" i="11"/>
  <c r="AE491" i="11"/>
  <c r="T491" i="11"/>
  <c r="J491" i="11"/>
  <c r="C491" i="11"/>
  <c r="B491" i="11"/>
  <c r="A491" i="11"/>
  <c r="AE490" i="11"/>
  <c r="T490" i="11"/>
  <c r="J490" i="11"/>
  <c r="C490" i="11"/>
  <c r="B490" i="11"/>
  <c r="A490" i="11"/>
  <c r="AE489" i="11"/>
  <c r="T489" i="11"/>
  <c r="J489" i="11"/>
  <c r="C489" i="11"/>
  <c r="B489" i="11"/>
  <c r="A489" i="11"/>
  <c r="AE488" i="11"/>
  <c r="T488" i="11"/>
  <c r="J488" i="11"/>
  <c r="C488" i="11"/>
  <c r="B488" i="11"/>
  <c r="A488" i="11"/>
  <c r="AE487" i="11"/>
  <c r="T487" i="11"/>
  <c r="J487" i="11"/>
  <c r="C487" i="11"/>
  <c r="B487" i="11"/>
  <c r="A487" i="11"/>
  <c r="AE486" i="11"/>
  <c r="T486" i="11"/>
  <c r="J486" i="11"/>
  <c r="C486" i="11"/>
  <c r="B486" i="11"/>
  <c r="A486" i="11"/>
  <c r="AE485" i="11"/>
  <c r="T485" i="11"/>
  <c r="J485" i="11"/>
  <c r="C485" i="11"/>
  <c r="B485" i="11"/>
  <c r="A485" i="11"/>
  <c r="AE484" i="11"/>
  <c r="T484" i="11"/>
  <c r="J484" i="11"/>
  <c r="C484" i="11"/>
  <c r="B484" i="11"/>
  <c r="A484" i="11"/>
  <c r="AE483" i="11"/>
  <c r="T483" i="11"/>
  <c r="J483" i="11"/>
  <c r="C483" i="11"/>
  <c r="B483" i="11"/>
  <c r="A483" i="11"/>
  <c r="AE482" i="11"/>
  <c r="T482" i="11"/>
  <c r="J482" i="11"/>
  <c r="C482" i="11"/>
  <c r="B482" i="11"/>
  <c r="A482" i="11"/>
  <c r="AE481" i="11"/>
  <c r="T481" i="11"/>
  <c r="J481" i="11"/>
  <c r="C481" i="11"/>
  <c r="B481" i="11"/>
  <c r="A481" i="11"/>
  <c r="AE480" i="11"/>
  <c r="T480" i="11"/>
  <c r="J480" i="11"/>
  <c r="C480" i="11"/>
  <c r="B480" i="11"/>
  <c r="A480" i="11"/>
  <c r="AE479" i="11"/>
  <c r="T479" i="11"/>
  <c r="J479" i="11"/>
  <c r="C479" i="11"/>
  <c r="B479" i="11"/>
  <c r="A479" i="11"/>
  <c r="AE478" i="11"/>
  <c r="T478" i="11"/>
  <c r="J478" i="11"/>
  <c r="C478" i="11"/>
  <c r="B478" i="11"/>
  <c r="A478" i="11"/>
  <c r="AE477" i="11"/>
  <c r="T477" i="11"/>
  <c r="J477" i="11"/>
  <c r="C477" i="11"/>
  <c r="B477" i="11"/>
  <c r="A477" i="11"/>
  <c r="AE476" i="11"/>
  <c r="T476" i="11"/>
  <c r="J476" i="11"/>
  <c r="C476" i="11"/>
  <c r="B476" i="11"/>
  <c r="A476" i="11"/>
  <c r="AE475" i="11"/>
  <c r="T475" i="11"/>
  <c r="J475" i="11"/>
  <c r="C475" i="11"/>
  <c r="B475" i="11"/>
  <c r="A475" i="11"/>
  <c r="AE474" i="11"/>
  <c r="T474" i="11"/>
  <c r="J474" i="11"/>
  <c r="C474" i="11"/>
  <c r="B474" i="11"/>
  <c r="A474" i="11"/>
  <c r="AE473" i="11"/>
  <c r="T473" i="11"/>
  <c r="J473" i="11"/>
  <c r="C473" i="11"/>
  <c r="B473" i="11"/>
  <c r="A473" i="11"/>
  <c r="AE472" i="11"/>
  <c r="T472" i="11"/>
  <c r="J472" i="11"/>
  <c r="C472" i="11"/>
  <c r="B472" i="11"/>
  <c r="A472" i="11"/>
  <c r="AE471" i="11"/>
  <c r="T471" i="11"/>
  <c r="J471" i="11"/>
  <c r="C471" i="11"/>
  <c r="B471" i="11"/>
  <c r="A471" i="11"/>
  <c r="AE470" i="11"/>
  <c r="T470" i="11"/>
  <c r="J470" i="11"/>
  <c r="C470" i="11"/>
  <c r="B470" i="11"/>
  <c r="A470" i="11"/>
  <c r="AE469" i="11"/>
  <c r="T469" i="11"/>
  <c r="J469" i="11"/>
  <c r="C469" i="11"/>
  <c r="B469" i="11"/>
  <c r="A469" i="11"/>
  <c r="AE468" i="11"/>
  <c r="T468" i="11"/>
  <c r="J468" i="11"/>
  <c r="C468" i="11"/>
  <c r="B468" i="11"/>
  <c r="A468" i="11"/>
  <c r="AE467" i="11"/>
  <c r="T467" i="11"/>
  <c r="J467" i="11"/>
  <c r="C467" i="11"/>
  <c r="B467" i="11"/>
  <c r="A467" i="11"/>
  <c r="AE466" i="11"/>
  <c r="T466" i="11"/>
  <c r="J466" i="11"/>
  <c r="C466" i="11"/>
  <c r="B466" i="11"/>
  <c r="A466" i="11"/>
  <c r="AE465" i="11"/>
  <c r="T465" i="11"/>
  <c r="J465" i="11"/>
  <c r="C465" i="11"/>
  <c r="B465" i="11"/>
  <c r="A465" i="11"/>
  <c r="AE464" i="11"/>
  <c r="T464" i="11"/>
  <c r="J464" i="11"/>
  <c r="C464" i="11"/>
  <c r="B464" i="11"/>
  <c r="A464" i="11"/>
  <c r="AE463" i="11"/>
  <c r="T463" i="11"/>
  <c r="J463" i="11"/>
  <c r="C463" i="11"/>
  <c r="B463" i="11"/>
  <c r="A463" i="11"/>
  <c r="AE462" i="11"/>
  <c r="T462" i="11"/>
  <c r="J462" i="11"/>
  <c r="C462" i="11"/>
  <c r="B462" i="11"/>
  <c r="A462" i="11"/>
  <c r="AE461" i="11"/>
  <c r="T461" i="11"/>
  <c r="J461" i="11"/>
  <c r="C461" i="11"/>
  <c r="B461" i="11"/>
  <c r="A461" i="11"/>
  <c r="AE460" i="11"/>
  <c r="T460" i="11"/>
  <c r="J460" i="11"/>
  <c r="C460" i="11"/>
  <c r="B460" i="11"/>
  <c r="A460" i="11"/>
  <c r="AE459" i="11"/>
  <c r="T459" i="11"/>
  <c r="J459" i="11"/>
  <c r="C459" i="11"/>
  <c r="B459" i="11"/>
  <c r="A459" i="11"/>
  <c r="AE458" i="11"/>
  <c r="T458" i="11"/>
  <c r="J458" i="11"/>
  <c r="C458" i="11"/>
  <c r="B458" i="11"/>
  <c r="A458" i="11"/>
  <c r="AE457" i="11"/>
  <c r="T457" i="11"/>
  <c r="J457" i="11"/>
  <c r="C457" i="11"/>
  <c r="B457" i="11"/>
  <c r="A457" i="11"/>
  <c r="AE456" i="11"/>
  <c r="T456" i="11"/>
  <c r="J456" i="11"/>
  <c r="C456" i="11"/>
  <c r="B456" i="11"/>
  <c r="A456" i="11"/>
  <c r="AE455" i="11"/>
  <c r="T455" i="11"/>
  <c r="J455" i="11"/>
  <c r="C455" i="11"/>
  <c r="B455" i="11"/>
  <c r="A455" i="11"/>
  <c r="AE454" i="11"/>
  <c r="T454" i="11"/>
  <c r="J454" i="11"/>
  <c r="C454" i="11"/>
  <c r="B454" i="11"/>
  <c r="A454" i="11"/>
  <c r="AE453" i="11"/>
  <c r="T453" i="11"/>
  <c r="J453" i="11"/>
  <c r="C453" i="11"/>
  <c r="B453" i="11"/>
  <c r="A453" i="11"/>
  <c r="AE452" i="11"/>
  <c r="T452" i="11"/>
  <c r="J452" i="11"/>
  <c r="C452" i="11"/>
  <c r="B452" i="11"/>
  <c r="A452" i="11"/>
  <c r="AE451" i="11"/>
  <c r="T451" i="11"/>
  <c r="J451" i="11"/>
  <c r="C451" i="11"/>
  <c r="B451" i="11"/>
  <c r="A451" i="11"/>
  <c r="AE450" i="11"/>
  <c r="T450" i="11"/>
  <c r="J450" i="11"/>
  <c r="C450" i="11"/>
  <c r="B450" i="11"/>
  <c r="A450" i="11"/>
  <c r="AE449" i="11"/>
  <c r="T449" i="11"/>
  <c r="J449" i="11"/>
  <c r="C449" i="11"/>
  <c r="B449" i="11"/>
  <c r="A449" i="11"/>
  <c r="AE448" i="11"/>
  <c r="T448" i="11"/>
  <c r="J448" i="11"/>
  <c r="C448" i="11"/>
  <c r="B448" i="11"/>
  <c r="A448" i="11"/>
  <c r="AE447" i="11"/>
  <c r="T447" i="11"/>
  <c r="J447" i="11"/>
  <c r="C447" i="11"/>
  <c r="B447" i="11"/>
  <c r="A447" i="11"/>
  <c r="AE446" i="11"/>
  <c r="T446" i="11"/>
  <c r="J446" i="11"/>
  <c r="C446" i="11"/>
  <c r="B446" i="11"/>
  <c r="A446" i="11"/>
  <c r="AE445" i="11"/>
  <c r="T445" i="11"/>
  <c r="J445" i="11"/>
  <c r="C445" i="11"/>
  <c r="B445" i="11"/>
  <c r="A445" i="11"/>
  <c r="AE444" i="11"/>
  <c r="T444" i="11"/>
  <c r="J444" i="11"/>
  <c r="C444" i="11"/>
  <c r="B444" i="11"/>
  <c r="A444" i="11"/>
  <c r="AE443" i="11"/>
  <c r="T443" i="11"/>
  <c r="J443" i="11"/>
  <c r="C443" i="11"/>
  <c r="B443" i="11"/>
  <c r="A443" i="11"/>
  <c r="AE442" i="11"/>
  <c r="T442" i="11"/>
  <c r="J442" i="11"/>
  <c r="C442" i="11"/>
  <c r="B442" i="11"/>
  <c r="A442" i="11"/>
  <c r="AE441" i="11"/>
  <c r="T441" i="11"/>
  <c r="J441" i="11"/>
  <c r="C441" i="11"/>
  <c r="B441" i="11"/>
  <c r="A441" i="11"/>
  <c r="AE440" i="11"/>
  <c r="T440" i="11"/>
  <c r="J440" i="11"/>
  <c r="C440" i="11"/>
  <c r="B440" i="11"/>
  <c r="A440" i="11"/>
  <c r="AE439" i="11"/>
  <c r="T439" i="11"/>
  <c r="J439" i="11"/>
  <c r="C439" i="11"/>
  <c r="B439" i="11"/>
  <c r="A439" i="11"/>
  <c r="AE438" i="11"/>
  <c r="T438" i="11"/>
  <c r="J438" i="11"/>
  <c r="C438" i="11"/>
  <c r="B438" i="11"/>
  <c r="A438" i="11"/>
  <c r="AE437" i="11"/>
  <c r="T437" i="11"/>
  <c r="J437" i="11"/>
  <c r="C437" i="11"/>
  <c r="B437" i="11"/>
  <c r="A437" i="11"/>
  <c r="AE436" i="11"/>
  <c r="T436" i="11"/>
  <c r="J436" i="11"/>
  <c r="C436" i="11"/>
  <c r="B436" i="11"/>
  <c r="A436" i="11"/>
  <c r="AE435" i="11"/>
  <c r="T435" i="11"/>
  <c r="J435" i="11"/>
  <c r="C435" i="11"/>
  <c r="B435" i="11"/>
  <c r="A435" i="11"/>
  <c r="AE434" i="11"/>
  <c r="T434" i="11"/>
  <c r="J434" i="11"/>
  <c r="C434" i="11"/>
  <c r="B434" i="11"/>
  <c r="A434" i="11"/>
  <c r="AE433" i="11"/>
  <c r="T433" i="11"/>
  <c r="J433" i="11"/>
  <c r="C433" i="11"/>
  <c r="B433" i="11"/>
  <c r="A433" i="11"/>
  <c r="AE432" i="11"/>
  <c r="T432" i="11"/>
  <c r="J432" i="11"/>
  <c r="C432" i="11"/>
  <c r="B432" i="11"/>
  <c r="A432" i="11"/>
  <c r="AE431" i="11"/>
  <c r="T431" i="11"/>
  <c r="J431" i="11"/>
  <c r="C431" i="11"/>
  <c r="B431" i="11"/>
  <c r="A431" i="11"/>
  <c r="AE430" i="11"/>
  <c r="T430" i="11"/>
  <c r="J430" i="11"/>
  <c r="C430" i="11"/>
  <c r="B430" i="11"/>
  <c r="A430" i="11"/>
  <c r="AE429" i="11"/>
  <c r="T429" i="11"/>
  <c r="J429" i="11"/>
  <c r="C429" i="11"/>
  <c r="B429" i="11"/>
  <c r="A429" i="11"/>
  <c r="AE428" i="11"/>
  <c r="T428" i="11"/>
  <c r="J428" i="11"/>
  <c r="C428" i="11"/>
  <c r="B428" i="11"/>
  <c r="A428" i="11"/>
  <c r="AE427" i="11"/>
  <c r="T427" i="11"/>
  <c r="J427" i="11"/>
  <c r="C427" i="11"/>
  <c r="B427" i="11"/>
  <c r="A427" i="11"/>
  <c r="AE426" i="11"/>
  <c r="T426" i="11"/>
  <c r="J426" i="11"/>
  <c r="C426" i="11"/>
  <c r="B426" i="11"/>
  <c r="A426" i="11"/>
  <c r="AE425" i="11"/>
  <c r="T425" i="11"/>
  <c r="J425" i="11"/>
  <c r="C425" i="11"/>
  <c r="B425" i="11"/>
  <c r="A425" i="11"/>
  <c r="AE424" i="11"/>
  <c r="T424" i="11"/>
  <c r="J424" i="11"/>
  <c r="C424" i="11"/>
  <c r="B424" i="11"/>
  <c r="A424" i="11"/>
  <c r="AE423" i="11"/>
  <c r="T423" i="11"/>
  <c r="J423" i="11"/>
  <c r="C423" i="11"/>
  <c r="B423" i="11"/>
  <c r="A423" i="11"/>
  <c r="AE422" i="11"/>
  <c r="T422" i="11"/>
  <c r="J422" i="11"/>
  <c r="C422" i="11"/>
  <c r="B422" i="11"/>
  <c r="A422" i="11"/>
  <c r="AE421" i="11"/>
  <c r="T421" i="11"/>
  <c r="J421" i="11"/>
  <c r="C421" i="11"/>
  <c r="B421" i="11"/>
  <c r="A421" i="11"/>
  <c r="AE420" i="11"/>
  <c r="T420" i="11"/>
  <c r="J420" i="11"/>
  <c r="C420" i="11"/>
  <c r="B420" i="11"/>
  <c r="A420" i="11"/>
  <c r="AE419" i="11"/>
  <c r="T419" i="11"/>
  <c r="J419" i="11"/>
  <c r="C419" i="11"/>
  <c r="B419" i="11"/>
  <c r="A419" i="11"/>
  <c r="AE418" i="11"/>
  <c r="T418" i="11"/>
  <c r="J418" i="11"/>
  <c r="C418" i="11"/>
  <c r="B418" i="11"/>
  <c r="A418" i="11"/>
  <c r="AE417" i="11"/>
  <c r="T417" i="11"/>
  <c r="J417" i="11"/>
  <c r="C417" i="11"/>
  <c r="B417" i="11"/>
  <c r="A417" i="11"/>
  <c r="AE416" i="11"/>
  <c r="T416" i="11"/>
  <c r="J416" i="11"/>
  <c r="C416" i="11"/>
  <c r="B416" i="11"/>
  <c r="A416" i="11"/>
  <c r="AE415" i="11"/>
  <c r="T415" i="11"/>
  <c r="J415" i="11"/>
  <c r="C415" i="11"/>
  <c r="B415" i="11"/>
  <c r="A415" i="11"/>
  <c r="AE414" i="11"/>
  <c r="T414" i="11"/>
  <c r="J414" i="11"/>
  <c r="C414" i="11"/>
  <c r="B414" i="11"/>
  <c r="A414" i="11"/>
  <c r="AE413" i="11"/>
  <c r="T413" i="11"/>
  <c r="J413" i="11"/>
  <c r="C413" i="11"/>
  <c r="B413" i="11"/>
  <c r="A413" i="11"/>
  <c r="AE412" i="11"/>
  <c r="T412" i="11"/>
  <c r="J412" i="11"/>
  <c r="C412" i="11"/>
  <c r="B412" i="11"/>
  <c r="A412" i="11"/>
  <c r="AE411" i="11"/>
  <c r="T411" i="11"/>
  <c r="J411" i="11"/>
  <c r="C411" i="11"/>
  <c r="B411" i="11"/>
  <c r="A411" i="11"/>
  <c r="AE410" i="11"/>
  <c r="T410" i="11"/>
  <c r="J410" i="11"/>
  <c r="C410" i="11"/>
  <c r="B410" i="11"/>
  <c r="A410" i="11"/>
  <c r="AE409" i="11"/>
  <c r="T409" i="11"/>
  <c r="J409" i="11"/>
  <c r="C409" i="11"/>
  <c r="B409" i="11"/>
  <c r="A409" i="11"/>
  <c r="AE408" i="11"/>
  <c r="T408" i="11"/>
  <c r="J408" i="11"/>
  <c r="C408" i="11"/>
  <c r="B408" i="11"/>
  <c r="A408" i="11"/>
  <c r="AE407" i="11"/>
  <c r="T407" i="11"/>
  <c r="J407" i="11"/>
  <c r="C407" i="11"/>
  <c r="B407" i="11"/>
  <c r="A407" i="11"/>
  <c r="AE406" i="11"/>
  <c r="T406" i="11"/>
  <c r="J406" i="11"/>
  <c r="C406" i="11"/>
  <c r="B406" i="11"/>
  <c r="A406" i="11"/>
  <c r="AE405" i="11"/>
  <c r="T405" i="11"/>
  <c r="J405" i="11"/>
  <c r="C405" i="11"/>
  <c r="B405" i="11"/>
  <c r="A405" i="11"/>
  <c r="AE404" i="11"/>
  <c r="T404" i="11"/>
  <c r="J404" i="11"/>
  <c r="C404" i="11"/>
  <c r="B404" i="11"/>
  <c r="A404" i="11"/>
  <c r="AE403" i="11"/>
  <c r="T403" i="11"/>
  <c r="J403" i="11"/>
  <c r="C403" i="11"/>
  <c r="B403" i="11"/>
  <c r="A403" i="11"/>
  <c r="AE402" i="11"/>
  <c r="T402" i="11"/>
  <c r="J402" i="11"/>
  <c r="C402" i="11"/>
  <c r="B402" i="11"/>
  <c r="A402" i="11"/>
  <c r="AE401" i="11"/>
  <c r="T401" i="11"/>
  <c r="J401" i="11"/>
  <c r="C401" i="11"/>
  <c r="B401" i="11"/>
  <c r="A401" i="11"/>
  <c r="AE400" i="11"/>
  <c r="T400" i="11"/>
  <c r="J400" i="11"/>
  <c r="C400" i="11"/>
  <c r="B400" i="11"/>
  <c r="A400" i="11"/>
  <c r="AE399" i="11"/>
  <c r="T399" i="11"/>
  <c r="J399" i="11"/>
  <c r="C399" i="11"/>
  <c r="B399" i="11"/>
  <c r="A399" i="11"/>
  <c r="AE398" i="11"/>
  <c r="T398" i="11"/>
  <c r="J398" i="11"/>
  <c r="C398" i="11"/>
  <c r="B398" i="11"/>
  <c r="A398" i="11"/>
  <c r="AE397" i="11"/>
  <c r="T397" i="11"/>
  <c r="J397" i="11"/>
  <c r="C397" i="11"/>
  <c r="B397" i="11"/>
  <c r="A397" i="11"/>
  <c r="AE396" i="11"/>
  <c r="T396" i="11"/>
  <c r="J396" i="11"/>
  <c r="C396" i="11"/>
  <c r="B396" i="11"/>
  <c r="A396" i="11"/>
  <c r="AE395" i="11"/>
  <c r="T395" i="11"/>
  <c r="J395" i="11"/>
  <c r="C395" i="11"/>
  <c r="B395" i="11"/>
  <c r="A395" i="11"/>
  <c r="AE394" i="11"/>
  <c r="T394" i="11"/>
  <c r="J394" i="11"/>
  <c r="C394" i="11"/>
  <c r="B394" i="11"/>
  <c r="A394" i="11"/>
  <c r="AE393" i="11"/>
  <c r="T393" i="11"/>
  <c r="J393" i="11"/>
  <c r="C393" i="11"/>
  <c r="B393" i="11"/>
  <c r="A393" i="11"/>
  <c r="AE392" i="11"/>
  <c r="T392" i="11"/>
  <c r="J392" i="11"/>
  <c r="C392" i="11"/>
  <c r="B392" i="11"/>
  <c r="A392" i="11"/>
  <c r="AE391" i="11"/>
  <c r="T391" i="11"/>
  <c r="J391" i="11"/>
  <c r="C391" i="11"/>
  <c r="B391" i="11"/>
  <c r="A391" i="11"/>
  <c r="AE390" i="11"/>
  <c r="T390" i="11"/>
  <c r="J390" i="11"/>
  <c r="C390" i="11"/>
  <c r="B390" i="11"/>
  <c r="A390" i="11"/>
  <c r="AE389" i="11"/>
  <c r="T389" i="11"/>
  <c r="J389" i="11"/>
  <c r="C389" i="11"/>
  <c r="B389" i="11"/>
  <c r="A389" i="11"/>
  <c r="AE388" i="11"/>
  <c r="T388" i="11"/>
  <c r="J388" i="11"/>
  <c r="C388" i="11"/>
  <c r="B388" i="11"/>
  <c r="A388" i="11"/>
  <c r="AE387" i="11"/>
  <c r="T387" i="11"/>
  <c r="J387" i="11"/>
  <c r="C387" i="11"/>
  <c r="B387" i="11"/>
  <c r="A387" i="11"/>
  <c r="AE386" i="11"/>
  <c r="T386" i="11"/>
  <c r="J386" i="11"/>
  <c r="C386" i="11"/>
  <c r="B386" i="11"/>
  <c r="A386" i="11"/>
  <c r="AE385" i="11"/>
  <c r="T385" i="11"/>
  <c r="J385" i="11"/>
  <c r="C385" i="11"/>
  <c r="B385" i="11"/>
  <c r="A385" i="11"/>
  <c r="AE384" i="11"/>
  <c r="T384" i="11"/>
  <c r="J384" i="11"/>
  <c r="C384" i="11"/>
  <c r="B384" i="11"/>
  <c r="A384" i="11"/>
  <c r="AE383" i="11"/>
  <c r="T383" i="11"/>
  <c r="J383" i="11"/>
  <c r="C383" i="11"/>
  <c r="B383" i="11"/>
  <c r="A383" i="11"/>
  <c r="AE382" i="11"/>
  <c r="T382" i="11"/>
  <c r="J382" i="11"/>
  <c r="C382" i="11"/>
  <c r="B382" i="11"/>
  <c r="A382" i="11"/>
  <c r="AE381" i="11"/>
  <c r="T381" i="11"/>
  <c r="J381" i="11"/>
  <c r="C381" i="11"/>
  <c r="B381" i="11"/>
  <c r="A381" i="11"/>
  <c r="AE380" i="11"/>
  <c r="T380" i="11"/>
  <c r="J380" i="11"/>
  <c r="C380" i="11"/>
  <c r="B380" i="11"/>
  <c r="A380" i="11"/>
  <c r="AE379" i="11"/>
  <c r="T379" i="11"/>
  <c r="J379" i="11"/>
  <c r="C379" i="11"/>
  <c r="B379" i="11"/>
  <c r="A379" i="11"/>
  <c r="AE378" i="11"/>
  <c r="T378" i="11"/>
  <c r="J378" i="11"/>
  <c r="C378" i="11"/>
  <c r="B378" i="11"/>
  <c r="A378" i="11"/>
  <c r="AE377" i="11"/>
  <c r="T377" i="11"/>
  <c r="J377" i="11"/>
  <c r="C377" i="11"/>
  <c r="B377" i="11"/>
  <c r="A377" i="11"/>
  <c r="AE376" i="11"/>
  <c r="T376" i="11"/>
  <c r="J376" i="11"/>
  <c r="C376" i="11"/>
  <c r="B376" i="11"/>
  <c r="A376" i="11"/>
  <c r="AE375" i="11"/>
  <c r="T375" i="11"/>
  <c r="J375" i="11"/>
  <c r="C375" i="11"/>
  <c r="B375" i="11"/>
  <c r="A375" i="11"/>
  <c r="AE374" i="11"/>
  <c r="T374" i="11"/>
  <c r="J374" i="11"/>
  <c r="C374" i="11"/>
  <c r="B374" i="11"/>
  <c r="A374" i="11"/>
  <c r="AE373" i="11"/>
  <c r="T373" i="11"/>
  <c r="J373" i="11"/>
  <c r="C373" i="11"/>
  <c r="B373" i="11"/>
  <c r="A373" i="11"/>
  <c r="AE372" i="11"/>
  <c r="T372" i="11"/>
  <c r="J372" i="11"/>
  <c r="C372" i="11"/>
  <c r="B372" i="11"/>
  <c r="A372" i="11"/>
  <c r="AE371" i="11"/>
  <c r="T371" i="11"/>
  <c r="J371" i="11"/>
  <c r="C371" i="11"/>
  <c r="B371" i="11"/>
  <c r="A371" i="11"/>
  <c r="AE370" i="11"/>
  <c r="T370" i="11"/>
  <c r="J370" i="11"/>
  <c r="C370" i="11"/>
  <c r="B370" i="11"/>
  <c r="A370" i="11"/>
  <c r="AE369" i="11"/>
  <c r="T369" i="11"/>
  <c r="J369" i="11"/>
  <c r="C369" i="11"/>
  <c r="B369" i="11"/>
  <c r="A369" i="11"/>
  <c r="AE368" i="11"/>
  <c r="T368" i="11"/>
  <c r="J368" i="11"/>
  <c r="C368" i="11"/>
  <c r="B368" i="11"/>
  <c r="A368" i="11"/>
  <c r="AE367" i="11"/>
  <c r="T367" i="11"/>
  <c r="J367" i="11"/>
  <c r="C367" i="11"/>
  <c r="B367" i="11"/>
  <c r="A367" i="11"/>
  <c r="AE366" i="11"/>
  <c r="T366" i="11"/>
  <c r="J366" i="11"/>
  <c r="C366" i="11"/>
  <c r="B366" i="11"/>
  <c r="A366" i="11"/>
  <c r="AE365" i="11"/>
  <c r="T365" i="11"/>
  <c r="J365" i="11"/>
  <c r="C365" i="11"/>
  <c r="B365" i="11"/>
  <c r="A365" i="11"/>
  <c r="AE364" i="11"/>
  <c r="T364" i="11"/>
  <c r="J364" i="11"/>
  <c r="C364" i="11"/>
  <c r="B364" i="11"/>
  <c r="A364" i="11"/>
  <c r="AE363" i="11"/>
  <c r="T363" i="11"/>
  <c r="J363" i="11"/>
  <c r="C363" i="11"/>
  <c r="B363" i="11"/>
  <c r="A363" i="11"/>
  <c r="AE362" i="11"/>
  <c r="T362" i="11"/>
  <c r="J362" i="11"/>
  <c r="C362" i="11"/>
  <c r="B362" i="11"/>
  <c r="A362" i="11"/>
  <c r="AE361" i="11"/>
  <c r="T361" i="11"/>
  <c r="J361" i="11"/>
  <c r="C361" i="11"/>
  <c r="B361" i="11"/>
  <c r="A361" i="11"/>
  <c r="AE360" i="11"/>
  <c r="T360" i="11"/>
  <c r="J360" i="11"/>
  <c r="C360" i="11"/>
  <c r="B360" i="11"/>
  <c r="A360" i="11"/>
  <c r="AE359" i="11"/>
  <c r="T359" i="11"/>
  <c r="J359" i="11"/>
  <c r="C359" i="11"/>
  <c r="B359" i="11"/>
  <c r="A359" i="11"/>
  <c r="AE358" i="11"/>
  <c r="T358" i="11"/>
  <c r="J358" i="11"/>
  <c r="C358" i="11"/>
  <c r="B358" i="11"/>
  <c r="A358" i="11"/>
  <c r="AE357" i="11"/>
  <c r="T357" i="11"/>
  <c r="J357" i="11"/>
  <c r="C357" i="11"/>
  <c r="B357" i="11"/>
  <c r="A357" i="11"/>
  <c r="AE356" i="11"/>
  <c r="T356" i="11"/>
  <c r="J356" i="11"/>
  <c r="C356" i="11"/>
  <c r="B356" i="11"/>
  <c r="A356" i="11"/>
  <c r="T355" i="11"/>
  <c r="J355" i="11"/>
  <c r="AE355" i="11" s="1"/>
  <c r="C355" i="11"/>
  <c r="B355" i="11"/>
  <c r="A355" i="11"/>
  <c r="T354" i="11"/>
  <c r="J354" i="11"/>
  <c r="AE354" i="11" s="1"/>
  <c r="C354" i="11"/>
  <c r="B354" i="11"/>
  <c r="A354" i="11"/>
  <c r="T353" i="11"/>
  <c r="J353" i="11"/>
  <c r="AE353" i="11" s="1"/>
  <c r="C353" i="11"/>
  <c r="B353" i="11"/>
  <c r="A353" i="11"/>
  <c r="T352" i="11"/>
  <c r="J352" i="11"/>
  <c r="AE352" i="11" s="1"/>
  <c r="C352" i="11"/>
  <c r="B352" i="11"/>
  <c r="A352" i="11"/>
  <c r="T351" i="11"/>
  <c r="J351" i="11"/>
  <c r="AE351" i="11" s="1"/>
  <c r="C351" i="11"/>
  <c r="B351" i="11"/>
  <c r="A351" i="11"/>
  <c r="T350" i="11"/>
  <c r="J350" i="11"/>
  <c r="AE350" i="11" s="1"/>
  <c r="C350" i="11"/>
  <c r="B350" i="11"/>
  <c r="A350" i="11"/>
  <c r="T349" i="11"/>
  <c r="J349" i="11"/>
  <c r="AE349" i="11" s="1"/>
  <c r="C349" i="11"/>
  <c r="B349" i="11"/>
  <c r="A349" i="11"/>
  <c r="T348" i="11"/>
  <c r="J348" i="11"/>
  <c r="AE348" i="11" s="1"/>
  <c r="C348" i="11"/>
  <c r="B348" i="11"/>
  <c r="A348" i="11"/>
  <c r="T347" i="11"/>
  <c r="J347" i="11"/>
  <c r="AE347" i="11" s="1"/>
  <c r="C347" i="11"/>
  <c r="B347" i="11"/>
  <c r="A347" i="11"/>
  <c r="T346" i="11"/>
  <c r="J346" i="11"/>
  <c r="AE346" i="11" s="1"/>
  <c r="C346" i="11"/>
  <c r="B346" i="11"/>
  <c r="A346" i="11"/>
  <c r="T345" i="11"/>
  <c r="J345" i="11"/>
  <c r="AE345" i="11" s="1"/>
  <c r="C345" i="11"/>
  <c r="B345" i="11"/>
  <c r="A345" i="11"/>
  <c r="T344" i="11"/>
  <c r="J344" i="11"/>
  <c r="AE344" i="11" s="1"/>
  <c r="C344" i="11"/>
  <c r="B344" i="11"/>
  <c r="A344" i="11"/>
  <c r="T343" i="11"/>
  <c r="J343" i="11"/>
  <c r="AE343" i="11" s="1"/>
  <c r="C343" i="11"/>
  <c r="B343" i="11"/>
  <c r="A343" i="11"/>
  <c r="T342" i="11"/>
  <c r="J342" i="11"/>
  <c r="AE342" i="11" s="1"/>
  <c r="C342" i="11"/>
  <c r="B342" i="11"/>
  <c r="A342" i="11"/>
  <c r="T341" i="11"/>
  <c r="J341" i="11"/>
  <c r="AE341" i="11" s="1"/>
  <c r="C341" i="11"/>
  <c r="B341" i="11"/>
  <c r="A341" i="11"/>
  <c r="T340" i="11"/>
  <c r="J340" i="11"/>
  <c r="AE340" i="11" s="1"/>
  <c r="C340" i="11"/>
  <c r="B340" i="11"/>
  <c r="A340" i="11"/>
  <c r="T339" i="11"/>
  <c r="J339" i="11"/>
  <c r="AE339" i="11" s="1"/>
  <c r="C339" i="11"/>
  <c r="B339" i="11"/>
  <c r="A339" i="11"/>
  <c r="T338" i="11"/>
  <c r="J338" i="11"/>
  <c r="AE338" i="11" s="1"/>
  <c r="C338" i="11"/>
  <c r="B338" i="11"/>
  <c r="A338" i="11"/>
  <c r="T337" i="11"/>
  <c r="J337" i="11"/>
  <c r="AE337" i="11" s="1"/>
  <c r="C337" i="11"/>
  <c r="B337" i="11"/>
  <c r="A337" i="11"/>
  <c r="T336" i="11"/>
  <c r="J336" i="11"/>
  <c r="AE336" i="11" s="1"/>
  <c r="C336" i="11"/>
  <c r="B336" i="11"/>
  <c r="A336" i="11"/>
  <c r="T335" i="11"/>
  <c r="J335" i="11"/>
  <c r="AE335" i="11" s="1"/>
  <c r="C335" i="11"/>
  <c r="B335" i="11"/>
  <c r="A335" i="11"/>
  <c r="T334" i="11"/>
  <c r="J334" i="11"/>
  <c r="AE334" i="11" s="1"/>
  <c r="C334" i="11"/>
  <c r="B334" i="11"/>
  <c r="A334" i="11"/>
  <c r="T333" i="11"/>
  <c r="J333" i="11"/>
  <c r="AE333" i="11" s="1"/>
  <c r="C333" i="11"/>
  <c r="B333" i="11"/>
  <c r="A333" i="11"/>
  <c r="T332" i="11"/>
  <c r="J332" i="11"/>
  <c r="AE332" i="11" s="1"/>
  <c r="C332" i="11"/>
  <c r="B332" i="11"/>
  <c r="A332" i="11"/>
  <c r="T331" i="11"/>
  <c r="J331" i="11"/>
  <c r="AE331" i="11" s="1"/>
  <c r="C331" i="11"/>
  <c r="B331" i="11"/>
  <c r="A331" i="11"/>
  <c r="T330" i="11"/>
  <c r="J330" i="11"/>
  <c r="AE330" i="11" s="1"/>
  <c r="C330" i="11"/>
  <c r="B330" i="11"/>
  <c r="A330" i="11"/>
  <c r="T329" i="11"/>
  <c r="J329" i="11"/>
  <c r="AE329" i="11" s="1"/>
  <c r="C329" i="11"/>
  <c r="B329" i="11"/>
  <c r="A329" i="11"/>
  <c r="T328" i="11"/>
  <c r="J328" i="11"/>
  <c r="AE328" i="11" s="1"/>
  <c r="C328" i="11"/>
  <c r="B328" i="11"/>
  <c r="A328" i="11"/>
  <c r="T327" i="11"/>
  <c r="J327" i="11"/>
  <c r="AE327" i="11" s="1"/>
  <c r="C327" i="11"/>
  <c r="B327" i="11"/>
  <c r="A327" i="11"/>
  <c r="T326" i="11"/>
  <c r="J326" i="11"/>
  <c r="AE326" i="11" s="1"/>
  <c r="C326" i="11"/>
  <c r="B326" i="11"/>
  <c r="A326" i="11"/>
  <c r="T325" i="11"/>
  <c r="J325" i="11"/>
  <c r="AE325" i="11" s="1"/>
  <c r="C325" i="11"/>
  <c r="B325" i="11"/>
  <c r="A325" i="11"/>
  <c r="T324" i="11"/>
  <c r="J324" i="11"/>
  <c r="AE324" i="11" s="1"/>
  <c r="C324" i="11"/>
  <c r="B324" i="11"/>
  <c r="A324" i="11"/>
  <c r="T323" i="11"/>
  <c r="J323" i="11"/>
  <c r="AE323" i="11" s="1"/>
  <c r="C323" i="11"/>
  <c r="B323" i="11"/>
  <c r="A323" i="11"/>
  <c r="T322" i="11"/>
  <c r="J322" i="11"/>
  <c r="AE322" i="11" s="1"/>
  <c r="C322" i="11"/>
  <c r="B322" i="11"/>
  <c r="A322" i="11"/>
  <c r="T321" i="11"/>
  <c r="J321" i="11"/>
  <c r="AE321" i="11" s="1"/>
  <c r="C321" i="11"/>
  <c r="B321" i="11"/>
  <c r="A321" i="11"/>
  <c r="T320" i="11"/>
  <c r="J320" i="11"/>
  <c r="AE320" i="11" s="1"/>
  <c r="C320" i="11"/>
  <c r="B320" i="11"/>
  <c r="A320" i="11"/>
  <c r="T319" i="11"/>
  <c r="J319" i="11"/>
  <c r="AE319" i="11" s="1"/>
  <c r="C319" i="11"/>
  <c r="B319" i="11"/>
  <c r="A319" i="11"/>
  <c r="T318" i="11"/>
  <c r="J318" i="11"/>
  <c r="AE318" i="11" s="1"/>
  <c r="C318" i="11"/>
  <c r="B318" i="11"/>
  <c r="A318" i="11"/>
  <c r="T317" i="11"/>
  <c r="J317" i="11"/>
  <c r="AE317" i="11" s="1"/>
  <c r="C317" i="11"/>
  <c r="B317" i="11"/>
  <c r="A317" i="11"/>
  <c r="T316" i="11"/>
  <c r="J316" i="11"/>
  <c r="AE316" i="11" s="1"/>
  <c r="C316" i="11"/>
  <c r="B316" i="11"/>
  <c r="A316" i="11"/>
  <c r="T315" i="11"/>
  <c r="J315" i="11"/>
  <c r="AE315" i="11" s="1"/>
  <c r="C315" i="11"/>
  <c r="B315" i="11"/>
  <c r="A315" i="11"/>
  <c r="T314" i="11"/>
  <c r="J314" i="11"/>
  <c r="AE314" i="11" s="1"/>
  <c r="C314" i="11"/>
  <c r="B314" i="11"/>
  <c r="A314" i="11"/>
  <c r="T313" i="11"/>
  <c r="J313" i="11"/>
  <c r="AE313" i="11" s="1"/>
  <c r="C313" i="11"/>
  <c r="B313" i="11"/>
  <c r="A313" i="11"/>
  <c r="T312" i="11"/>
  <c r="J312" i="11"/>
  <c r="AE312" i="11" s="1"/>
  <c r="C312" i="11"/>
  <c r="B312" i="11"/>
  <c r="A312" i="11"/>
  <c r="T311" i="11"/>
  <c r="J311" i="11"/>
  <c r="AE311" i="11" s="1"/>
  <c r="C311" i="11"/>
  <c r="B311" i="11"/>
  <c r="A311" i="11"/>
  <c r="T310" i="11"/>
  <c r="J310" i="11"/>
  <c r="AE310" i="11" s="1"/>
  <c r="C310" i="11"/>
  <c r="B310" i="11"/>
  <c r="A310" i="11"/>
  <c r="T309" i="11"/>
  <c r="J309" i="11"/>
  <c r="AE309" i="11" s="1"/>
  <c r="C309" i="11"/>
  <c r="B309" i="11"/>
  <c r="A309" i="11"/>
  <c r="T308" i="11"/>
  <c r="J308" i="11"/>
  <c r="AE308" i="11" s="1"/>
  <c r="C308" i="11"/>
  <c r="B308" i="11"/>
  <c r="A308" i="11"/>
  <c r="T307" i="11"/>
  <c r="J307" i="11"/>
  <c r="AE307" i="11" s="1"/>
  <c r="C307" i="11"/>
  <c r="B307" i="11"/>
  <c r="A307" i="11"/>
  <c r="T306" i="11"/>
  <c r="J306" i="11"/>
  <c r="AE306" i="11" s="1"/>
  <c r="C306" i="11"/>
  <c r="B306" i="11"/>
  <c r="A306" i="11"/>
  <c r="T305" i="11"/>
  <c r="J305" i="11"/>
  <c r="AE305" i="11" s="1"/>
  <c r="C305" i="11"/>
  <c r="B305" i="11"/>
  <c r="A305" i="11"/>
  <c r="T304" i="11"/>
  <c r="J304" i="11"/>
  <c r="AE304" i="11" s="1"/>
  <c r="C304" i="11"/>
  <c r="B304" i="11"/>
  <c r="A304" i="11"/>
  <c r="T303" i="11"/>
  <c r="J303" i="11"/>
  <c r="AE303" i="11" s="1"/>
  <c r="C303" i="11"/>
  <c r="B303" i="11"/>
  <c r="A303" i="11"/>
  <c r="T302" i="11"/>
  <c r="J302" i="11"/>
  <c r="AE302" i="11" s="1"/>
  <c r="C302" i="11"/>
  <c r="B302" i="11"/>
  <c r="A302" i="11"/>
  <c r="T301" i="11"/>
  <c r="J301" i="11"/>
  <c r="AE301" i="11" s="1"/>
  <c r="C301" i="11"/>
  <c r="B301" i="11"/>
  <c r="A301" i="11"/>
  <c r="T300" i="11"/>
  <c r="J300" i="11"/>
  <c r="AE300" i="11" s="1"/>
  <c r="C300" i="11"/>
  <c r="B300" i="11"/>
  <c r="A300" i="11"/>
  <c r="T299" i="11"/>
  <c r="J299" i="11"/>
  <c r="AE299" i="11" s="1"/>
  <c r="C299" i="11"/>
  <c r="B299" i="11"/>
  <c r="A299" i="11"/>
  <c r="T298" i="11"/>
  <c r="J298" i="11"/>
  <c r="AE298" i="11" s="1"/>
  <c r="C298" i="11"/>
  <c r="B298" i="11"/>
  <c r="A298" i="11"/>
  <c r="T297" i="11"/>
  <c r="J297" i="11"/>
  <c r="AE297" i="11" s="1"/>
  <c r="C297" i="11"/>
  <c r="B297" i="11"/>
  <c r="A297" i="11"/>
  <c r="T296" i="11"/>
  <c r="J296" i="11"/>
  <c r="AE296" i="11" s="1"/>
  <c r="C296" i="11"/>
  <c r="B296" i="11"/>
  <c r="A296" i="11"/>
  <c r="T295" i="11"/>
  <c r="J295" i="11"/>
  <c r="AE295" i="11" s="1"/>
  <c r="C295" i="11"/>
  <c r="B295" i="11"/>
  <c r="A295" i="11"/>
  <c r="T294" i="11"/>
  <c r="J294" i="11"/>
  <c r="AE294" i="11" s="1"/>
  <c r="C294" i="11"/>
  <c r="B294" i="11"/>
  <c r="A294" i="11"/>
  <c r="T293" i="11"/>
  <c r="J293" i="11"/>
  <c r="AE293" i="11" s="1"/>
  <c r="C293" i="11"/>
  <c r="B293" i="11"/>
  <c r="A293" i="11"/>
  <c r="T292" i="11"/>
  <c r="J292" i="11"/>
  <c r="AE292" i="11" s="1"/>
  <c r="C292" i="11"/>
  <c r="B292" i="11"/>
  <c r="A292" i="11"/>
  <c r="T291" i="11"/>
  <c r="J291" i="11"/>
  <c r="AE291" i="11" s="1"/>
  <c r="C291" i="11"/>
  <c r="B291" i="11"/>
  <c r="A291" i="11"/>
  <c r="T290" i="11"/>
  <c r="J290" i="11"/>
  <c r="AE290" i="11" s="1"/>
  <c r="C290" i="11"/>
  <c r="B290" i="11"/>
  <c r="A290" i="11"/>
  <c r="T289" i="11"/>
  <c r="J289" i="11"/>
  <c r="AE289" i="11" s="1"/>
  <c r="C289" i="11"/>
  <c r="B289" i="11"/>
  <c r="A289" i="11"/>
  <c r="T288" i="11"/>
  <c r="J288" i="11"/>
  <c r="AE288" i="11" s="1"/>
  <c r="C288" i="11"/>
  <c r="B288" i="11"/>
  <c r="A288" i="11"/>
  <c r="T287" i="11"/>
  <c r="J287" i="11"/>
  <c r="AE287" i="11" s="1"/>
  <c r="C287" i="11"/>
  <c r="B287" i="11"/>
  <c r="A287" i="11"/>
  <c r="T286" i="11"/>
  <c r="J286" i="11"/>
  <c r="AE286" i="11" s="1"/>
  <c r="C286" i="11"/>
  <c r="B286" i="11"/>
  <c r="A286" i="11"/>
  <c r="T285" i="11"/>
  <c r="J285" i="11"/>
  <c r="AE285" i="11" s="1"/>
  <c r="C285" i="11"/>
  <c r="B285" i="11"/>
  <c r="A285" i="11"/>
  <c r="T284" i="11"/>
  <c r="J284" i="11"/>
  <c r="AE284" i="11" s="1"/>
  <c r="C284" i="11"/>
  <c r="B284" i="11"/>
  <c r="A284" i="11"/>
  <c r="T283" i="11"/>
  <c r="J283" i="11"/>
  <c r="AE283" i="11" s="1"/>
  <c r="C283" i="11"/>
  <c r="B283" i="11"/>
  <c r="A283" i="11"/>
  <c r="T282" i="11"/>
  <c r="J282" i="11"/>
  <c r="AE282" i="11" s="1"/>
  <c r="C282" i="11"/>
  <c r="B282" i="11"/>
  <c r="A282" i="11"/>
  <c r="T281" i="11"/>
  <c r="J281" i="11"/>
  <c r="AE281" i="11" s="1"/>
  <c r="C281" i="11"/>
  <c r="B281" i="11"/>
  <c r="A281" i="11"/>
  <c r="T280" i="11"/>
  <c r="J280" i="11"/>
  <c r="AE280" i="11" s="1"/>
  <c r="C280" i="11"/>
  <c r="B280" i="11"/>
  <c r="A280" i="11"/>
  <c r="T279" i="11"/>
  <c r="J279" i="11"/>
  <c r="AE279" i="11" s="1"/>
  <c r="C279" i="11"/>
  <c r="B279" i="11"/>
  <c r="A279" i="11"/>
  <c r="T278" i="11"/>
  <c r="J278" i="11"/>
  <c r="AE278" i="11" s="1"/>
  <c r="C278" i="11"/>
  <c r="B278" i="11"/>
  <c r="A278" i="11"/>
  <c r="T277" i="11"/>
  <c r="J277" i="11"/>
  <c r="AE277" i="11" s="1"/>
  <c r="C277" i="11"/>
  <c r="B277" i="11"/>
  <c r="A277" i="11"/>
  <c r="T276" i="11"/>
  <c r="J276" i="11"/>
  <c r="AE276" i="11" s="1"/>
  <c r="C276" i="11"/>
  <c r="B276" i="11"/>
  <c r="A276" i="11"/>
  <c r="T275" i="11"/>
  <c r="J275" i="11"/>
  <c r="AE275" i="11" s="1"/>
  <c r="C275" i="11"/>
  <c r="B275" i="11"/>
  <c r="A275" i="11"/>
  <c r="T274" i="11"/>
  <c r="J274" i="11"/>
  <c r="AE274" i="11" s="1"/>
  <c r="C274" i="11"/>
  <c r="B274" i="11"/>
  <c r="A274" i="11"/>
  <c r="T273" i="11"/>
  <c r="J273" i="11"/>
  <c r="AE273" i="11" s="1"/>
  <c r="C273" i="11"/>
  <c r="B273" i="11"/>
  <c r="A273" i="11"/>
  <c r="T272" i="11"/>
  <c r="J272" i="11"/>
  <c r="AE272" i="11" s="1"/>
  <c r="C272" i="11"/>
  <c r="B272" i="11"/>
  <c r="A272" i="11"/>
  <c r="T271" i="11"/>
  <c r="J271" i="11"/>
  <c r="AE271" i="11" s="1"/>
  <c r="C271" i="11"/>
  <c r="B271" i="11"/>
  <c r="A271" i="11"/>
  <c r="T270" i="11"/>
  <c r="J270" i="11"/>
  <c r="AE270" i="11" s="1"/>
  <c r="C270" i="11"/>
  <c r="B270" i="11"/>
  <c r="A270" i="11"/>
  <c r="T269" i="11"/>
  <c r="J269" i="11"/>
  <c r="AE269" i="11" s="1"/>
  <c r="C269" i="11"/>
  <c r="B269" i="11"/>
  <c r="A269" i="11"/>
  <c r="T268" i="11"/>
  <c r="J268" i="11"/>
  <c r="AE268" i="11" s="1"/>
  <c r="C268" i="11"/>
  <c r="B268" i="11"/>
  <c r="A268" i="11"/>
  <c r="T267" i="11"/>
  <c r="J267" i="11"/>
  <c r="AE267" i="11" s="1"/>
  <c r="C267" i="11"/>
  <c r="B267" i="11"/>
  <c r="A267" i="11"/>
  <c r="T266" i="11"/>
  <c r="J266" i="11"/>
  <c r="AE266" i="11" s="1"/>
  <c r="C266" i="11"/>
  <c r="B266" i="11"/>
  <c r="A266" i="11"/>
  <c r="T265" i="11"/>
  <c r="J265" i="11"/>
  <c r="AE265" i="11" s="1"/>
  <c r="C265" i="11"/>
  <c r="B265" i="11"/>
  <c r="A265" i="11"/>
  <c r="T264" i="11"/>
  <c r="J264" i="11"/>
  <c r="AE264" i="11" s="1"/>
  <c r="C264" i="11"/>
  <c r="B264" i="11"/>
  <c r="A264" i="11"/>
  <c r="T263" i="11"/>
  <c r="J263" i="11"/>
  <c r="AE263" i="11" s="1"/>
  <c r="C263" i="11"/>
  <c r="B263" i="11"/>
  <c r="A263" i="11"/>
  <c r="T262" i="11"/>
  <c r="J262" i="11"/>
  <c r="AE262" i="11" s="1"/>
  <c r="C262" i="11"/>
  <c r="B262" i="11"/>
  <c r="A262" i="11"/>
  <c r="T261" i="11"/>
  <c r="J261" i="11"/>
  <c r="AE261" i="11" s="1"/>
  <c r="C261" i="11"/>
  <c r="B261" i="11"/>
  <c r="A261" i="11"/>
  <c r="T260" i="11"/>
  <c r="J260" i="11"/>
  <c r="AE260" i="11" s="1"/>
  <c r="C260" i="11"/>
  <c r="B260" i="11"/>
  <c r="A260" i="11"/>
  <c r="T259" i="11"/>
  <c r="J259" i="11"/>
  <c r="AE259" i="11" s="1"/>
  <c r="C259" i="11"/>
  <c r="B259" i="11"/>
  <c r="A259" i="11"/>
  <c r="T258" i="11"/>
  <c r="J258" i="11"/>
  <c r="AE258" i="11" s="1"/>
  <c r="C258" i="11"/>
  <c r="B258" i="11"/>
  <c r="A258" i="11"/>
  <c r="T257" i="11"/>
  <c r="J257" i="11"/>
  <c r="AE257" i="11" s="1"/>
  <c r="C257" i="11"/>
  <c r="B257" i="11"/>
  <c r="A257" i="11"/>
  <c r="T256" i="11"/>
  <c r="J256" i="11"/>
  <c r="AE256" i="11" s="1"/>
  <c r="C256" i="11"/>
  <c r="B256" i="11"/>
  <c r="A256" i="11"/>
  <c r="T255" i="11"/>
  <c r="J255" i="11"/>
  <c r="AE255" i="11" s="1"/>
  <c r="C255" i="11"/>
  <c r="B255" i="11"/>
  <c r="A255" i="11"/>
  <c r="T254" i="11"/>
  <c r="J254" i="11"/>
  <c r="AE254" i="11" s="1"/>
  <c r="C254" i="11"/>
  <c r="B254" i="11"/>
  <c r="A254" i="11"/>
  <c r="T253" i="11"/>
  <c r="J253" i="11"/>
  <c r="AE253" i="11" s="1"/>
  <c r="C253" i="11"/>
  <c r="B253" i="11"/>
  <c r="A253" i="11"/>
  <c r="T252" i="11"/>
  <c r="J252" i="11"/>
  <c r="AE252" i="11" s="1"/>
  <c r="C252" i="11"/>
  <c r="B252" i="11"/>
  <c r="A252" i="11"/>
  <c r="T251" i="11"/>
  <c r="J251" i="11"/>
  <c r="AE251" i="11" s="1"/>
  <c r="C251" i="11"/>
  <c r="B251" i="11"/>
  <c r="A251" i="11"/>
  <c r="T250" i="11"/>
  <c r="J250" i="11"/>
  <c r="AE250" i="11" s="1"/>
  <c r="C250" i="11"/>
  <c r="B250" i="11"/>
  <c r="A250" i="11"/>
  <c r="T249" i="11"/>
  <c r="J249" i="11"/>
  <c r="AE249" i="11" s="1"/>
  <c r="C249" i="11"/>
  <c r="B249" i="11"/>
  <c r="A249" i="11"/>
  <c r="T248" i="11"/>
  <c r="J248" i="11"/>
  <c r="AE248" i="11" s="1"/>
  <c r="C248" i="11"/>
  <c r="B248" i="11"/>
  <c r="A248" i="11"/>
  <c r="T247" i="11"/>
  <c r="J247" i="11"/>
  <c r="AE247" i="11" s="1"/>
  <c r="C247" i="11"/>
  <c r="B247" i="11"/>
  <c r="A247" i="11"/>
  <c r="T246" i="11"/>
  <c r="J246" i="11"/>
  <c r="AE246" i="11" s="1"/>
  <c r="C246" i="11"/>
  <c r="B246" i="11"/>
  <c r="A246" i="11"/>
  <c r="T245" i="11"/>
  <c r="J245" i="11"/>
  <c r="AE245" i="11" s="1"/>
  <c r="C245" i="11"/>
  <c r="B245" i="11"/>
  <c r="A245" i="11"/>
  <c r="T244" i="11"/>
  <c r="J244" i="11"/>
  <c r="AE244" i="11" s="1"/>
  <c r="C244" i="11"/>
  <c r="B244" i="11"/>
  <c r="A244" i="11"/>
  <c r="T243" i="11"/>
  <c r="J243" i="11"/>
  <c r="AE243" i="11" s="1"/>
  <c r="C243" i="11"/>
  <c r="B243" i="11"/>
  <c r="A243" i="11"/>
  <c r="T242" i="11"/>
  <c r="J242" i="11"/>
  <c r="AE242" i="11" s="1"/>
  <c r="C242" i="11"/>
  <c r="B242" i="11"/>
  <c r="A242" i="11"/>
  <c r="T241" i="11"/>
  <c r="J241" i="11"/>
  <c r="AE241" i="11" s="1"/>
  <c r="C241" i="11"/>
  <c r="B241" i="11"/>
  <c r="A241" i="11"/>
  <c r="T240" i="11"/>
  <c r="J240" i="11"/>
  <c r="AE240" i="11" s="1"/>
  <c r="C240" i="11"/>
  <c r="B240" i="11"/>
  <c r="A240" i="11"/>
  <c r="AE239" i="11"/>
  <c r="T239" i="11"/>
  <c r="J239" i="11"/>
  <c r="C239" i="11"/>
  <c r="B239" i="11"/>
  <c r="A239" i="11"/>
  <c r="AE238" i="11"/>
  <c r="T238" i="11"/>
  <c r="J238" i="11"/>
  <c r="C238" i="11"/>
  <c r="B238" i="11"/>
  <c r="A238" i="11"/>
  <c r="AE237" i="11"/>
  <c r="T237" i="11"/>
  <c r="J237" i="11"/>
  <c r="C237" i="11"/>
  <c r="B237" i="11"/>
  <c r="A237" i="11"/>
  <c r="AE236" i="11"/>
  <c r="T236" i="11"/>
  <c r="J236" i="11"/>
  <c r="C236" i="11"/>
  <c r="B236" i="11"/>
  <c r="A236" i="11"/>
  <c r="AE235" i="11"/>
  <c r="T235" i="11"/>
  <c r="J235" i="11"/>
  <c r="C235" i="11"/>
  <c r="B235" i="11"/>
  <c r="A235" i="11"/>
  <c r="AE234" i="11"/>
  <c r="T234" i="11"/>
  <c r="J234" i="11"/>
  <c r="C234" i="11"/>
  <c r="B234" i="11"/>
  <c r="A234" i="11"/>
  <c r="AE233" i="11"/>
  <c r="T233" i="11"/>
  <c r="J233" i="11"/>
  <c r="C233" i="11"/>
  <c r="B233" i="11"/>
  <c r="A233" i="11"/>
  <c r="AE232" i="11"/>
  <c r="T232" i="11"/>
  <c r="J232" i="11"/>
  <c r="C232" i="11"/>
  <c r="B232" i="11"/>
  <c r="A232" i="11"/>
  <c r="AE231" i="11"/>
  <c r="T231" i="11"/>
  <c r="J231" i="11"/>
  <c r="C231" i="11"/>
  <c r="B231" i="11"/>
  <c r="A231" i="11"/>
  <c r="AE230" i="11"/>
  <c r="T230" i="11"/>
  <c r="J230" i="11"/>
  <c r="C230" i="11"/>
  <c r="B230" i="11"/>
  <c r="A230" i="11"/>
  <c r="AE229" i="11"/>
  <c r="T229" i="11"/>
  <c r="J229" i="11"/>
  <c r="C229" i="11"/>
  <c r="B229" i="11"/>
  <c r="A229" i="11"/>
  <c r="AE228" i="11"/>
  <c r="T228" i="11"/>
  <c r="J228" i="11"/>
  <c r="C228" i="11"/>
  <c r="B228" i="11"/>
  <c r="A228" i="11"/>
  <c r="AE227" i="11"/>
  <c r="T227" i="11"/>
  <c r="J227" i="11"/>
  <c r="C227" i="11"/>
  <c r="B227" i="11"/>
  <c r="A227" i="11"/>
  <c r="AE226" i="11"/>
  <c r="T226" i="11"/>
  <c r="J226" i="11"/>
  <c r="C226" i="11"/>
  <c r="B226" i="11"/>
  <c r="A226" i="11"/>
  <c r="AE225" i="11"/>
  <c r="T225" i="11"/>
  <c r="J225" i="11"/>
  <c r="C225" i="11"/>
  <c r="B225" i="11"/>
  <c r="A225" i="11"/>
  <c r="AE224" i="11"/>
  <c r="T224" i="11"/>
  <c r="J224" i="11"/>
  <c r="C224" i="11"/>
  <c r="B224" i="11"/>
  <c r="A224" i="11"/>
  <c r="AE223" i="11"/>
  <c r="T223" i="11"/>
  <c r="J223" i="11"/>
  <c r="C223" i="11"/>
  <c r="B223" i="11"/>
  <c r="A223" i="11"/>
  <c r="AE222" i="11"/>
  <c r="T222" i="11"/>
  <c r="J222" i="11"/>
  <c r="C222" i="11"/>
  <c r="B222" i="11"/>
  <c r="A222" i="11"/>
  <c r="AE221" i="11"/>
  <c r="T221" i="11"/>
  <c r="J221" i="11"/>
  <c r="C221" i="11"/>
  <c r="B221" i="11"/>
  <c r="A221" i="11"/>
  <c r="AE220" i="11"/>
  <c r="T220" i="11"/>
  <c r="J220" i="11"/>
  <c r="C220" i="11"/>
  <c r="B220" i="11"/>
  <c r="A220" i="11"/>
  <c r="AE219" i="11"/>
  <c r="T219" i="11"/>
  <c r="J219" i="11"/>
  <c r="C219" i="11"/>
  <c r="B219" i="11"/>
  <c r="A219" i="11"/>
  <c r="AE218" i="11"/>
  <c r="T218" i="11"/>
  <c r="J218" i="11"/>
  <c r="C218" i="11"/>
  <c r="B218" i="11"/>
  <c r="A218" i="11"/>
  <c r="AE217" i="11"/>
  <c r="T217" i="11"/>
  <c r="J217" i="11"/>
  <c r="C217" i="11"/>
  <c r="B217" i="11"/>
  <c r="A217" i="11"/>
  <c r="AE216" i="11"/>
  <c r="T216" i="11"/>
  <c r="J216" i="11"/>
  <c r="C216" i="11"/>
  <c r="B216" i="11"/>
  <c r="A216" i="11"/>
  <c r="AE215" i="11"/>
  <c r="T215" i="11"/>
  <c r="J215" i="11"/>
  <c r="C215" i="11"/>
  <c r="B215" i="11"/>
  <c r="A215" i="11"/>
  <c r="AE214" i="11"/>
  <c r="T214" i="11"/>
  <c r="J214" i="11"/>
  <c r="C214" i="11"/>
  <c r="B214" i="11"/>
  <c r="A214" i="11"/>
  <c r="AE213" i="11"/>
  <c r="T213" i="11"/>
  <c r="J213" i="11"/>
  <c r="C213" i="11"/>
  <c r="B213" i="11"/>
  <c r="A213" i="11"/>
  <c r="AE212" i="11"/>
  <c r="T212" i="11"/>
  <c r="J212" i="11"/>
  <c r="C212" i="11"/>
  <c r="B212" i="11"/>
  <c r="A212" i="11"/>
  <c r="AE211" i="11"/>
  <c r="T211" i="11"/>
  <c r="J211" i="11"/>
  <c r="C211" i="11"/>
  <c r="B211" i="11"/>
  <c r="A211" i="11"/>
  <c r="AE210" i="11"/>
  <c r="T210" i="11"/>
  <c r="J210" i="11"/>
  <c r="C210" i="11"/>
  <c r="B210" i="11"/>
  <c r="A210" i="11"/>
  <c r="AE209" i="11"/>
  <c r="T209" i="11"/>
  <c r="J209" i="11"/>
  <c r="C209" i="11"/>
  <c r="B209" i="11"/>
  <c r="A209" i="11"/>
  <c r="AE208" i="11"/>
  <c r="T208" i="11"/>
  <c r="J208" i="11"/>
  <c r="C208" i="11"/>
  <c r="B208" i="11"/>
  <c r="A208" i="11"/>
  <c r="AE207" i="11"/>
  <c r="T207" i="11"/>
  <c r="J207" i="11"/>
  <c r="C207" i="11"/>
  <c r="B207" i="11"/>
  <c r="A207" i="11"/>
  <c r="AE206" i="11"/>
  <c r="T206" i="11"/>
  <c r="J206" i="11"/>
  <c r="C206" i="11"/>
  <c r="B206" i="11"/>
  <c r="A206" i="11"/>
  <c r="AE205" i="11"/>
  <c r="T205" i="11"/>
  <c r="J205" i="11"/>
  <c r="C205" i="11"/>
  <c r="B205" i="11"/>
  <c r="A205" i="11"/>
  <c r="AE204" i="11"/>
  <c r="T204" i="11"/>
  <c r="J204" i="11"/>
  <c r="C204" i="11"/>
  <c r="B204" i="11"/>
  <c r="A204" i="11"/>
  <c r="AE203" i="11"/>
  <c r="T203" i="11"/>
  <c r="J203" i="11"/>
  <c r="C203" i="11"/>
  <c r="B203" i="11"/>
  <c r="A203" i="11"/>
  <c r="AE202" i="11"/>
  <c r="T202" i="11"/>
  <c r="J202" i="11"/>
  <c r="C202" i="11"/>
  <c r="B202" i="11"/>
  <c r="A202" i="11"/>
  <c r="AE201" i="11"/>
  <c r="T201" i="11"/>
  <c r="J201" i="11"/>
  <c r="C201" i="11"/>
  <c r="B201" i="11"/>
  <c r="A201" i="11"/>
  <c r="AE200" i="11"/>
  <c r="T200" i="11"/>
  <c r="J200" i="11"/>
  <c r="C200" i="11"/>
  <c r="B200" i="11"/>
  <c r="A200" i="11"/>
  <c r="AE199" i="11"/>
  <c r="T199" i="11"/>
  <c r="J199" i="11"/>
  <c r="C199" i="11"/>
  <c r="B199" i="11"/>
  <c r="A199" i="11"/>
  <c r="AE198" i="11"/>
  <c r="T198" i="11"/>
  <c r="J198" i="11"/>
  <c r="C198" i="11"/>
  <c r="B198" i="11"/>
  <c r="A198" i="11"/>
  <c r="AE197" i="11"/>
  <c r="T197" i="11"/>
  <c r="J197" i="11"/>
  <c r="C197" i="11"/>
  <c r="B197" i="11"/>
  <c r="A197" i="11"/>
  <c r="AE196" i="11"/>
  <c r="T196" i="11"/>
  <c r="J196" i="11"/>
  <c r="C196" i="11"/>
  <c r="B196" i="11"/>
  <c r="A196" i="11"/>
  <c r="AE195" i="11"/>
  <c r="T195" i="11"/>
  <c r="J195" i="11"/>
  <c r="C195" i="11"/>
  <c r="B195" i="11"/>
  <c r="A195" i="11"/>
  <c r="AE194" i="11"/>
  <c r="T194" i="11"/>
  <c r="J194" i="11"/>
  <c r="C194" i="11"/>
  <c r="B194" i="11"/>
  <c r="A194" i="11"/>
  <c r="AE193" i="11"/>
  <c r="T193" i="11"/>
  <c r="J193" i="11"/>
  <c r="C193" i="11"/>
  <c r="B193" i="11"/>
  <c r="A193" i="11"/>
  <c r="AE192" i="11"/>
  <c r="T192" i="11"/>
  <c r="J192" i="11"/>
  <c r="C192" i="11"/>
  <c r="B192" i="11"/>
  <c r="A192" i="11"/>
  <c r="AE191" i="11"/>
  <c r="T191" i="11"/>
  <c r="J191" i="11"/>
  <c r="C191" i="11"/>
  <c r="B191" i="11"/>
  <c r="A191" i="11"/>
  <c r="AE190" i="11"/>
  <c r="T190" i="11"/>
  <c r="J190" i="11"/>
  <c r="C190" i="11"/>
  <c r="B190" i="11"/>
  <c r="A190" i="11"/>
  <c r="AE189" i="11"/>
  <c r="T189" i="11"/>
  <c r="J189" i="11"/>
  <c r="C189" i="11"/>
  <c r="B189" i="11"/>
  <c r="A189" i="11"/>
  <c r="AE188" i="11"/>
  <c r="T188" i="11"/>
  <c r="J188" i="11"/>
  <c r="C188" i="11"/>
  <c r="B188" i="11"/>
  <c r="A188" i="11"/>
  <c r="AE187" i="11"/>
  <c r="T187" i="11"/>
  <c r="J187" i="11"/>
  <c r="C187" i="11"/>
  <c r="B187" i="11"/>
  <c r="A187" i="11"/>
  <c r="AE186" i="11"/>
  <c r="T186" i="11"/>
  <c r="J186" i="11"/>
  <c r="C186" i="11"/>
  <c r="B186" i="11"/>
  <c r="A186" i="11"/>
  <c r="AE185" i="11"/>
  <c r="T185" i="11"/>
  <c r="J185" i="11"/>
  <c r="C185" i="11"/>
  <c r="B185" i="11"/>
  <c r="A185" i="11"/>
  <c r="AE184" i="11"/>
  <c r="T184" i="11"/>
  <c r="J184" i="11"/>
  <c r="C184" i="11"/>
  <c r="B184" i="11"/>
  <c r="A184" i="11"/>
  <c r="AE183" i="11"/>
  <c r="T183" i="11"/>
  <c r="J183" i="11"/>
  <c r="C183" i="11"/>
  <c r="B183" i="11"/>
  <c r="A183" i="11"/>
  <c r="AE182" i="11"/>
  <c r="T182" i="11"/>
  <c r="J182" i="11"/>
  <c r="C182" i="11"/>
  <c r="B182" i="11"/>
  <c r="A182" i="11"/>
  <c r="AE181" i="11"/>
  <c r="T181" i="11"/>
  <c r="J181" i="11"/>
  <c r="C181" i="11"/>
  <c r="B181" i="11"/>
  <c r="A181" i="11"/>
  <c r="AE180" i="11"/>
  <c r="T180" i="11"/>
  <c r="J180" i="11"/>
  <c r="C180" i="11"/>
  <c r="B180" i="11"/>
  <c r="A180" i="11"/>
  <c r="AE179" i="11"/>
  <c r="T179" i="11"/>
  <c r="J179" i="11"/>
  <c r="C179" i="11"/>
  <c r="B179" i="11"/>
  <c r="A179" i="11"/>
  <c r="AE178" i="11"/>
  <c r="T178" i="11"/>
  <c r="J178" i="11"/>
  <c r="C178" i="11"/>
  <c r="B178" i="11"/>
  <c r="A178" i="11"/>
  <c r="AE177" i="11"/>
  <c r="T177" i="11"/>
  <c r="J177" i="11"/>
  <c r="C177" i="11"/>
  <c r="B177" i="11"/>
  <c r="A177" i="11"/>
  <c r="AE176" i="11"/>
  <c r="T176" i="11"/>
  <c r="J176" i="11"/>
  <c r="C176" i="11"/>
  <c r="B176" i="11"/>
  <c r="A176" i="11"/>
  <c r="AE175" i="11"/>
  <c r="T175" i="11"/>
  <c r="J175" i="11"/>
  <c r="C175" i="11"/>
  <c r="B175" i="11"/>
  <c r="A175" i="11"/>
  <c r="AE174" i="11"/>
  <c r="T174" i="11"/>
  <c r="J174" i="11"/>
  <c r="C174" i="11"/>
  <c r="B174" i="11"/>
  <c r="A174" i="11"/>
  <c r="AE173" i="11"/>
  <c r="T173" i="11"/>
  <c r="J173" i="11"/>
  <c r="C173" i="11"/>
  <c r="B173" i="11"/>
  <c r="A173" i="11"/>
  <c r="AE172" i="11"/>
  <c r="T172" i="11"/>
  <c r="J172" i="11"/>
  <c r="C172" i="11"/>
  <c r="B172" i="11"/>
  <c r="A172" i="11"/>
  <c r="AE171" i="11"/>
  <c r="T171" i="11"/>
  <c r="J171" i="11"/>
  <c r="C171" i="11"/>
  <c r="B171" i="11"/>
  <c r="A171" i="11"/>
  <c r="AE170" i="11"/>
  <c r="T170" i="11"/>
  <c r="J170" i="11"/>
  <c r="C170" i="11"/>
  <c r="B170" i="11"/>
  <c r="A170" i="11"/>
  <c r="AE169" i="11"/>
  <c r="T169" i="11"/>
  <c r="J169" i="11"/>
  <c r="C169" i="11"/>
  <c r="B169" i="11"/>
  <c r="A169" i="11"/>
  <c r="AE168" i="11"/>
  <c r="T168" i="11"/>
  <c r="J168" i="11"/>
  <c r="C168" i="11"/>
  <c r="B168" i="11"/>
  <c r="A168" i="11"/>
  <c r="AE167" i="11"/>
  <c r="T167" i="11"/>
  <c r="J167" i="11"/>
  <c r="C167" i="11"/>
  <c r="B167" i="11"/>
  <c r="A167" i="11"/>
  <c r="AE166" i="11"/>
  <c r="T166" i="11"/>
  <c r="J166" i="11"/>
  <c r="C166" i="11"/>
  <c r="B166" i="11"/>
  <c r="A166" i="11"/>
  <c r="AE165" i="11"/>
  <c r="T165" i="11"/>
  <c r="J165" i="11"/>
  <c r="C165" i="11"/>
  <c r="B165" i="11"/>
  <c r="A165" i="11"/>
  <c r="AE164" i="11"/>
  <c r="T164" i="11"/>
  <c r="J164" i="11"/>
  <c r="C164" i="11"/>
  <c r="B164" i="11"/>
  <c r="A164" i="11"/>
  <c r="AE163" i="11"/>
  <c r="T163" i="11"/>
  <c r="J163" i="11"/>
  <c r="C163" i="11"/>
  <c r="B163" i="11"/>
  <c r="A163" i="11"/>
  <c r="AE162" i="11"/>
  <c r="T162" i="11"/>
  <c r="J162" i="11"/>
  <c r="C162" i="11"/>
  <c r="B162" i="11"/>
  <c r="A162" i="11"/>
  <c r="AE161" i="11"/>
  <c r="T161" i="11"/>
  <c r="J161" i="11"/>
  <c r="C161" i="11"/>
  <c r="B161" i="11"/>
  <c r="A161" i="11"/>
  <c r="AE160" i="11"/>
  <c r="T160" i="11"/>
  <c r="J160" i="11"/>
  <c r="C160" i="11"/>
  <c r="B160" i="11"/>
  <c r="A160" i="11"/>
  <c r="AE159" i="11"/>
  <c r="T159" i="11"/>
  <c r="J159" i="11"/>
  <c r="C159" i="11"/>
  <c r="B159" i="11"/>
  <c r="A159" i="11"/>
  <c r="AE158" i="11"/>
  <c r="T158" i="11"/>
  <c r="J158" i="11"/>
  <c r="C158" i="11"/>
  <c r="B158" i="11"/>
  <c r="A158" i="11"/>
  <c r="AE157" i="11"/>
  <c r="T157" i="11"/>
  <c r="J157" i="11"/>
  <c r="C157" i="11"/>
  <c r="B157" i="11"/>
  <c r="A157" i="11"/>
  <c r="AE156" i="11"/>
  <c r="T156" i="11"/>
  <c r="J156" i="11"/>
  <c r="C156" i="11"/>
  <c r="B156" i="11"/>
  <c r="A156" i="11"/>
  <c r="AE155" i="11"/>
  <c r="T155" i="11"/>
  <c r="J155" i="11"/>
  <c r="C155" i="11"/>
  <c r="B155" i="11"/>
  <c r="A155" i="11"/>
  <c r="AE154" i="11"/>
  <c r="T154" i="11"/>
  <c r="J154" i="11"/>
  <c r="C154" i="11"/>
  <c r="B154" i="11"/>
  <c r="A154" i="11"/>
  <c r="AE153" i="11"/>
  <c r="T153" i="11"/>
  <c r="J153" i="11"/>
  <c r="C153" i="11"/>
  <c r="B153" i="11"/>
  <c r="A153" i="11"/>
  <c r="AE152" i="11"/>
  <c r="T152" i="11"/>
  <c r="J152" i="11"/>
  <c r="C152" i="11"/>
  <c r="B152" i="11"/>
  <c r="A152" i="11"/>
  <c r="AE151" i="11"/>
  <c r="T151" i="11"/>
  <c r="J151" i="11"/>
  <c r="C151" i="11"/>
  <c r="B151" i="11"/>
  <c r="A151" i="11"/>
  <c r="AE150" i="11"/>
  <c r="T150" i="11"/>
  <c r="J150" i="11"/>
  <c r="C150" i="11"/>
  <c r="B150" i="11"/>
  <c r="A150" i="11"/>
  <c r="AE149" i="11"/>
  <c r="T149" i="11"/>
  <c r="J149" i="11"/>
  <c r="C149" i="11"/>
  <c r="B149" i="11"/>
  <c r="A149" i="11"/>
  <c r="AE148" i="11"/>
  <c r="T148" i="11"/>
  <c r="J148" i="11"/>
  <c r="C148" i="11"/>
  <c r="B148" i="11"/>
  <c r="A148" i="11"/>
  <c r="AE147" i="11"/>
  <c r="T147" i="11"/>
  <c r="J147" i="11"/>
  <c r="C147" i="11"/>
  <c r="B147" i="11"/>
  <c r="A147" i="11"/>
  <c r="AE146" i="11"/>
  <c r="T146" i="11"/>
  <c r="J146" i="11"/>
  <c r="C146" i="11"/>
  <c r="B146" i="11"/>
  <c r="A146" i="11"/>
  <c r="AE145" i="11"/>
  <c r="T145" i="11"/>
  <c r="J145" i="11"/>
  <c r="C145" i="11"/>
  <c r="B145" i="11"/>
  <c r="A145" i="11"/>
  <c r="AE144" i="11"/>
  <c r="T144" i="11"/>
  <c r="J144" i="11"/>
  <c r="C144" i="11"/>
  <c r="B144" i="11"/>
  <c r="A144" i="11"/>
  <c r="AE143" i="11"/>
  <c r="T143" i="11"/>
  <c r="J143" i="11"/>
  <c r="C143" i="11"/>
  <c r="B143" i="11"/>
  <c r="A143" i="11"/>
  <c r="AE142" i="11"/>
  <c r="T142" i="11"/>
  <c r="J142" i="11"/>
  <c r="C142" i="11"/>
  <c r="B142" i="11"/>
  <c r="A142" i="11"/>
  <c r="AE141" i="11"/>
  <c r="T141" i="11"/>
  <c r="J141" i="11"/>
  <c r="C141" i="11"/>
  <c r="B141" i="11"/>
  <c r="A141" i="11"/>
  <c r="AE140" i="11"/>
  <c r="T140" i="11"/>
  <c r="J140" i="11"/>
  <c r="C140" i="11"/>
  <c r="B140" i="11"/>
  <c r="A140" i="11"/>
  <c r="AE139" i="11"/>
  <c r="T139" i="11"/>
  <c r="J139" i="11"/>
  <c r="C139" i="11"/>
  <c r="B139" i="11"/>
  <c r="A139" i="11"/>
  <c r="AE138" i="11"/>
  <c r="T138" i="11"/>
  <c r="J138" i="11"/>
  <c r="C138" i="11"/>
  <c r="B138" i="11"/>
  <c r="A138" i="11"/>
  <c r="AE137" i="11"/>
  <c r="T137" i="11"/>
  <c r="J137" i="11"/>
  <c r="C137" i="11"/>
  <c r="B137" i="11"/>
  <c r="A137" i="11"/>
  <c r="AE136" i="11"/>
  <c r="T136" i="11"/>
  <c r="J136" i="11"/>
  <c r="C136" i="11"/>
  <c r="B136" i="11"/>
  <c r="A136" i="11"/>
  <c r="AE135" i="11"/>
  <c r="T135" i="11"/>
  <c r="J135" i="11"/>
  <c r="C135" i="11"/>
  <c r="B135" i="11"/>
  <c r="A135" i="11"/>
  <c r="AE134" i="11"/>
  <c r="T134" i="11"/>
  <c r="J134" i="11"/>
  <c r="C134" i="11"/>
  <c r="B134" i="11"/>
  <c r="A134" i="11"/>
  <c r="AE133" i="11"/>
  <c r="T133" i="11"/>
  <c r="J133" i="11"/>
  <c r="C133" i="11"/>
  <c r="B133" i="11"/>
  <c r="A133" i="11"/>
  <c r="AE132" i="11"/>
  <c r="T132" i="11"/>
  <c r="J132" i="11"/>
  <c r="C132" i="11"/>
  <c r="B132" i="11"/>
  <c r="A132" i="11"/>
  <c r="AE131" i="11"/>
  <c r="T131" i="11"/>
  <c r="J131" i="11"/>
  <c r="C131" i="11"/>
  <c r="B131" i="11"/>
  <c r="A131" i="11"/>
  <c r="AE130" i="11"/>
  <c r="T130" i="11"/>
  <c r="J130" i="11"/>
  <c r="C130" i="11"/>
  <c r="B130" i="11"/>
  <c r="A130" i="11"/>
  <c r="AE129" i="11"/>
  <c r="T129" i="11"/>
  <c r="J129" i="11"/>
  <c r="C129" i="11"/>
  <c r="B129" i="11"/>
  <c r="A129" i="11"/>
  <c r="AE128" i="11"/>
  <c r="T128" i="11"/>
  <c r="J128" i="11"/>
  <c r="C128" i="11"/>
  <c r="B128" i="11"/>
  <c r="A128" i="11"/>
  <c r="AE127" i="11"/>
  <c r="T127" i="11"/>
  <c r="J127" i="11"/>
  <c r="C127" i="11"/>
  <c r="B127" i="11"/>
  <c r="A127" i="11"/>
  <c r="AE126" i="11"/>
  <c r="T126" i="11"/>
  <c r="J126" i="11"/>
  <c r="C126" i="11"/>
  <c r="B126" i="11"/>
  <c r="A126" i="11"/>
  <c r="AE125" i="11"/>
  <c r="T125" i="11"/>
  <c r="J125" i="11"/>
  <c r="C125" i="11"/>
  <c r="B125" i="11"/>
  <c r="A125" i="11"/>
  <c r="AE124" i="11"/>
  <c r="T124" i="11"/>
  <c r="J124" i="11"/>
  <c r="C124" i="11"/>
  <c r="B124" i="11"/>
  <c r="A124" i="11"/>
  <c r="AE123" i="11"/>
  <c r="T123" i="11"/>
  <c r="J123" i="11"/>
  <c r="C123" i="11"/>
  <c r="B123" i="11"/>
  <c r="A123" i="11"/>
  <c r="AE122" i="11"/>
  <c r="T122" i="11"/>
  <c r="J122" i="11"/>
  <c r="C122" i="11"/>
  <c r="B122" i="11"/>
  <c r="A122" i="11"/>
  <c r="AE121" i="11"/>
  <c r="T121" i="11"/>
  <c r="J121" i="11"/>
  <c r="C121" i="11"/>
  <c r="B121" i="11"/>
  <c r="A121" i="11"/>
  <c r="AE120" i="11"/>
  <c r="T120" i="11"/>
  <c r="J120" i="11"/>
  <c r="C120" i="11"/>
  <c r="B120" i="11"/>
  <c r="A120" i="11"/>
  <c r="AE119" i="11"/>
  <c r="T119" i="11"/>
  <c r="J119" i="11"/>
  <c r="C119" i="11"/>
  <c r="B119" i="11"/>
  <c r="A119" i="11"/>
  <c r="AE118" i="11"/>
  <c r="T118" i="11"/>
  <c r="J118" i="11"/>
  <c r="C118" i="11"/>
  <c r="B118" i="11"/>
  <c r="A118" i="11"/>
  <c r="AE117" i="11"/>
  <c r="T117" i="11"/>
  <c r="J117" i="11"/>
  <c r="C117" i="11"/>
  <c r="B117" i="11"/>
  <c r="A117" i="11"/>
  <c r="AE116" i="11"/>
  <c r="T116" i="11"/>
  <c r="J116" i="11"/>
  <c r="C116" i="11"/>
  <c r="B116" i="11"/>
  <c r="A116" i="11"/>
  <c r="AE115" i="11"/>
  <c r="T115" i="11"/>
  <c r="J115" i="11"/>
  <c r="C115" i="11"/>
  <c r="B115" i="11"/>
  <c r="A115" i="11"/>
  <c r="AE114" i="11"/>
  <c r="T114" i="11"/>
  <c r="J114" i="11"/>
  <c r="C114" i="11"/>
  <c r="B114" i="11"/>
  <c r="A114" i="11"/>
  <c r="AE113" i="11"/>
  <c r="T113" i="11"/>
  <c r="J113" i="11"/>
  <c r="C113" i="11"/>
  <c r="B113" i="11"/>
  <c r="A113" i="11"/>
  <c r="AE112" i="11"/>
  <c r="T112" i="11"/>
  <c r="J112" i="11"/>
  <c r="C112" i="11"/>
  <c r="B112" i="11"/>
  <c r="A112" i="11"/>
  <c r="AE111" i="11"/>
  <c r="T111" i="11"/>
  <c r="J111" i="11"/>
  <c r="C111" i="11"/>
  <c r="B111" i="11"/>
  <c r="A111" i="11"/>
  <c r="AE110" i="11"/>
  <c r="T110" i="11"/>
  <c r="J110" i="11"/>
  <c r="C110" i="11"/>
  <c r="B110" i="11"/>
  <c r="A110" i="11"/>
  <c r="AE109" i="11"/>
  <c r="T109" i="11"/>
  <c r="J109" i="11"/>
  <c r="C109" i="11"/>
  <c r="B109" i="11"/>
  <c r="A109" i="11"/>
  <c r="AE108" i="11"/>
  <c r="T108" i="11"/>
  <c r="J108" i="11"/>
  <c r="C108" i="11"/>
  <c r="B108" i="11"/>
  <c r="A108" i="11"/>
  <c r="AE107" i="11"/>
  <c r="T107" i="11"/>
  <c r="J107" i="11"/>
  <c r="C107" i="11"/>
  <c r="B107" i="11"/>
  <c r="A107" i="11"/>
  <c r="AE106" i="11"/>
  <c r="T106" i="11"/>
  <c r="J106" i="11"/>
  <c r="C106" i="11"/>
  <c r="B106" i="11"/>
  <c r="A106" i="11"/>
  <c r="AE105" i="11"/>
  <c r="T105" i="11"/>
  <c r="J105" i="11"/>
  <c r="C105" i="11"/>
  <c r="B105" i="11"/>
  <c r="A105" i="11"/>
  <c r="AE104" i="11"/>
  <c r="T104" i="11"/>
  <c r="J104" i="11"/>
  <c r="C104" i="11"/>
  <c r="B104" i="11"/>
  <c r="A104" i="11"/>
  <c r="AE103" i="11"/>
  <c r="T103" i="11"/>
  <c r="J103" i="11"/>
  <c r="C103" i="11"/>
  <c r="B103" i="11"/>
  <c r="A103" i="11"/>
  <c r="AE102" i="11"/>
  <c r="T102" i="11"/>
  <c r="J102" i="11"/>
  <c r="C102" i="11"/>
  <c r="B102" i="11"/>
  <c r="A102" i="11"/>
  <c r="AE101" i="11"/>
  <c r="T101" i="11"/>
  <c r="J101" i="11"/>
  <c r="C101" i="11"/>
  <c r="B101" i="11"/>
  <c r="A101" i="11"/>
  <c r="AE100" i="11"/>
  <c r="T100" i="11"/>
  <c r="J100" i="11"/>
  <c r="C100" i="11"/>
  <c r="B100" i="11"/>
  <c r="A100" i="11"/>
  <c r="AE99" i="11"/>
  <c r="T99" i="11"/>
  <c r="J99" i="11"/>
  <c r="C99" i="11"/>
  <c r="B99" i="11"/>
  <c r="A99" i="11"/>
  <c r="AE98" i="11"/>
  <c r="T98" i="11"/>
  <c r="J98" i="11"/>
  <c r="C98" i="11"/>
  <c r="B98" i="11"/>
  <c r="A98" i="11"/>
  <c r="AE97" i="11"/>
  <c r="T97" i="11"/>
  <c r="J97" i="11"/>
  <c r="C97" i="11"/>
  <c r="B97" i="11"/>
  <c r="A97" i="11"/>
  <c r="AE96" i="11"/>
  <c r="T96" i="11"/>
  <c r="J96" i="11"/>
  <c r="C96" i="11"/>
  <c r="B96" i="11"/>
  <c r="A96" i="11"/>
  <c r="AE95" i="11"/>
  <c r="T95" i="11"/>
  <c r="J95" i="11"/>
  <c r="C95" i="11"/>
  <c r="B95" i="11"/>
  <c r="A95" i="11"/>
  <c r="AE94" i="11"/>
  <c r="T94" i="11"/>
  <c r="J94" i="11"/>
  <c r="C94" i="11"/>
  <c r="B94" i="11"/>
  <c r="A94" i="11"/>
  <c r="AE93" i="11"/>
  <c r="T93" i="11"/>
  <c r="J93" i="11"/>
  <c r="C93" i="11"/>
  <c r="B93" i="11"/>
  <c r="A93" i="11"/>
  <c r="AE92" i="11"/>
  <c r="T92" i="11"/>
  <c r="J92" i="11"/>
  <c r="C92" i="11"/>
  <c r="B92" i="11"/>
  <c r="A92" i="11"/>
  <c r="AE91" i="11"/>
  <c r="T91" i="11"/>
  <c r="J91" i="11"/>
  <c r="C91" i="11"/>
  <c r="B91" i="11"/>
  <c r="A91" i="11"/>
  <c r="AE90" i="11"/>
  <c r="T90" i="11"/>
  <c r="J90" i="11"/>
  <c r="C90" i="11"/>
  <c r="B90" i="11"/>
  <c r="A90" i="11"/>
  <c r="AE89" i="11"/>
  <c r="T89" i="11"/>
  <c r="J89" i="11"/>
  <c r="C89" i="11"/>
  <c r="B89" i="11"/>
  <c r="A89" i="11"/>
  <c r="AE88" i="11"/>
  <c r="T88" i="11"/>
  <c r="J88" i="11"/>
  <c r="C88" i="11"/>
  <c r="B88" i="11"/>
  <c r="A88" i="11"/>
  <c r="AE87" i="11"/>
  <c r="T87" i="11"/>
  <c r="J87" i="11"/>
  <c r="C87" i="11"/>
  <c r="B87" i="11"/>
  <c r="A87" i="11"/>
  <c r="AE86" i="11"/>
  <c r="T86" i="11"/>
  <c r="J86" i="11"/>
  <c r="C86" i="11"/>
  <c r="B86" i="11"/>
  <c r="A86" i="11"/>
  <c r="AE85" i="11"/>
  <c r="T85" i="11"/>
  <c r="J85" i="11"/>
  <c r="C85" i="11"/>
  <c r="B85" i="11"/>
  <c r="A85" i="11"/>
  <c r="AE84" i="11"/>
  <c r="T84" i="11"/>
  <c r="J84" i="11"/>
  <c r="C84" i="11"/>
  <c r="B84" i="11"/>
  <c r="A84" i="11"/>
  <c r="AE83" i="11"/>
  <c r="T83" i="11"/>
  <c r="J83" i="11"/>
  <c r="C83" i="11"/>
  <c r="B83" i="11"/>
  <c r="A83" i="11"/>
  <c r="AE82" i="11"/>
  <c r="T82" i="11"/>
  <c r="J82" i="11"/>
  <c r="C82" i="11"/>
  <c r="B82" i="11"/>
  <c r="A82" i="11"/>
  <c r="AE81" i="11"/>
  <c r="T81" i="11"/>
  <c r="J81" i="11"/>
  <c r="C81" i="11"/>
  <c r="B81" i="11"/>
  <c r="A81" i="11"/>
  <c r="AE80" i="11"/>
  <c r="T80" i="11"/>
  <c r="J80" i="11"/>
  <c r="C80" i="11"/>
  <c r="B80" i="11"/>
  <c r="A80" i="11"/>
  <c r="AE79" i="11"/>
  <c r="T79" i="11"/>
  <c r="J79" i="11"/>
  <c r="C79" i="11"/>
  <c r="B79" i="11"/>
  <c r="A79" i="11"/>
  <c r="AE78" i="11"/>
  <c r="T78" i="11"/>
  <c r="J78" i="11"/>
  <c r="C78" i="11"/>
  <c r="B78" i="11"/>
  <c r="A78" i="11"/>
  <c r="AE77" i="11"/>
  <c r="T77" i="11"/>
  <c r="J77" i="11"/>
  <c r="C77" i="11"/>
  <c r="B77" i="11"/>
  <c r="A77" i="11"/>
  <c r="AE76" i="11"/>
  <c r="T76" i="11"/>
  <c r="J76" i="11"/>
  <c r="C76" i="11"/>
  <c r="B76" i="11"/>
  <c r="A76" i="11"/>
  <c r="AE75" i="11"/>
  <c r="T75" i="11"/>
  <c r="J75" i="11"/>
  <c r="C75" i="11"/>
  <c r="B75" i="11"/>
  <c r="A75" i="11"/>
  <c r="AE74" i="11"/>
  <c r="T74" i="11"/>
  <c r="J74" i="11"/>
  <c r="C74" i="11"/>
  <c r="B74" i="11"/>
  <c r="A74" i="11"/>
  <c r="AE73" i="11"/>
  <c r="T73" i="11"/>
  <c r="J73" i="11"/>
  <c r="C73" i="11"/>
  <c r="B73" i="11"/>
  <c r="A73" i="11"/>
  <c r="AE72" i="11"/>
  <c r="T72" i="11"/>
  <c r="J72" i="11"/>
  <c r="C72" i="11"/>
  <c r="B72" i="11"/>
  <c r="A72" i="11"/>
  <c r="AE71" i="11"/>
  <c r="T71" i="11"/>
  <c r="J71" i="11"/>
  <c r="C71" i="11"/>
  <c r="B71" i="11"/>
  <c r="A71" i="11"/>
  <c r="AE70" i="11"/>
  <c r="T70" i="11"/>
  <c r="J70" i="11"/>
  <c r="C70" i="11"/>
  <c r="B70" i="11"/>
  <c r="A70" i="11"/>
  <c r="AE69" i="11"/>
  <c r="T69" i="11"/>
  <c r="J69" i="11"/>
  <c r="C69" i="11"/>
  <c r="B69" i="11"/>
  <c r="A69" i="11"/>
  <c r="AE68" i="11"/>
  <c r="T68" i="11"/>
  <c r="J68" i="11"/>
  <c r="C68" i="11"/>
  <c r="B68" i="11"/>
  <c r="A68" i="11"/>
  <c r="AE67" i="11"/>
  <c r="T67" i="11"/>
  <c r="J67" i="11"/>
  <c r="C67" i="11"/>
  <c r="B67" i="11"/>
  <c r="A67" i="11"/>
  <c r="AE66" i="11"/>
  <c r="T66" i="11"/>
  <c r="J66" i="11"/>
  <c r="C66" i="11"/>
  <c r="B66" i="11"/>
  <c r="A66" i="11"/>
  <c r="AE65" i="11"/>
  <c r="T65" i="11"/>
  <c r="J65" i="11"/>
  <c r="C65" i="11"/>
  <c r="B65" i="11"/>
  <c r="A65" i="11"/>
  <c r="AE64" i="11"/>
  <c r="T64" i="11"/>
  <c r="J64" i="11"/>
  <c r="C64" i="11"/>
  <c r="B64" i="11"/>
  <c r="A64" i="11"/>
  <c r="AE63" i="11"/>
  <c r="T63" i="11"/>
  <c r="J63" i="11"/>
  <c r="C63" i="11"/>
  <c r="B63" i="11"/>
  <c r="A63" i="11"/>
  <c r="AE62" i="11"/>
  <c r="T62" i="11"/>
  <c r="J62" i="11"/>
  <c r="C62" i="11"/>
  <c r="B62" i="11"/>
  <c r="A62" i="11"/>
  <c r="AE61" i="11"/>
  <c r="T61" i="11"/>
  <c r="J61" i="11"/>
  <c r="C61" i="11"/>
  <c r="B61" i="11"/>
  <c r="A61" i="11"/>
  <c r="AE60" i="11"/>
  <c r="T60" i="11"/>
  <c r="J60" i="11"/>
  <c r="C60" i="11"/>
  <c r="B60" i="11"/>
  <c r="A60" i="11"/>
  <c r="AE59" i="11"/>
  <c r="T59" i="11"/>
  <c r="J59" i="11"/>
  <c r="C59" i="11"/>
  <c r="B59" i="11"/>
  <c r="A59" i="11"/>
  <c r="AE58" i="11"/>
  <c r="T58" i="11"/>
  <c r="J58" i="11"/>
  <c r="C58" i="11"/>
  <c r="B58" i="11"/>
  <c r="A58" i="11"/>
  <c r="AE57" i="11"/>
  <c r="T57" i="11"/>
  <c r="J57" i="11"/>
  <c r="C57" i="11"/>
  <c r="B57" i="11"/>
  <c r="A57" i="11"/>
  <c r="AE56" i="11"/>
  <c r="T56" i="11"/>
  <c r="J56" i="11"/>
  <c r="C56" i="11"/>
  <c r="B56" i="11"/>
  <c r="A56" i="11"/>
  <c r="AE55" i="11"/>
  <c r="T55" i="11"/>
  <c r="J55" i="11"/>
  <c r="C55" i="11"/>
  <c r="B55" i="11"/>
  <c r="A55" i="11"/>
  <c r="AE54" i="11"/>
  <c r="T54" i="11"/>
  <c r="J54" i="11"/>
  <c r="C54" i="11"/>
  <c r="B54" i="11"/>
  <c r="A54" i="11"/>
  <c r="AE53" i="11"/>
  <c r="T53" i="11"/>
  <c r="J53" i="11"/>
  <c r="C53" i="11"/>
  <c r="B53" i="11"/>
  <c r="A53" i="11"/>
  <c r="AE52" i="11"/>
  <c r="T52" i="11"/>
  <c r="J52" i="11"/>
  <c r="C52" i="11"/>
  <c r="B52" i="11"/>
  <c r="A52" i="11"/>
  <c r="AE51" i="11"/>
  <c r="T51" i="11"/>
  <c r="J51" i="11"/>
  <c r="C51" i="11"/>
  <c r="B51" i="11"/>
  <c r="A51" i="11"/>
  <c r="AE50" i="11"/>
  <c r="T50" i="11"/>
  <c r="J50" i="11"/>
  <c r="C50" i="11"/>
  <c r="B50" i="11"/>
  <c r="A50" i="11"/>
  <c r="AE49" i="11"/>
  <c r="T49" i="11"/>
  <c r="J49" i="11"/>
  <c r="C49" i="11"/>
  <c r="B49" i="11"/>
  <c r="A49" i="11"/>
  <c r="AE48" i="11"/>
  <c r="T48" i="11"/>
  <c r="J48" i="11"/>
  <c r="C48" i="11"/>
  <c r="B48" i="11"/>
  <c r="A48" i="11"/>
  <c r="AE47" i="11"/>
  <c r="T47" i="11"/>
  <c r="J47" i="11"/>
  <c r="C47" i="11"/>
  <c r="B47" i="11"/>
  <c r="A47" i="11"/>
  <c r="AE46" i="11"/>
  <c r="T46" i="11"/>
  <c r="J46" i="11"/>
  <c r="C46" i="11"/>
  <c r="B46" i="11"/>
  <c r="A46" i="11"/>
  <c r="AE45" i="11"/>
  <c r="T45" i="11"/>
  <c r="J45" i="11"/>
  <c r="C45" i="11"/>
  <c r="B45" i="11"/>
  <c r="A45" i="11"/>
  <c r="AE44" i="11"/>
  <c r="T44" i="11"/>
  <c r="J44" i="11"/>
  <c r="C44" i="11"/>
  <c r="B44" i="11"/>
  <c r="A44" i="11"/>
  <c r="AE43" i="11"/>
  <c r="T43" i="11"/>
  <c r="J43" i="11"/>
  <c r="C43" i="11"/>
  <c r="B43" i="11"/>
  <c r="A43" i="11"/>
  <c r="AE42" i="11"/>
  <c r="T42" i="11"/>
  <c r="J42" i="11"/>
  <c r="C42" i="11"/>
  <c r="B42" i="11"/>
  <c r="A42" i="11"/>
  <c r="AE41" i="11"/>
  <c r="T41" i="11"/>
  <c r="J41" i="11"/>
  <c r="C41" i="11"/>
  <c r="B41" i="11"/>
  <c r="A41" i="11"/>
  <c r="AE40" i="11"/>
  <c r="T40" i="11"/>
  <c r="J40" i="11"/>
  <c r="C40" i="11"/>
  <c r="B40" i="11"/>
  <c r="A40" i="11"/>
  <c r="AE39" i="11"/>
  <c r="T39" i="11"/>
  <c r="J39" i="11"/>
  <c r="C39" i="11"/>
  <c r="B39" i="11"/>
  <c r="A39" i="11"/>
  <c r="AE38" i="11"/>
  <c r="T38" i="11"/>
  <c r="J38" i="11"/>
  <c r="C38" i="11"/>
  <c r="B38" i="11"/>
  <c r="A38" i="11"/>
  <c r="AE37" i="11"/>
  <c r="T37" i="11"/>
  <c r="J37" i="11"/>
  <c r="C37" i="11"/>
  <c r="B37" i="11"/>
  <c r="A37" i="11"/>
  <c r="AE36" i="11"/>
  <c r="T36" i="11"/>
  <c r="J36" i="11"/>
  <c r="C36" i="11"/>
  <c r="B36" i="11"/>
  <c r="A36" i="11"/>
  <c r="AE35" i="11"/>
  <c r="T35" i="11"/>
  <c r="J35" i="11"/>
  <c r="C35" i="11"/>
  <c r="B35" i="11"/>
  <c r="A35" i="11"/>
  <c r="AE34" i="11"/>
  <c r="T34" i="11"/>
  <c r="J34" i="11"/>
  <c r="C34" i="11"/>
  <c r="B34" i="11"/>
  <c r="A34" i="11"/>
  <c r="AE33" i="11"/>
  <c r="T33" i="11"/>
  <c r="J33" i="11"/>
  <c r="C33" i="11"/>
  <c r="B33" i="11"/>
  <c r="A33" i="11"/>
  <c r="AE32" i="11"/>
  <c r="T32" i="11"/>
  <c r="J32" i="11"/>
  <c r="C32" i="11"/>
  <c r="B32" i="11"/>
  <c r="A32" i="11"/>
  <c r="AE31" i="11"/>
  <c r="T31" i="11"/>
  <c r="J31" i="11"/>
  <c r="C31" i="11"/>
  <c r="B31" i="11"/>
  <c r="A31" i="11"/>
  <c r="AE30" i="11"/>
  <c r="T30" i="11"/>
  <c r="J30" i="11"/>
  <c r="C30" i="11"/>
  <c r="B30" i="11"/>
  <c r="A30" i="11"/>
  <c r="AE29" i="11"/>
  <c r="T29" i="11"/>
  <c r="J29" i="11"/>
  <c r="C29" i="11"/>
  <c r="B29" i="11"/>
  <c r="A29" i="11"/>
  <c r="AE28" i="11"/>
  <c r="T28" i="11"/>
  <c r="J28" i="11"/>
  <c r="C28" i="11"/>
  <c r="B28" i="11"/>
  <c r="A28" i="11"/>
  <c r="AE27" i="11"/>
  <c r="T27" i="11"/>
  <c r="J27" i="11"/>
  <c r="C27" i="11"/>
  <c r="B27" i="11"/>
  <c r="A27" i="11"/>
  <c r="AE26" i="11"/>
  <c r="T26" i="11"/>
  <c r="J26" i="11"/>
  <c r="C26" i="11"/>
  <c r="B26" i="11"/>
  <c r="A26" i="11"/>
  <c r="AE25" i="11"/>
  <c r="T25" i="11"/>
  <c r="J25" i="11"/>
  <c r="C25" i="11"/>
  <c r="B25" i="11"/>
  <c r="A25" i="11"/>
  <c r="AE24" i="11"/>
  <c r="T24" i="11"/>
  <c r="J24" i="11"/>
  <c r="C24" i="11"/>
  <c r="B24" i="11"/>
  <c r="A24" i="11"/>
  <c r="AE23" i="11"/>
  <c r="T23" i="11"/>
  <c r="J23" i="11"/>
  <c r="C23" i="11"/>
  <c r="B23" i="11"/>
  <c r="A23" i="11"/>
  <c r="AE22" i="11"/>
  <c r="T22" i="11"/>
  <c r="J22" i="11"/>
  <c r="C22" i="11"/>
  <c r="B22" i="11"/>
  <c r="A22" i="11"/>
  <c r="AE21" i="11"/>
  <c r="T21" i="11"/>
  <c r="J21" i="11"/>
  <c r="C21" i="11"/>
  <c r="B21" i="11"/>
  <c r="A21" i="11"/>
  <c r="AE20" i="11"/>
  <c r="T20" i="11"/>
  <c r="J20" i="11"/>
  <c r="C20" i="11"/>
  <c r="B20" i="11"/>
  <c r="A20" i="11"/>
  <c r="AE19" i="11"/>
  <c r="T19" i="11"/>
  <c r="J19" i="11"/>
  <c r="C19" i="11"/>
  <c r="B19" i="11"/>
  <c r="A19" i="11"/>
  <c r="AE18" i="11"/>
  <c r="T18" i="11"/>
  <c r="J18" i="11"/>
  <c r="C18" i="11"/>
  <c r="B18" i="11"/>
  <c r="A18" i="11"/>
  <c r="AE17" i="11"/>
  <c r="T17" i="11"/>
  <c r="J17" i="11"/>
  <c r="C17" i="11"/>
  <c r="B17" i="11"/>
  <c r="A17" i="11"/>
  <c r="AE16" i="11"/>
  <c r="T16" i="11"/>
  <c r="J16" i="11"/>
  <c r="C16" i="11"/>
  <c r="B16" i="11"/>
  <c r="A16" i="11"/>
  <c r="AE15" i="11"/>
  <c r="T15" i="11"/>
  <c r="J15" i="11"/>
  <c r="C15" i="11"/>
  <c r="B15" i="11"/>
  <c r="A15" i="11"/>
  <c r="AE14" i="11"/>
  <c r="T14" i="11"/>
  <c r="J14" i="11"/>
  <c r="C14" i="11"/>
  <c r="B14" i="11"/>
  <c r="A14" i="11"/>
  <c r="AE13" i="11"/>
  <c r="T13" i="11"/>
  <c r="J13" i="11"/>
  <c r="C13" i="11"/>
  <c r="B13" i="11"/>
  <c r="A13" i="11"/>
  <c r="AE12" i="11"/>
  <c r="T12" i="11"/>
  <c r="J12" i="11"/>
  <c r="C12" i="11"/>
  <c r="B12" i="11"/>
  <c r="A12" i="11"/>
  <c r="AE11" i="11"/>
  <c r="T11" i="11"/>
  <c r="J11" i="11"/>
  <c r="C11" i="11"/>
  <c r="B11" i="11"/>
  <c r="A11" i="11"/>
  <c r="AE10" i="11"/>
  <c r="T10" i="11"/>
  <c r="J10" i="11"/>
  <c r="C10" i="11"/>
  <c r="B10" i="11"/>
  <c r="A10" i="11"/>
  <c r="AE9" i="11"/>
  <c r="T9" i="11"/>
  <c r="J9" i="11"/>
  <c r="C9" i="11"/>
  <c r="B9" i="11"/>
  <c r="A9" i="11"/>
  <c r="AE8" i="11"/>
  <c r="T8" i="11"/>
  <c r="J8" i="11"/>
  <c r="C8" i="11"/>
  <c r="B8" i="11"/>
  <c r="A8" i="11"/>
  <c r="AE7" i="11"/>
  <c r="T7" i="11"/>
  <c r="J7" i="11"/>
  <c r="C7" i="11"/>
  <c r="B7" i="11"/>
  <c r="A7" i="11"/>
  <c r="AE6" i="11"/>
  <c r="T6" i="11"/>
  <c r="J6" i="11"/>
  <c r="C6" i="11"/>
  <c r="B6" i="11"/>
  <c r="A6" i="11"/>
  <c r="AE5" i="11"/>
  <c r="T5" i="11"/>
  <c r="J5" i="11"/>
  <c r="C5" i="11"/>
  <c r="B5" i="11"/>
  <c r="A5" i="11"/>
  <c r="AE4" i="11"/>
  <c r="T4" i="11"/>
  <c r="J4" i="11"/>
  <c r="C4" i="11"/>
  <c r="B4" i="11"/>
  <c r="A4" i="11"/>
  <c r="AE3" i="11"/>
  <c r="T3" i="11"/>
  <c r="J3" i="11"/>
  <c r="C3" i="11"/>
  <c r="B3" i="11"/>
  <c r="A3" i="11"/>
  <c r="E1" i="11"/>
  <c r="AE811" i="2"/>
  <c r="T811" i="2"/>
  <c r="J811" i="2"/>
  <c r="C811" i="2"/>
  <c r="B811" i="2"/>
  <c r="A811" i="2"/>
  <c r="AE810" i="2"/>
  <c r="T810" i="2"/>
  <c r="J810" i="2"/>
  <c r="C810" i="2"/>
  <c r="B810" i="2"/>
  <c r="A810" i="2"/>
  <c r="AE809" i="2"/>
  <c r="T809" i="2"/>
  <c r="J809" i="2"/>
  <c r="C809" i="2"/>
  <c r="B809" i="2"/>
  <c r="A809" i="2"/>
  <c r="AE808" i="2"/>
  <c r="T808" i="2"/>
  <c r="J808" i="2"/>
  <c r="C808" i="2"/>
  <c r="B808" i="2"/>
  <c r="A808" i="2"/>
  <c r="AE807" i="2"/>
  <c r="T807" i="2"/>
  <c r="J807" i="2"/>
  <c r="C807" i="2"/>
  <c r="B807" i="2"/>
  <c r="A807" i="2"/>
  <c r="AE806" i="2"/>
  <c r="T806" i="2"/>
  <c r="J806" i="2"/>
  <c r="C806" i="2"/>
  <c r="B806" i="2"/>
  <c r="A806" i="2"/>
  <c r="AE805" i="2"/>
  <c r="T805" i="2"/>
  <c r="J805" i="2"/>
  <c r="C805" i="2"/>
  <c r="B805" i="2"/>
  <c r="A805" i="2"/>
  <c r="AE804" i="2"/>
  <c r="T804" i="2"/>
  <c r="J804" i="2"/>
  <c r="C804" i="2"/>
  <c r="B804" i="2"/>
  <c r="A804" i="2"/>
  <c r="AE803" i="2"/>
  <c r="T803" i="2"/>
  <c r="J803" i="2"/>
  <c r="C803" i="2"/>
  <c r="B803" i="2"/>
  <c r="A803" i="2"/>
  <c r="AE802" i="2"/>
  <c r="T802" i="2"/>
  <c r="J802" i="2"/>
  <c r="C802" i="2"/>
  <c r="B802" i="2"/>
  <c r="A802" i="2"/>
  <c r="AE801" i="2"/>
  <c r="T801" i="2"/>
  <c r="J801" i="2"/>
  <c r="C801" i="2"/>
  <c r="B801" i="2"/>
  <c r="A801" i="2"/>
  <c r="AE800" i="2"/>
  <c r="T800" i="2"/>
  <c r="J800" i="2"/>
  <c r="C800" i="2"/>
  <c r="B800" i="2"/>
  <c r="A800" i="2"/>
  <c r="AE799" i="2"/>
  <c r="T799" i="2"/>
  <c r="J799" i="2"/>
  <c r="C799" i="2"/>
  <c r="B799" i="2"/>
  <c r="A799" i="2"/>
  <c r="AE798" i="2"/>
  <c r="T798" i="2"/>
  <c r="J798" i="2"/>
  <c r="C798" i="2"/>
  <c r="B798" i="2"/>
  <c r="A798" i="2"/>
  <c r="AE797" i="2"/>
  <c r="T797" i="2"/>
  <c r="J797" i="2"/>
  <c r="C797" i="2"/>
  <c r="B797" i="2"/>
  <c r="A797" i="2"/>
  <c r="AE796" i="2"/>
  <c r="T796" i="2"/>
  <c r="J796" i="2"/>
  <c r="C796" i="2"/>
  <c r="B796" i="2"/>
  <c r="A796" i="2"/>
  <c r="AE795" i="2"/>
  <c r="T795" i="2"/>
  <c r="J795" i="2"/>
  <c r="C795" i="2"/>
  <c r="B795" i="2"/>
  <c r="A795" i="2"/>
  <c r="AE794" i="2"/>
  <c r="T794" i="2"/>
  <c r="J794" i="2"/>
  <c r="C794" i="2"/>
  <c r="B794" i="2"/>
  <c r="A794" i="2"/>
  <c r="AE793" i="2"/>
  <c r="T793" i="2"/>
  <c r="J793" i="2"/>
  <c r="C793" i="2"/>
  <c r="B793" i="2"/>
  <c r="A793" i="2"/>
  <c r="AE792" i="2"/>
  <c r="T792" i="2"/>
  <c r="J792" i="2"/>
  <c r="C792" i="2"/>
  <c r="B792" i="2"/>
  <c r="A792" i="2"/>
  <c r="AE791" i="2"/>
  <c r="T791" i="2"/>
  <c r="J791" i="2"/>
  <c r="C791" i="2"/>
  <c r="B791" i="2"/>
  <c r="A791" i="2"/>
  <c r="AE790" i="2"/>
  <c r="T790" i="2"/>
  <c r="J790" i="2"/>
  <c r="C790" i="2"/>
  <c r="B790" i="2"/>
  <c r="A790" i="2"/>
  <c r="AE789" i="2"/>
  <c r="T789" i="2"/>
  <c r="J789" i="2"/>
  <c r="C789" i="2"/>
  <c r="B789" i="2"/>
  <c r="A789" i="2"/>
  <c r="AE788" i="2"/>
  <c r="T788" i="2"/>
  <c r="J788" i="2"/>
  <c r="C788" i="2"/>
  <c r="B788" i="2"/>
  <c r="A788" i="2"/>
  <c r="AE787" i="2"/>
  <c r="T787" i="2"/>
  <c r="J787" i="2"/>
  <c r="C787" i="2"/>
  <c r="B787" i="2"/>
  <c r="A787" i="2"/>
  <c r="AE786" i="2"/>
  <c r="T786" i="2"/>
  <c r="J786" i="2"/>
  <c r="C786" i="2"/>
  <c r="B786" i="2"/>
  <c r="A786" i="2"/>
  <c r="AE785" i="2"/>
  <c r="T785" i="2"/>
  <c r="J785" i="2"/>
  <c r="C785" i="2"/>
  <c r="B785" i="2"/>
  <c r="A785" i="2"/>
  <c r="AE784" i="2"/>
  <c r="T784" i="2"/>
  <c r="J784" i="2"/>
  <c r="C784" i="2"/>
  <c r="B784" i="2"/>
  <c r="A784" i="2"/>
  <c r="AE783" i="2"/>
  <c r="T783" i="2"/>
  <c r="J783" i="2"/>
  <c r="C783" i="2"/>
  <c r="B783" i="2"/>
  <c r="A783" i="2"/>
  <c r="AE782" i="2"/>
  <c r="T782" i="2"/>
  <c r="J782" i="2"/>
  <c r="C782" i="2"/>
  <c r="B782" i="2"/>
  <c r="A782" i="2"/>
  <c r="AE781" i="2"/>
  <c r="T781" i="2"/>
  <c r="J781" i="2"/>
  <c r="C781" i="2"/>
  <c r="B781" i="2"/>
  <c r="A781" i="2"/>
  <c r="AE780" i="2"/>
  <c r="T780" i="2"/>
  <c r="J780" i="2"/>
  <c r="C780" i="2"/>
  <c r="B780" i="2"/>
  <c r="A780" i="2"/>
  <c r="AE779" i="2"/>
  <c r="T779" i="2"/>
  <c r="J779" i="2"/>
  <c r="C779" i="2"/>
  <c r="B779" i="2"/>
  <c r="A779" i="2"/>
  <c r="AE778" i="2"/>
  <c r="T778" i="2"/>
  <c r="J778" i="2"/>
  <c r="C778" i="2"/>
  <c r="B778" i="2"/>
  <c r="A778" i="2"/>
  <c r="AE777" i="2"/>
  <c r="T777" i="2"/>
  <c r="J777" i="2"/>
  <c r="C777" i="2"/>
  <c r="B777" i="2"/>
  <c r="A777" i="2"/>
  <c r="AE776" i="2"/>
  <c r="T776" i="2"/>
  <c r="J776" i="2"/>
  <c r="C776" i="2"/>
  <c r="B776" i="2"/>
  <c r="A776" i="2"/>
  <c r="AE775" i="2"/>
  <c r="T775" i="2"/>
  <c r="J775" i="2"/>
  <c r="C775" i="2"/>
  <c r="B775" i="2"/>
  <c r="A775" i="2"/>
  <c r="AE774" i="2"/>
  <c r="T774" i="2"/>
  <c r="J774" i="2"/>
  <c r="C774" i="2"/>
  <c r="B774" i="2"/>
  <c r="A774" i="2"/>
  <c r="AE773" i="2"/>
  <c r="T773" i="2"/>
  <c r="J773" i="2"/>
  <c r="C773" i="2"/>
  <c r="B773" i="2"/>
  <c r="A773" i="2"/>
  <c r="AE772" i="2"/>
  <c r="T772" i="2"/>
  <c r="J772" i="2"/>
  <c r="C772" i="2"/>
  <c r="B772" i="2"/>
  <c r="A772" i="2"/>
  <c r="AE771" i="2"/>
  <c r="T771" i="2"/>
  <c r="J771" i="2"/>
  <c r="C771" i="2"/>
  <c r="B771" i="2"/>
  <c r="A771" i="2"/>
  <c r="AE770" i="2"/>
  <c r="T770" i="2"/>
  <c r="J770" i="2"/>
  <c r="C770" i="2"/>
  <c r="B770" i="2"/>
  <c r="A770" i="2"/>
  <c r="AE769" i="2"/>
  <c r="T769" i="2"/>
  <c r="J769" i="2"/>
  <c r="C769" i="2"/>
  <c r="B769" i="2"/>
  <c r="A769" i="2"/>
  <c r="AE768" i="2"/>
  <c r="T768" i="2"/>
  <c r="J768" i="2"/>
  <c r="C768" i="2"/>
  <c r="B768" i="2"/>
  <c r="A768" i="2"/>
  <c r="AE767" i="2"/>
  <c r="T767" i="2"/>
  <c r="J767" i="2"/>
  <c r="C767" i="2"/>
  <c r="B767" i="2"/>
  <c r="A767" i="2"/>
  <c r="AE766" i="2"/>
  <c r="T766" i="2"/>
  <c r="J766" i="2"/>
  <c r="C766" i="2"/>
  <c r="B766" i="2"/>
  <c r="A766" i="2"/>
  <c r="AE765" i="2"/>
  <c r="T765" i="2"/>
  <c r="J765" i="2"/>
  <c r="C765" i="2"/>
  <c r="B765" i="2"/>
  <c r="A765" i="2"/>
  <c r="AE764" i="2"/>
  <c r="T764" i="2"/>
  <c r="J764" i="2"/>
  <c r="C764" i="2"/>
  <c r="B764" i="2"/>
  <c r="A764" i="2"/>
  <c r="AE763" i="2"/>
  <c r="T763" i="2"/>
  <c r="J763" i="2"/>
  <c r="C763" i="2"/>
  <c r="B763" i="2"/>
  <c r="A763" i="2"/>
  <c r="AE762" i="2"/>
  <c r="T762" i="2"/>
  <c r="J762" i="2"/>
  <c r="C762" i="2"/>
  <c r="B762" i="2"/>
  <c r="A762" i="2"/>
  <c r="AE761" i="2"/>
  <c r="T761" i="2"/>
  <c r="J761" i="2"/>
  <c r="C761" i="2"/>
  <c r="B761" i="2"/>
  <c r="A761" i="2"/>
  <c r="AE760" i="2"/>
  <c r="T760" i="2"/>
  <c r="J760" i="2"/>
  <c r="C760" i="2"/>
  <c r="B760" i="2"/>
  <c r="A760" i="2"/>
  <c r="AE759" i="2"/>
  <c r="T759" i="2"/>
  <c r="J759" i="2"/>
  <c r="C759" i="2"/>
  <c r="B759" i="2"/>
  <c r="A759" i="2"/>
  <c r="AE758" i="2"/>
  <c r="T758" i="2"/>
  <c r="J758" i="2"/>
  <c r="C758" i="2"/>
  <c r="B758" i="2"/>
  <c r="A758" i="2"/>
  <c r="AE757" i="2"/>
  <c r="T757" i="2"/>
  <c r="J757" i="2"/>
  <c r="C757" i="2"/>
  <c r="B757" i="2"/>
  <c r="A757" i="2"/>
  <c r="AE756" i="2"/>
  <c r="T756" i="2"/>
  <c r="J756" i="2"/>
  <c r="C756" i="2"/>
  <c r="B756" i="2"/>
  <c r="A756" i="2"/>
  <c r="AE755" i="2"/>
  <c r="T755" i="2"/>
  <c r="J755" i="2"/>
  <c r="C755" i="2"/>
  <c r="B755" i="2"/>
  <c r="A755" i="2"/>
  <c r="AE754" i="2"/>
  <c r="T754" i="2"/>
  <c r="J754" i="2"/>
  <c r="C754" i="2"/>
  <c r="B754" i="2"/>
  <c r="A754" i="2"/>
  <c r="AE753" i="2"/>
  <c r="T753" i="2"/>
  <c r="J753" i="2"/>
  <c r="C753" i="2"/>
  <c r="B753" i="2"/>
  <c r="A753" i="2"/>
  <c r="AE752" i="2"/>
  <c r="T752" i="2"/>
  <c r="J752" i="2"/>
  <c r="C752" i="2"/>
  <c r="B752" i="2"/>
  <c r="A752" i="2"/>
  <c r="AE751" i="2"/>
  <c r="T751" i="2"/>
  <c r="J751" i="2"/>
  <c r="C751" i="2"/>
  <c r="B751" i="2"/>
  <c r="A751" i="2"/>
  <c r="AE750" i="2"/>
  <c r="T750" i="2"/>
  <c r="J750" i="2"/>
  <c r="C750" i="2"/>
  <c r="B750" i="2"/>
  <c r="A750" i="2"/>
  <c r="AE749" i="2"/>
  <c r="T749" i="2"/>
  <c r="J749" i="2"/>
  <c r="C749" i="2"/>
  <c r="B749" i="2"/>
  <c r="A749" i="2"/>
  <c r="AE748" i="2"/>
  <c r="T748" i="2"/>
  <c r="J748" i="2"/>
  <c r="C748" i="2"/>
  <c r="B748" i="2"/>
  <c r="A748" i="2"/>
  <c r="AE747" i="2"/>
  <c r="T747" i="2"/>
  <c r="J747" i="2"/>
  <c r="C747" i="2"/>
  <c r="B747" i="2"/>
  <c r="A747" i="2"/>
  <c r="AE746" i="2"/>
  <c r="T746" i="2"/>
  <c r="J746" i="2"/>
  <c r="C746" i="2"/>
  <c r="B746" i="2"/>
  <c r="A746" i="2"/>
  <c r="AE745" i="2"/>
  <c r="T745" i="2"/>
  <c r="J745" i="2"/>
  <c r="C745" i="2"/>
  <c r="B745" i="2"/>
  <c r="A745" i="2"/>
  <c r="AE744" i="2"/>
  <c r="T744" i="2"/>
  <c r="J744" i="2"/>
  <c r="C744" i="2"/>
  <c r="B744" i="2"/>
  <c r="A744" i="2"/>
  <c r="AE743" i="2"/>
  <c r="T743" i="2"/>
  <c r="J743" i="2"/>
  <c r="C743" i="2"/>
  <c r="B743" i="2"/>
  <c r="A743" i="2"/>
  <c r="AE742" i="2"/>
  <c r="T742" i="2"/>
  <c r="J742" i="2"/>
  <c r="C742" i="2"/>
  <c r="B742" i="2"/>
  <c r="A742" i="2"/>
  <c r="AE741" i="2"/>
  <c r="T741" i="2"/>
  <c r="J741" i="2"/>
  <c r="C741" i="2"/>
  <c r="B741" i="2"/>
  <c r="A741" i="2"/>
  <c r="AE740" i="2"/>
  <c r="T740" i="2"/>
  <c r="J740" i="2"/>
  <c r="C740" i="2"/>
  <c r="B740" i="2"/>
  <c r="A740" i="2"/>
  <c r="AE739" i="2"/>
  <c r="T739" i="2"/>
  <c r="J739" i="2"/>
  <c r="C739" i="2"/>
  <c r="B739" i="2"/>
  <c r="A739" i="2"/>
  <c r="AE738" i="2"/>
  <c r="T738" i="2"/>
  <c r="J738" i="2"/>
  <c r="C738" i="2"/>
  <c r="B738" i="2"/>
  <c r="A738" i="2"/>
  <c r="AE737" i="2"/>
  <c r="T737" i="2"/>
  <c r="J737" i="2"/>
  <c r="C737" i="2"/>
  <c r="B737" i="2"/>
  <c r="A737" i="2"/>
  <c r="AE736" i="2"/>
  <c r="T736" i="2"/>
  <c r="J736" i="2"/>
  <c r="C736" i="2"/>
  <c r="B736" i="2"/>
  <c r="A736" i="2"/>
  <c r="AE735" i="2"/>
  <c r="T735" i="2"/>
  <c r="J735" i="2"/>
  <c r="C735" i="2"/>
  <c r="B735" i="2"/>
  <c r="A735" i="2"/>
  <c r="AE734" i="2"/>
  <c r="T734" i="2"/>
  <c r="J734" i="2"/>
  <c r="C734" i="2"/>
  <c r="B734" i="2"/>
  <c r="A734" i="2"/>
  <c r="AE733" i="2"/>
  <c r="T733" i="2"/>
  <c r="J733" i="2"/>
  <c r="C733" i="2"/>
  <c r="B733" i="2"/>
  <c r="A733" i="2"/>
  <c r="AE732" i="2"/>
  <c r="T732" i="2"/>
  <c r="J732" i="2"/>
  <c r="C732" i="2"/>
  <c r="B732" i="2"/>
  <c r="A732" i="2"/>
  <c r="AE731" i="2"/>
  <c r="T731" i="2"/>
  <c r="J731" i="2"/>
  <c r="C731" i="2"/>
  <c r="B731" i="2"/>
  <c r="A731" i="2"/>
  <c r="AE730" i="2"/>
  <c r="T730" i="2"/>
  <c r="J730" i="2"/>
  <c r="C730" i="2"/>
  <c r="B730" i="2"/>
  <c r="A730" i="2"/>
  <c r="AE729" i="2"/>
  <c r="T729" i="2"/>
  <c r="J729" i="2"/>
  <c r="C729" i="2"/>
  <c r="B729" i="2"/>
  <c r="A729" i="2"/>
  <c r="AE728" i="2"/>
  <c r="T728" i="2"/>
  <c r="J728" i="2"/>
  <c r="C728" i="2"/>
  <c r="B728" i="2"/>
  <c r="A728" i="2"/>
  <c r="AE727" i="2"/>
  <c r="T727" i="2"/>
  <c r="J727" i="2"/>
  <c r="C727" i="2"/>
  <c r="B727" i="2"/>
  <c r="A727" i="2"/>
  <c r="AE726" i="2"/>
  <c r="T726" i="2"/>
  <c r="J726" i="2"/>
  <c r="C726" i="2"/>
  <c r="B726" i="2"/>
  <c r="A726" i="2"/>
  <c r="AE725" i="2"/>
  <c r="T725" i="2"/>
  <c r="J725" i="2"/>
  <c r="C725" i="2"/>
  <c r="B725" i="2"/>
  <c r="A725" i="2"/>
  <c r="AE724" i="2"/>
  <c r="T724" i="2"/>
  <c r="J724" i="2"/>
  <c r="C724" i="2"/>
  <c r="B724" i="2"/>
  <c r="A724" i="2"/>
  <c r="AE723" i="2"/>
  <c r="T723" i="2"/>
  <c r="J723" i="2"/>
  <c r="C723" i="2"/>
  <c r="B723" i="2"/>
  <c r="A723" i="2"/>
  <c r="AE722" i="2"/>
  <c r="T722" i="2"/>
  <c r="J722" i="2"/>
  <c r="C722" i="2"/>
  <c r="B722" i="2"/>
  <c r="A722" i="2"/>
  <c r="AE721" i="2"/>
  <c r="T721" i="2"/>
  <c r="J721" i="2"/>
  <c r="C721" i="2"/>
  <c r="B721" i="2"/>
  <c r="A721" i="2"/>
  <c r="AE720" i="2"/>
  <c r="T720" i="2"/>
  <c r="J720" i="2"/>
  <c r="C720" i="2"/>
  <c r="B720" i="2"/>
  <c r="A720" i="2"/>
  <c r="AE719" i="2"/>
  <c r="T719" i="2"/>
  <c r="J719" i="2"/>
  <c r="C719" i="2"/>
  <c r="B719" i="2"/>
  <c r="A719" i="2"/>
  <c r="AE718" i="2"/>
  <c r="T718" i="2"/>
  <c r="J718" i="2"/>
  <c r="C718" i="2"/>
  <c r="B718" i="2"/>
  <c r="A718" i="2"/>
  <c r="AE717" i="2"/>
  <c r="T717" i="2"/>
  <c r="J717" i="2"/>
  <c r="C717" i="2"/>
  <c r="B717" i="2"/>
  <c r="A717" i="2"/>
  <c r="AE716" i="2"/>
  <c r="T716" i="2"/>
  <c r="J716" i="2"/>
  <c r="C716" i="2"/>
  <c r="B716" i="2"/>
  <c r="A716" i="2"/>
  <c r="AE715" i="2"/>
  <c r="T715" i="2"/>
  <c r="J715" i="2"/>
  <c r="C715" i="2"/>
  <c r="B715" i="2"/>
  <c r="A715" i="2"/>
  <c r="AE714" i="2"/>
  <c r="T714" i="2"/>
  <c r="J714" i="2"/>
  <c r="C714" i="2"/>
  <c r="B714" i="2"/>
  <c r="A714" i="2"/>
  <c r="AE713" i="2"/>
  <c r="T713" i="2"/>
  <c r="J713" i="2"/>
  <c r="C713" i="2"/>
  <c r="B713" i="2"/>
  <c r="A713" i="2"/>
  <c r="AE712" i="2"/>
  <c r="T712" i="2"/>
  <c r="J712" i="2"/>
  <c r="C712" i="2"/>
  <c r="B712" i="2"/>
  <c r="A712" i="2"/>
  <c r="AE711" i="2"/>
  <c r="T711" i="2"/>
  <c r="J711" i="2"/>
  <c r="C711" i="2"/>
  <c r="B711" i="2"/>
  <c r="A711" i="2"/>
  <c r="AE710" i="2"/>
  <c r="T710" i="2"/>
  <c r="J710" i="2"/>
  <c r="C710" i="2"/>
  <c r="B710" i="2"/>
  <c r="A710" i="2"/>
  <c r="AE709" i="2"/>
  <c r="T709" i="2"/>
  <c r="J709" i="2"/>
  <c r="C709" i="2"/>
  <c r="B709" i="2"/>
  <c r="A709" i="2"/>
  <c r="AE708" i="2"/>
  <c r="T708" i="2"/>
  <c r="J708" i="2"/>
  <c r="C708" i="2"/>
  <c r="B708" i="2"/>
  <c r="A708" i="2"/>
  <c r="AE707" i="2"/>
  <c r="T707" i="2"/>
  <c r="J707" i="2"/>
  <c r="C707" i="2"/>
  <c r="B707" i="2"/>
  <c r="A707" i="2"/>
  <c r="AE706" i="2"/>
  <c r="T706" i="2"/>
  <c r="J706" i="2"/>
  <c r="C706" i="2"/>
  <c r="B706" i="2"/>
  <c r="A706" i="2"/>
  <c r="AE705" i="2"/>
  <c r="T705" i="2"/>
  <c r="J705" i="2"/>
  <c r="C705" i="2"/>
  <c r="B705" i="2"/>
  <c r="A705" i="2"/>
  <c r="AE704" i="2"/>
  <c r="T704" i="2"/>
  <c r="J704" i="2"/>
  <c r="C704" i="2"/>
  <c r="B704" i="2"/>
  <c r="A704" i="2"/>
  <c r="AE703" i="2"/>
  <c r="T703" i="2"/>
  <c r="J703" i="2"/>
  <c r="C703" i="2"/>
  <c r="B703" i="2"/>
  <c r="A703" i="2"/>
  <c r="AE702" i="2"/>
  <c r="T702" i="2"/>
  <c r="J702" i="2"/>
  <c r="C702" i="2"/>
  <c r="B702" i="2"/>
  <c r="A702" i="2"/>
  <c r="AE701" i="2"/>
  <c r="T701" i="2"/>
  <c r="J701" i="2"/>
  <c r="C701" i="2"/>
  <c r="B701" i="2"/>
  <c r="A701" i="2"/>
  <c r="AE700" i="2"/>
  <c r="T700" i="2"/>
  <c r="J700" i="2"/>
  <c r="C700" i="2"/>
  <c r="B700" i="2"/>
  <c r="A700" i="2"/>
  <c r="AE699" i="2"/>
  <c r="T699" i="2"/>
  <c r="J699" i="2"/>
  <c r="C699" i="2"/>
  <c r="B699" i="2"/>
  <c r="A699" i="2"/>
  <c r="AE698" i="2"/>
  <c r="T698" i="2"/>
  <c r="J698" i="2"/>
  <c r="C698" i="2"/>
  <c r="B698" i="2"/>
  <c r="A698" i="2"/>
  <c r="AE697" i="2"/>
  <c r="T697" i="2"/>
  <c r="J697" i="2"/>
  <c r="C697" i="2"/>
  <c r="B697" i="2"/>
  <c r="A697" i="2"/>
  <c r="AE696" i="2"/>
  <c r="T696" i="2"/>
  <c r="J696" i="2"/>
  <c r="C696" i="2"/>
  <c r="B696" i="2"/>
  <c r="A696" i="2"/>
  <c r="AE695" i="2"/>
  <c r="T695" i="2"/>
  <c r="J695" i="2"/>
  <c r="C695" i="2"/>
  <c r="B695" i="2"/>
  <c r="A695" i="2"/>
  <c r="AE694" i="2"/>
  <c r="T694" i="2"/>
  <c r="J694" i="2"/>
  <c r="C694" i="2"/>
  <c r="B694" i="2"/>
  <c r="A694" i="2"/>
  <c r="AE693" i="2"/>
  <c r="T693" i="2"/>
  <c r="J693" i="2"/>
  <c r="C693" i="2"/>
  <c r="B693" i="2"/>
  <c r="A693" i="2"/>
  <c r="AE692" i="2"/>
  <c r="T692" i="2"/>
  <c r="J692" i="2"/>
  <c r="C692" i="2"/>
  <c r="B692" i="2"/>
  <c r="A692" i="2"/>
  <c r="AE691" i="2"/>
  <c r="T691" i="2"/>
  <c r="J691" i="2"/>
  <c r="C691" i="2"/>
  <c r="B691" i="2"/>
  <c r="A691" i="2"/>
  <c r="AE690" i="2"/>
  <c r="T690" i="2"/>
  <c r="J690" i="2"/>
  <c r="C690" i="2"/>
  <c r="B690" i="2"/>
  <c r="A690" i="2"/>
  <c r="AE689" i="2"/>
  <c r="T689" i="2"/>
  <c r="J689" i="2"/>
  <c r="C689" i="2"/>
  <c r="B689" i="2"/>
  <c r="A689" i="2"/>
  <c r="AE688" i="2"/>
  <c r="T688" i="2"/>
  <c r="J688" i="2"/>
  <c r="C688" i="2"/>
  <c r="B688" i="2"/>
  <c r="A688" i="2"/>
  <c r="AE687" i="2"/>
  <c r="T687" i="2"/>
  <c r="J687" i="2"/>
  <c r="C687" i="2"/>
  <c r="B687" i="2"/>
  <c r="A687" i="2"/>
  <c r="AE686" i="2"/>
  <c r="T686" i="2"/>
  <c r="J686" i="2"/>
  <c r="C686" i="2"/>
  <c r="B686" i="2"/>
  <c r="A686" i="2"/>
  <c r="AE685" i="2"/>
  <c r="T685" i="2"/>
  <c r="J685" i="2"/>
  <c r="C685" i="2"/>
  <c r="B685" i="2"/>
  <c r="A685" i="2"/>
  <c r="AE684" i="2"/>
  <c r="T684" i="2"/>
  <c r="J684" i="2"/>
  <c r="C684" i="2"/>
  <c r="B684" i="2"/>
  <c r="A684" i="2"/>
  <c r="AE683" i="2"/>
  <c r="T683" i="2"/>
  <c r="J683" i="2"/>
  <c r="C683" i="2"/>
  <c r="B683" i="2"/>
  <c r="A683" i="2"/>
  <c r="AE682" i="2"/>
  <c r="T682" i="2"/>
  <c r="J682" i="2"/>
  <c r="C682" i="2"/>
  <c r="B682" i="2"/>
  <c r="A682" i="2"/>
  <c r="AE681" i="2"/>
  <c r="T681" i="2"/>
  <c r="J681" i="2"/>
  <c r="C681" i="2"/>
  <c r="B681" i="2"/>
  <c r="A681" i="2"/>
  <c r="AE680" i="2"/>
  <c r="T680" i="2"/>
  <c r="J680" i="2"/>
  <c r="C680" i="2"/>
  <c r="B680" i="2"/>
  <c r="A680" i="2"/>
  <c r="AE679" i="2"/>
  <c r="T679" i="2"/>
  <c r="J679" i="2"/>
  <c r="C679" i="2"/>
  <c r="B679" i="2"/>
  <c r="A679" i="2"/>
  <c r="AE678" i="2"/>
  <c r="T678" i="2"/>
  <c r="J678" i="2"/>
  <c r="C678" i="2"/>
  <c r="B678" i="2"/>
  <c r="A678" i="2"/>
  <c r="AE677" i="2"/>
  <c r="T677" i="2"/>
  <c r="J677" i="2"/>
  <c r="C677" i="2"/>
  <c r="B677" i="2"/>
  <c r="A677" i="2"/>
  <c r="AE676" i="2"/>
  <c r="T676" i="2"/>
  <c r="J676" i="2"/>
  <c r="C676" i="2"/>
  <c r="B676" i="2"/>
  <c r="A676" i="2"/>
  <c r="AE675" i="2"/>
  <c r="T675" i="2"/>
  <c r="J675" i="2"/>
  <c r="C675" i="2"/>
  <c r="B675" i="2"/>
  <c r="A675" i="2"/>
  <c r="AE674" i="2"/>
  <c r="T674" i="2"/>
  <c r="J674" i="2"/>
  <c r="C674" i="2"/>
  <c r="B674" i="2"/>
  <c r="A674" i="2"/>
  <c r="AE673" i="2"/>
  <c r="T673" i="2"/>
  <c r="J673" i="2"/>
  <c r="C673" i="2"/>
  <c r="B673" i="2"/>
  <c r="A673" i="2"/>
  <c r="AE672" i="2"/>
  <c r="T672" i="2"/>
  <c r="J672" i="2"/>
  <c r="C672" i="2"/>
  <c r="B672" i="2"/>
  <c r="A672" i="2"/>
  <c r="AE671" i="2"/>
  <c r="T671" i="2"/>
  <c r="J671" i="2"/>
  <c r="C671" i="2"/>
  <c r="B671" i="2"/>
  <c r="A671" i="2"/>
  <c r="AE670" i="2"/>
  <c r="T670" i="2"/>
  <c r="J670" i="2"/>
  <c r="C670" i="2"/>
  <c r="B670" i="2"/>
  <c r="A670" i="2"/>
  <c r="AE669" i="2"/>
  <c r="T669" i="2"/>
  <c r="J669" i="2"/>
  <c r="C669" i="2"/>
  <c r="B669" i="2"/>
  <c r="A669" i="2"/>
  <c r="AE668" i="2"/>
  <c r="T668" i="2"/>
  <c r="J668" i="2"/>
  <c r="C668" i="2"/>
  <c r="B668" i="2"/>
  <c r="A668" i="2"/>
  <c r="AE667" i="2"/>
  <c r="T667" i="2"/>
  <c r="J667" i="2"/>
  <c r="C667" i="2"/>
  <c r="B667" i="2"/>
  <c r="A667" i="2"/>
  <c r="AE666" i="2"/>
  <c r="T666" i="2"/>
  <c r="J666" i="2"/>
  <c r="C666" i="2"/>
  <c r="B666" i="2"/>
  <c r="A666" i="2"/>
  <c r="AE665" i="2"/>
  <c r="T665" i="2"/>
  <c r="J665" i="2"/>
  <c r="C665" i="2"/>
  <c r="B665" i="2"/>
  <c r="A665" i="2"/>
  <c r="AE664" i="2"/>
  <c r="T664" i="2"/>
  <c r="J664" i="2"/>
  <c r="C664" i="2"/>
  <c r="B664" i="2"/>
  <c r="A664" i="2"/>
  <c r="AE663" i="2"/>
  <c r="T663" i="2"/>
  <c r="J663" i="2"/>
  <c r="C663" i="2"/>
  <c r="B663" i="2"/>
  <c r="A663" i="2"/>
  <c r="AE662" i="2"/>
  <c r="T662" i="2"/>
  <c r="J662" i="2"/>
  <c r="C662" i="2"/>
  <c r="B662" i="2"/>
  <c r="A662" i="2"/>
  <c r="AE661" i="2"/>
  <c r="T661" i="2"/>
  <c r="J661" i="2"/>
  <c r="C661" i="2"/>
  <c r="B661" i="2"/>
  <c r="A661" i="2"/>
  <c r="AE660" i="2"/>
  <c r="T660" i="2"/>
  <c r="J660" i="2"/>
  <c r="C660" i="2"/>
  <c r="B660" i="2"/>
  <c r="A660" i="2"/>
  <c r="AE659" i="2"/>
  <c r="T659" i="2"/>
  <c r="J659" i="2"/>
  <c r="C659" i="2"/>
  <c r="B659" i="2"/>
  <c r="A659" i="2"/>
  <c r="AE658" i="2"/>
  <c r="T658" i="2"/>
  <c r="J658" i="2"/>
  <c r="C658" i="2"/>
  <c r="B658" i="2"/>
  <c r="A658" i="2"/>
  <c r="AE657" i="2"/>
  <c r="T657" i="2"/>
  <c r="J657" i="2"/>
  <c r="C657" i="2"/>
  <c r="B657" i="2"/>
  <c r="A657" i="2"/>
  <c r="AE656" i="2"/>
  <c r="T656" i="2"/>
  <c r="J656" i="2"/>
  <c r="C656" i="2"/>
  <c r="B656" i="2"/>
  <c r="A656" i="2"/>
  <c r="AE655" i="2"/>
  <c r="T655" i="2"/>
  <c r="J655" i="2"/>
  <c r="C655" i="2"/>
  <c r="B655" i="2"/>
  <c r="A655" i="2"/>
  <c r="AE654" i="2"/>
  <c r="T654" i="2"/>
  <c r="J654" i="2"/>
  <c r="C654" i="2"/>
  <c r="B654" i="2"/>
  <c r="A654" i="2"/>
  <c r="AE653" i="2"/>
  <c r="T653" i="2"/>
  <c r="J653" i="2"/>
  <c r="C653" i="2"/>
  <c r="B653" i="2"/>
  <c r="A653" i="2"/>
  <c r="AE652" i="2"/>
  <c r="T652" i="2"/>
  <c r="J652" i="2"/>
  <c r="C652" i="2"/>
  <c r="B652" i="2"/>
  <c r="A652" i="2"/>
  <c r="AE651" i="2"/>
  <c r="T651" i="2"/>
  <c r="J651" i="2"/>
  <c r="C651" i="2"/>
  <c r="B651" i="2"/>
  <c r="A651" i="2"/>
  <c r="AE650" i="2"/>
  <c r="T650" i="2"/>
  <c r="J650" i="2"/>
  <c r="C650" i="2"/>
  <c r="B650" i="2"/>
  <c r="A650" i="2"/>
  <c r="AE649" i="2"/>
  <c r="T649" i="2"/>
  <c r="J649" i="2"/>
  <c r="C649" i="2"/>
  <c r="B649" i="2"/>
  <c r="A649" i="2"/>
  <c r="AE648" i="2"/>
  <c r="T648" i="2"/>
  <c r="J648" i="2"/>
  <c r="C648" i="2"/>
  <c r="B648" i="2"/>
  <c r="A648" i="2"/>
  <c r="AE647" i="2"/>
  <c r="T647" i="2"/>
  <c r="J647" i="2"/>
  <c r="C647" i="2"/>
  <c r="B647" i="2"/>
  <c r="A647" i="2"/>
  <c r="AE646" i="2"/>
  <c r="T646" i="2"/>
  <c r="J646" i="2"/>
  <c r="C646" i="2"/>
  <c r="B646" i="2"/>
  <c r="A646" i="2"/>
  <c r="AE645" i="2"/>
  <c r="T645" i="2"/>
  <c r="J645" i="2"/>
  <c r="C645" i="2"/>
  <c r="B645" i="2"/>
  <c r="A645" i="2"/>
  <c r="AE644" i="2"/>
  <c r="T644" i="2"/>
  <c r="J644" i="2"/>
  <c r="C644" i="2"/>
  <c r="B644" i="2"/>
  <c r="A644" i="2"/>
  <c r="AE643" i="2"/>
  <c r="T643" i="2"/>
  <c r="J643" i="2"/>
  <c r="C643" i="2"/>
  <c r="B643" i="2"/>
  <c r="A643" i="2"/>
  <c r="AE642" i="2"/>
  <c r="T642" i="2"/>
  <c r="J642" i="2"/>
  <c r="C642" i="2"/>
  <c r="B642" i="2"/>
  <c r="A642" i="2"/>
  <c r="AE641" i="2"/>
  <c r="T641" i="2"/>
  <c r="J641" i="2"/>
  <c r="C641" i="2"/>
  <c r="B641" i="2"/>
  <c r="A641" i="2"/>
  <c r="AE640" i="2"/>
  <c r="T640" i="2"/>
  <c r="J640" i="2"/>
  <c r="C640" i="2"/>
  <c r="B640" i="2"/>
  <c r="A640" i="2"/>
  <c r="AE639" i="2"/>
  <c r="T639" i="2"/>
  <c r="J639" i="2"/>
  <c r="C639" i="2"/>
  <c r="B639" i="2"/>
  <c r="A639" i="2"/>
  <c r="AE638" i="2"/>
  <c r="T638" i="2"/>
  <c r="J638" i="2"/>
  <c r="C638" i="2"/>
  <c r="B638" i="2"/>
  <c r="A638" i="2"/>
  <c r="AE637" i="2"/>
  <c r="T637" i="2"/>
  <c r="J637" i="2"/>
  <c r="C637" i="2"/>
  <c r="B637" i="2"/>
  <c r="A637" i="2"/>
  <c r="AE636" i="2"/>
  <c r="T636" i="2"/>
  <c r="J636" i="2"/>
  <c r="C636" i="2"/>
  <c r="B636" i="2"/>
  <c r="A636" i="2"/>
  <c r="AE635" i="2"/>
  <c r="T635" i="2"/>
  <c r="J635" i="2"/>
  <c r="C635" i="2"/>
  <c r="B635" i="2"/>
  <c r="A635" i="2"/>
  <c r="AE634" i="2"/>
  <c r="T634" i="2"/>
  <c r="J634" i="2"/>
  <c r="C634" i="2"/>
  <c r="B634" i="2"/>
  <c r="A634" i="2"/>
  <c r="AE633" i="2"/>
  <c r="T633" i="2"/>
  <c r="J633" i="2"/>
  <c r="C633" i="2"/>
  <c r="B633" i="2"/>
  <c r="A633" i="2"/>
  <c r="AE632" i="2"/>
  <c r="T632" i="2"/>
  <c r="J632" i="2"/>
  <c r="C632" i="2"/>
  <c r="B632" i="2"/>
  <c r="A632" i="2"/>
  <c r="AE631" i="2"/>
  <c r="T631" i="2"/>
  <c r="J631" i="2"/>
  <c r="C631" i="2"/>
  <c r="B631" i="2"/>
  <c r="A631" i="2"/>
  <c r="AE630" i="2"/>
  <c r="T630" i="2"/>
  <c r="J630" i="2"/>
  <c r="C630" i="2"/>
  <c r="B630" i="2"/>
  <c r="A630" i="2"/>
  <c r="AE629" i="2"/>
  <c r="T629" i="2"/>
  <c r="J629" i="2"/>
  <c r="C629" i="2"/>
  <c r="B629" i="2"/>
  <c r="A629" i="2"/>
  <c r="AE628" i="2"/>
  <c r="T628" i="2"/>
  <c r="J628" i="2"/>
  <c r="C628" i="2"/>
  <c r="B628" i="2"/>
  <c r="A628" i="2"/>
  <c r="AE627" i="2"/>
  <c r="T627" i="2"/>
  <c r="J627" i="2"/>
  <c r="C627" i="2"/>
  <c r="B627" i="2"/>
  <c r="A627" i="2"/>
  <c r="AE626" i="2"/>
  <c r="T626" i="2"/>
  <c r="J626" i="2"/>
  <c r="C626" i="2"/>
  <c r="B626" i="2"/>
  <c r="A626" i="2"/>
  <c r="AE625" i="2"/>
  <c r="T625" i="2"/>
  <c r="J625" i="2"/>
  <c r="C625" i="2"/>
  <c r="B625" i="2"/>
  <c r="A625" i="2"/>
  <c r="AE624" i="2"/>
  <c r="T624" i="2"/>
  <c r="J624" i="2"/>
  <c r="C624" i="2"/>
  <c r="B624" i="2"/>
  <c r="A624" i="2"/>
  <c r="AE623" i="2"/>
  <c r="T623" i="2"/>
  <c r="J623" i="2"/>
  <c r="C623" i="2"/>
  <c r="B623" i="2"/>
  <c r="A623" i="2"/>
  <c r="AE622" i="2"/>
  <c r="T622" i="2"/>
  <c r="J622" i="2"/>
  <c r="C622" i="2"/>
  <c r="B622" i="2"/>
  <c r="A622" i="2"/>
  <c r="AE621" i="2"/>
  <c r="T621" i="2"/>
  <c r="J621" i="2"/>
  <c r="C621" i="2"/>
  <c r="B621" i="2"/>
  <c r="A621" i="2"/>
  <c r="AE620" i="2"/>
  <c r="T620" i="2"/>
  <c r="J620" i="2"/>
  <c r="C620" i="2"/>
  <c r="B620" i="2"/>
  <c r="A620" i="2"/>
  <c r="AE619" i="2"/>
  <c r="T619" i="2"/>
  <c r="J619" i="2"/>
  <c r="C619" i="2"/>
  <c r="B619" i="2"/>
  <c r="A619" i="2"/>
  <c r="AE618" i="2"/>
  <c r="T618" i="2"/>
  <c r="J618" i="2"/>
  <c r="C618" i="2"/>
  <c r="B618" i="2"/>
  <c r="A618" i="2"/>
  <c r="AE617" i="2"/>
  <c r="T617" i="2"/>
  <c r="J617" i="2"/>
  <c r="C617" i="2"/>
  <c r="B617" i="2"/>
  <c r="A617" i="2"/>
  <c r="AE616" i="2"/>
  <c r="T616" i="2"/>
  <c r="J616" i="2"/>
  <c r="C616" i="2"/>
  <c r="B616" i="2"/>
  <c r="A616" i="2"/>
  <c r="AE615" i="2"/>
  <c r="T615" i="2"/>
  <c r="J615" i="2"/>
  <c r="C615" i="2"/>
  <c r="B615" i="2"/>
  <c r="A615" i="2"/>
  <c r="AE614" i="2"/>
  <c r="T614" i="2"/>
  <c r="J614" i="2"/>
  <c r="C614" i="2"/>
  <c r="B614" i="2"/>
  <c r="A614" i="2"/>
  <c r="AE613" i="2"/>
  <c r="T613" i="2"/>
  <c r="J613" i="2"/>
  <c r="C613" i="2"/>
  <c r="B613" i="2"/>
  <c r="A613" i="2"/>
  <c r="AE612" i="2"/>
  <c r="T612" i="2"/>
  <c r="J612" i="2"/>
  <c r="C612" i="2"/>
  <c r="B612" i="2"/>
  <c r="A612" i="2"/>
  <c r="AE611" i="2"/>
  <c r="T611" i="2"/>
  <c r="J611" i="2"/>
  <c r="C611" i="2"/>
  <c r="B611" i="2"/>
  <c r="A611" i="2"/>
  <c r="AE610" i="2"/>
  <c r="T610" i="2"/>
  <c r="J610" i="2"/>
  <c r="C610" i="2"/>
  <c r="B610" i="2"/>
  <c r="A610" i="2"/>
  <c r="AE609" i="2"/>
  <c r="T609" i="2"/>
  <c r="J609" i="2"/>
  <c r="C609" i="2"/>
  <c r="B609" i="2"/>
  <c r="A609" i="2"/>
  <c r="AE608" i="2"/>
  <c r="T608" i="2"/>
  <c r="J608" i="2"/>
  <c r="C608" i="2"/>
  <c r="B608" i="2"/>
  <c r="A608" i="2"/>
  <c r="AE607" i="2"/>
  <c r="T607" i="2"/>
  <c r="J607" i="2"/>
  <c r="C607" i="2"/>
  <c r="B607" i="2"/>
  <c r="A607" i="2"/>
  <c r="AE606" i="2"/>
  <c r="T606" i="2"/>
  <c r="J606" i="2"/>
  <c r="C606" i="2"/>
  <c r="B606" i="2"/>
  <c r="A606" i="2"/>
  <c r="AE605" i="2"/>
  <c r="T605" i="2"/>
  <c r="J605" i="2"/>
  <c r="C605" i="2"/>
  <c r="B605" i="2"/>
  <c r="A605" i="2"/>
  <c r="AE604" i="2"/>
  <c r="T604" i="2"/>
  <c r="J604" i="2"/>
  <c r="C604" i="2"/>
  <c r="B604" i="2"/>
  <c r="A604" i="2"/>
  <c r="AE603" i="2"/>
  <c r="T603" i="2"/>
  <c r="J603" i="2"/>
  <c r="C603" i="2"/>
  <c r="B603" i="2"/>
  <c r="A603" i="2"/>
  <c r="AE602" i="2"/>
  <c r="T602" i="2"/>
  <c r="J602" i="2"/>
  <c r="C602" i="2"/>
  <c r="B602" i="2"/>
  <c r="A602" i="2"/>
  <c r="AE601" i="2"/>
  <c r="T601" i="2"/>
  <c r="J601" i="2"/>
  <c r="C601" i="2"/>
  <c r="B601" i="2"/>
  <c r="A601" i="2"/>
  <c r="AE600" i="2"/>
  <c r="T600" i="2"/>
  <c r="J600" i="2"/>
  <c r="C600" i="2"/>
  <c r="B600" i="2"/>
  <c r="A600" i="2"/>
  <c r="AE599" i="2"/>
  <c r="T599" i="2"/>
  <c r="J599" i="2"/>
  <c r="C599" i="2"/>
  <c r="B599" i="2"/>
  <c r="A599" i="2"/>
  <c r="AE598" i="2"/>
  <c r="T598" i="2"/>
  <c r="J598" i="2"/>
  <c r="C598" i="2"/>
  <c r="B598" i="2"/>
  <c r="A598" i="2"/>
  <c r="AE597" i="2"/>
  <c r="T597" i="2"/>
  <c r="J597" i="2"/>
  <c r="C597" i="2"/>
  <c r="B597" i="2"/>
  <c r="A597" i="2"/>
  <c r="AE596" i="2"/>
  <c r="T596" i="2"/>
  <c r="J596" i="2"/>
  <c r="C596" i="2"/>
  <c r="B596" i="2"/>
  <c r="A596" i="2"/>
  <c r="AE595" i="2"/>
  <c r="T595" i="2"/>
  <c r="J595" i="2"/>
  <c r="C595" i="2"/>
  <c r="B595" i="2"/>
  <c r="A595" i="2"/>
  <c r="AE594" i="2"/>
  <c r="T594" i="2"/>
  <c r="J594" i="2"/>
  <c r="C594" i="2"/>
  <c r="B594" i="2"/>
  <c r="A594" i="2"/>
  <c r="AE593" i="2"/>
  <c r="T593" i="2"/>
  <c r="J593" i="2"/>
  <c r="C593" i="2"/>
  <c r="B593" i="2"/>
  <c r="A593" i="2"/>
  <c r="AE592" i="2"/>
  <c r="T592" i="2"/>
  <c r="J592" i="2"/>
  <c r="C592" i="2"/>
  <c r="B592" i="2"/>
  <c r="A592" i="2"/>
  <c r="AE591" i="2"/>
  <c r="T591" i="2"/>
  <c r="J591" i="2"/>
  <c r="C591" i="2"/>
  <c r="B591" i="2"/>
  <c r="A591" i="2"/>
  <c r="AE590" i="2"/>
  <c r="T590" i="2"/>
  <c r="J590" i="2"/>
  <c r="C590" i="2"/>
  <c r="B590" i="2"/>
  <c r="A590" i="2"/>
  <c r="AE589" i="2"/>
  <c r="T589" i="2"/>
  <c r="J589" i="2"/>
  <c r="C589" i="2"/>
  <c r="B589" i="2"/>
  <c r="A589" i="2"/>
  <c r="AE588" i="2"/>
  <c r="T588" i="2"/>
  <c r="J588" i="2"/>
  <c r="C588" i="2"/>
  <c r="B588" i="2"/>
  <c r="A588" i="2"/>
  <c r="AE587" i="2"/>
  <c r="T587" i="2"/>
  <c r="J587" i="2"/>
  <c r="C587" i="2"/>
  <c r="B587" i="2"/>
  <c r="A587" i="2"/>
  <c r="AE586" i="2"/>
  <c r="T586" i="2"/>
  <c r="J586" i="2"/>
  <c r="C586" i="2"/>
  <c r="B586" i="2"/>
  <c r="A586" i="2"/>
  <c r="AE585" i="2"/>
  <c r="T585" i="2"/>
  <c r="J585" i="2"/>
  <c r="C585" i="2"/>
  <c r="B585" i="2"/>
  <c r="A585" i="2"/>
  <c r="AE584" i="2"/>
  <c r="T584" i="2"/>
  <c r="J584" i="2"/>
  <c r="C584" i="2"/>
  <c r="B584" i="2"/>
  <c r="A584" i="2"/>
  <c r="AE583" i="2"/>
  <c r="T583" i="2"/>
  <c r="J583" i="2"/>
  <c r="C583" i="2"/>
  <c r="B583" i="2"/>
  <c r="A583" i="2"/>
  <c r="AE582" i="2"/>
  <c r="T582" i="2"/>
  <c r="J582" i="2"/>
  <c r="C582" i="2"/>
  <c r="B582" i="2"/>
  <c r="A582" i="2"/>
  <c r="AE581" i="2"/>
  <c r="T581" i="2"/>
  <c r="J581" i="2"/>
  <c r="C581" i="2"/>
  <c r="B581" i="2"/>
  <c r="A581" i="2"/>
  <c r="AE580" i="2"/>
  <c r="T580" i="2"/>
  <c r="J580" i="2"/>
  <c r="C580" i="2"/>
  <c r="B580" i="2"/>
  <c r="A580" i="2"/>
  <c r="AE579" i="2"/>
  <c r="T579" i="2"/>
  <c r="J579" i="2"/>
  <c r="C579" i="2"/>
  <c r="B579" i="2"/>
  <c r="A579" i="2"/>
  <c r="AE578" i="2"/>
  <c r="T578" i="2"/>
  <c r="J578" i="2"/>
  <c r="C578" i="2"/>
  <c r="B578" i="2"/>
  <c r="A578" i="2"/>
  <c r="AE577" i="2"/>
  <c r="T577" i="2"/>
  <c r="J577" i="2"/>
  <c r="C577" i="2"/>
  <c r="B577" i="2"/>
  <c r="A577" i="2"/>
  <c r="AE576" i="2"/>
  <c r="T576" i="2"/>
  <c r="J576" i="2"/>
  <c r="C576" i="2"/>
  <c r="B576" i="2"/>
  <c r="A576" i="2"/>
  <c r="AE575" i="2"/>
  <c r="T575" i="2"/>
  <c r="J575" i="2"/>
  <c r="C575" i="2"/>
  <c r="B575" i="2"/>
  <c r="A575" i="2"/>
  <c r="AE574" i="2"/>
  <c r="T574" i="2"/>
  <c r="J574" i="2"/>
  <c r="C574" i="2"/>
  <c r="B574" i="2"/>
  <c r="A574" i="2"/>
  <c r="AE573" i="2"/>
  <c r="T573" i="2"/>
  <c r="J573" i="2"/>
  <c r="C573" i="2"/>
  <c r="B573" i="2"/>
  <c r="A573" i="2"/>
  <c r="AE572" i="2"/>
  <c r="T572" i="2"/>
  <c r="J572" i="2"/>
  <c r="C572" i="2"/>
  <c r="B572" i="2"/>
  <c r="A572" i="2"/>
  <c r="AE571" i="2"/>
  <c r="T571" i="2"/>
  <c r="J571" i="2"/>
  <c r="C571" i="2"/>
  <c r="B571" i="2"/>
  <c r="A571" i="2"/>
  <c r="AE570" i="2"/>
  <c r="T570" i="2"/>
  <c r="J570" i="2"/>
  <c r="C570" i="2"/>
  <c r="B570" i="2"/>
  <c r="A570" i="2"/>
  <c r="AE569" i="2"/>
  <c r="T569" i="2"/>
  <c r="J569" i="2"/>
  <c r="C569" i="2"/>
  <c r="B569" i="2"/>
  <c r="A569" i="2"/>
  <c r="AE568" i="2"/>
  <c r="T568" i="2"/>
  <c r="J568" i="2"/>
  <c r="C568" i="2"/>
  <c r="B568" i="2"/>
  <c r="A568" i="2"/>
  <c r="AE567" i="2"/>
  <c r="T567" i="2"/>
  <c r="J567" i="2"/>
  <c r="C567" i="2"/>
  <c r="B567" i="2"/>
  <c r="A567" i="2"/>
  <c r="AE566" i="2"/>
  <c r="T566" i="2"/>
  <c r="J566" i="2"/>
  <c r="C566" i="2"/>
  <c r="B566" i="2"/>
  <c r="A566" i="2"/>
  <c r="AE565" i="2"/>
  <c r="T565" i="2"/>
  <c r="J565" i="2"/>
  <c r="C565" i="2"/>
  <c r="B565" i="2"/>
  <c r="A565" i="2"/>
  <c r="AE564" i="2"/>
  <c r="T564" i="2"/>
  <c r="J564" i="2"/>
  <c r="C564" i="2"/>
  <c r="B564" i="2"/>
  <c r="A564" i="2"/>
  <c r="AE563" i="2"/>
  <c r="T563" i="2"/>
  <c r="J563" i="2"/>
  <c r="C563" i="2"/>
  <c r="B563" i="2"/>
  <c r="A563" i="2"/>
  <c r="AE562" i="2"/>
  <c r="T562" i="2"/>
  <c r="J562" i="2"/>
  <c r="C562" i="2"/>
  <c r="B562" i="2"/>
  <c r="A562" i="2"/>
  <c r="AE561" i="2"/>
  <c r="T561" i="2"/>
  <c r="J561" i="2"/>
  <c r="C561" i="2"/>
  <c r="B561" i="2"/>
  <c r="A561" i="2"/>
  <c r="AE560" i="2"/>
  <c r="T560" i="2"/>
  <c r="J560" i="2"/>
  <c r="C560" i="2"/>
  <c r="B560" i="2"/>
  <c r="A560" i="2"/>
  <c r="AE559" i="2"/>
  <c r="T559" i="2"/>
  <c r="J559" i="2"/>
  <c r="C559" i="2"/>
  <c r="B559" i="2"/>
  <c r="A559" i="2"/>
  <c r="AE558" i="2"/>
  <c r="T558" i="2"/>
  <c r="J558" i="2"/>
  <c r="C558" i="2"/>
  <c r="B558" i="2"/>
  <c r="A558" i="2"/>
  <c r="AE557" i="2"/>
  <c r="T557" i="2"/>
  <c r="J557" i="2"/>
  <c r="C557" i="2"/>
  <c r="B557" i="2"/>
  <c r="A557" i="2"/>
  <c r="AE556" i="2"/>
  <c r="T556" i="2"/>
  <c r="J556" i="2"/>
  <c r="C556" i="2"/>
  <c r="B556" i="2"/>
  <c r="A556" i="2"/>
  <c r="AE555" i="2"/>
  <c r="T555" i="2"/>
  <c r="J555" i="2"/>
  <c r="C555" i="2"/>
  <c r="B555" i="2"/>
  <c r="A555" i="2"/>
  <c r="AE554" i="2"/>
  <c r="T554" i="2"/>
  <c r="J554" i="2"/>
  <c r="C554" i="2"/>
  <c r="B554" i="2"/>
  <c r="A554" i="2"/>
  <c r="AE553" i="2"/>
  <c r="T553" i="2"/>
  <c r="J553" i="2"/>
  <c r="C553" i="2"/>
  <c r="B553" i="2"/>
  <c r="A553" i="2"/>
  <c r="AE552" i="2"/>
  <c r="T552" i="2"/>
  <c r="J552" i="2"/>
  <c r="C552" i="2"/>
  <c r="B552" i="2"/>
  <c r="A552" i="2"/>
  <c r="AE551" i="2"/>
  <c r="T551" i="2"/>
  <c r="J551" i="2"/>
  <c r="C551" i="2"/>
  <c r="B551" i="2"/>
  <c r="A551" i="2"/>
  <c r="AE550" i="2"/>
  <c r="T550" i="2"/>
  <c r="J550" i="2"/>
  <c r="C550" i="2"/>
  <c r="B550" i="2"/>
  <c r="A550" i="2"/>
  <c r="AE549" i="2"/>
  <c r="T549" i="2"/>
  <c r="J549" i="2"/>
  <c r="C549" i="2"/>
  <c r="B549" i="2"/>
  <c r="A549" i="2"/>
  <c r="AE548" i="2"/>
  <c r="T548" i="2"/>
  <c r="J548" i="2"/>
  <c r="C548" i="2"/>
  <c r="B548" i="2"/>
  <c r="A548" i="2"/>
  <c r="AE547" i="2"/>
  <c r="T547" i="2"/>
  <c r="J547" i="2"/>
  <c r="C547" i="2"/>
  <c r="B547" i="2"/>
  <c r="A547" i="2"/>
  <c r="AE546" i="2"/>
  <c r="T546" i="2"/>
  <c r="J546" i="2"/>
  <c r="C546" i="2"/>
  <c r="B546" i="2"/>
  <c r="A546" i="2"/>
  <c r="AE545" i="2"/>
  <c r="T545" i="2"/>
  <c r="J545" i="2"/>
  <c r="C545" i="2"/>
  <c r="B545" i="2"/>
  <c r="A545" i="2"/>
  <c r="AE544" i="2"/>
  <c r="T544" i="2"/>
  <c r="J544" i="2"/>
  <c r="C544" i="2"/>
  <c r="B544" i="2"/>
  <c r="A544" i="2"/>
  <c r="AE543" i="2"/>
  <c r="T543" i="2"/>
  <c r="J543" i="2"/>
  <c r="C543" i="2"/>
  <c r="B543" i="2"/>
  <c r="A543" i="2"/>
  <c r="AE542" i="2"/>
  <c r="T542" i="2"/>
  <c r="J542" i="2"/>
  <c r="C542" i="2"/>
  <c r="B542" i="2"/>
  <c r="A542" i="2"/>
  <c r="AE541" i="2"/>
  <c r="T541" i="2"/>
  <c r="J541" i="2"/>
  <c r="C541" i="2"/>
  <c r="B541" i="2"/>
  <c r="A541" i="2"/>
  <c r="AE540" i="2"/>
  <c r="T540" i="2"/>
  <c r="J540" i="2"/>
  <c r="C540" i="2"/>
  <c r="B540" i="2"/>
  <c r="A540" i="2"/>
  <c r="AE539" i="2"/>
  <c r="T539" i="2"/>
  <c r="J539" i="2"/>
  <c r="C539" i="2"/>
  <c r="B539" i="2"/>
  <c r="A539" i="2"/>
  <c r="AE538" i="2"/>
  <c r="T538" i="2"/>
  <c r="J538" i="2"/>
  <c r="C538" i="2"/>
  <c r="B538" i="2"/>
  <c r="A538" i="2"/>
  <c r="AE537" i="2"/>
  <c r="T537" i="2"/>
  <c r="J537" i="2"/>
  <c r="C537" i="2"/>
  <c r="B537" i="2"/>
  <c r="A537" i="2"/>
  <c r="AE536" i="2"/>
  <c r="T536" i="2"/>
  <c r="J536" i="2"/>
  <c r="C536" i="2"/>
  <c r="B536" i="2"/>
  <c r="A536" i="2"/>
  <c r="AE535" i="2"/>
  <c r="T535" i="2"/>
  <c r="J535" i="2"/>
  <c r="C535" i="2"/>
  <c r="B535" i="2"/>
  <c r="A535" i="2"/>
  <c r="AE534" i="2"/>
  <c r="T534" i="2"/>
  <c r="J534" i="2"/>
  <c r="C534" i="2"/>
  <c r="B534" i="2"/>
  <c r="A534" i="2"/>
  <c r="AE533" i="2"/>
  <c r="T533" i="2"/>
  <c r="J533" i="2"/>
  <c r="C533" i="2"/>
  <c r="B533" i="2"/>
  <c r="A533" i="2"/>
  <c r="AE532" i="2"/>
  <c r="T532" i="2"/>
  <c r="J532" i="2"/>
  <c r="C532" i="2"/>
  <c r="B532" i="2"/>
  <c r="A532" i="2"/>
  <c r="AE531" i="2"/>
  <c r="T531" i="2"/>
  <c r="J531" i="2"/>
  <c r="C531" i="2"/>
  <c r="B531" i="2"/>
  <c r="A531" i="2"/>
  <c r="AE530" i="2"/>
  <c r="T530" i="2"/>
  <c r="J530" i="2"/>
  <c r="C530" i="2"/>
  <c r="B530" i="2"/>
  <c r="A530" i="2"/>
  <c r="AE529" i="2"/>
  <c r="T529" i="2"/>
  <c r="J529" i="2"/>
  <c r="C529" i="2"/>
  <c r="B529" i="2"/>
  <c r="A529" i="2"/>
  <c r="AE528" i="2"/>
  <c r="T528" i="2"/>
  <c r="J528" i="2"/>
  <c r="C528" i="2"/>
  <c r="B528" i="2"/>
  <c r="A528" i="2"/>
  <c r="AE527" i="2"/>
  <c r="T527" i="2"/>
  <c r="J527" i="2"/>
  <c r="C527" i="2"/>
  <c r="B527" i="2"/>
  <c r="A527" i="2"/>
  <c r="AE526" i="2"/>
  <c r="T526" i="2"/>
  <c r="J526" i="2"/>
  <c r="C526" i="2"/>
  <c r="B526" i="2"/>
  <c r="A526" i="2"/>
  <c r="AE525" i="2"/>
  <c r="T525" i="2"/>
  <c r="J525" i="2"/>
  <c r="C525" i="2"/>
  <c r="B525" i="2"/>
  <c r="A525" i="2"/>
  <c r="AE524" i="2"/>
  <c r="T524" i="2"/>
  <c r="J524" i="2"/>
  <c r="C524" i="2"/>
  <c r="B524" i="2"/>
  <c r="A524" i="2"/>
  <c r="AE523" i="2"/>
  <c r="T523" i="2"/>
  <c r="J523" i="2"/>
  <c r="C523" i="2"/>
  <c r="B523" i="2"/>
  <c r="A523" i="2"/>
  <c r="AE522" i="2"/>
  <c r="T522" i="2"/>
  <c r="J522" i="2"/>
  <c r="C522" i="2"/>
  <c r="B522" i="2"/>
  <c r="A522" i="2"/>
  <c r="AE521" i="2"/>
  <c r="T521" i="2"/>
  <c r="J521" i="2"/>
  <c r="C521" i="2"/>
  <c r="B521" i="2"/>
  <c r="A521" i="2"/>
  <c r="AE520" i="2"/>
  <c r="T520" i="2"/>
  <c r="J520" i="2"/>
  <c r="C520" i="2"/>
  <c r="B520" i="2"/>
  <c r="A520" i="2"/>
  <c r="AE519" i="2"/>
  <c r="T519" i="2"/>
  <c r="J519" i="2"/>
  <c r="C519" i="2"/>
  <c r="B519" i="2"/>
  <c r="A519" i="2"/>
  <c r="AE518" i="2"/>
  <c r="T518" i="2"/>
  <c r="J518" i="2"/>
  <c r="C518" i="2"/>
  <c r="B518" i="2"/>
  <c r="A518" i="2"/>
  <c r="AE517" i="2"/>
  <c r="T517" i="2"/>
  <c r="J517" i="2"/>
  <c r="C517" i="2"/>
  <c r="B517" i="2"/>
  <c r="A517" i="2"/>
  <c r="AE516" i="2"/>
  <c r="T516" i="2"/>
  <c r="J516" i="2"/>
  <c r="C516" i="2"/>
  <c r="B516" i="2"/>
  <c r="A516" i="2"/>
  <c r="AE515" i="2"/>
  <c r="T515" i="2"/>
  <c r="J515" i="2"/>
  <c r="C515" i="2"/>
  <c r="B515" i="2"/>
  <c r="A515" i="2"/>
  <c r="AE514" i="2"/>
  <c r="T514" i="2"/>
  <c r="J514" i="2"/>
  <c r="C514" i="2"/>
  <c r="B514" i="2"/>
  <c r="A514" i="2"/>
  <c r="AE513" i="2"/>
  <c r="T513" i="2"/>
  <c r="J513" i="2"/>
  <c r="C513" i="2"/>
  <c r="B513" i="2"/>
  <c r="A513" i="2"/>
  <c r="AE512" i="2"/>
  <c r="T512" i="2"/>
  <c r="J512" i="2"/>
  <c r="C512" i="2"/>
  <c r="B512" i="2"/>
  <c r="A512" i="2"/>
  <c r="AE511" i="2"/>
  <c r="T511" i="2"/>
  <c r="J511" i="2"/>
  <c r="C511" i="2"/>
  <c r="B511" i="2"/>
  <c r="A511" i="2"/>
  <c r="AE510" i="2"/>
  <c r="T510" i="2"/>
  <c r="J510" i="2"/>
  <c r="C510" i="2"/>
  <c r="B510" i="2"/>
  <c r="A510" i="2"/>
  <c r="AE509" i="2"/>
  <c r="T509" i="2"/>
  <c r="J509" i="2"/>
  <c r="C509" i="2"/>
  <c r="B509" i="2"/>
  <c r="A509" i="2"/>
  <c r="AE508" i="2"/>
  <c r="T508" i="2"/>
  <c r="J508" i="2"/>
  <c r="C508" i="2"/>
  <c r="B508" i="2"/>
  <c r="A508" i="2"/>
  <c r="AE507" i="2"/>
  <c r="T507" i="2"/>
  <c r="J507" i="2"/>
  <c r="C507" i="2"/>
  <c r="B507" i="2"/>
  <c r="A507" i="2"/>
  <c r="AE506" i="2"/>
  <c r="T506" i="2"/>
  <c r="J506" i="2"/>
  <c r="C506" i="2"/>
  <c r="B506" i="2"/>
  <c r="A506" i="2"/>
  <c r="AE505" i="2"/>
  <c r="T505" i="2"/>
  <c r="J505" i="2"/>
  <c r="C505" i="2"/>
  <c r="B505" i="2"/>
  <c r="A505" i="2"/>
  <c r="AE504" i="2"/>
  <c r="T504" i="2"/>
  <c r="J504" i="2"/>
  <c r="C504" i="2"/>
  <c r="B504" i="2"/>
  <c r="A504" i="2"/>
  <c r="AE503" i="2"/>
  <c r="T503" i="2"/>
  <c r="J503" i="2"/>
  <c r="C503" i="2"/>
  <c r="B503" i="2"/>
  <c r="A503" i="2"/>
  <c r="AE502" i="2"/>
  <c r="T502" i="2"/>
  <c r="J502" i="2"/>
  <c r="C502" i="2"/>
  <c r="B502" i="2"/>
  <c r="A502" i="2"/>
  <c r="AE501" i="2"/>
  <c r="T501" i="2"/>
  <c r="J501" i="2"/>
  <c r="C501" i="2"/>
  <c r="B501" i="2"/>
  <c r="A501" i="2"/>
  <c r="AE500" i="2"/>
  <c r="T500" i="2"/>
  <c r="J500" i="2"/>
  <c r="C500" i="2"/>
  <c r="B500" i="2"/>
  <c r="A500" i="2"/>
  <c r="AE499" i="2"/>
  <c r="T499" i="2"/>
  <c r="J499" i="2"/>
  <c r="C499" i="2"/>
  <c r="B499" i="2"/>
  <c r="A499" i="2"/>
  <c r="AE498" i="2"/>
  <c r="T498" i="2"/>
  <c r="J498" i="2"/>
  <c r="C498" i="2"/>
  <c r="B498" i="2"/>
  <c r="A498" i="2"/>
  <c r="AE497" i="2"/>
  <c r="T497" i="2"/>
  <c r="J497" i="2"/>
  <c r="C497" i="2"/>
  <c r="B497" i="2"/>
  <c r="A497" i="2"/>
  <c r="AE496" i="2"/>
  <c r="T496" i="2"/>
  <c r="J496" i="2"/>
  <c r="C496" i="2"/>
  <c r="B496" i="2"/>
  <c r="A496" i="2"/>
  <c r="AE495" i="2"/>
  <c r="T495" i="2"/>
  <c r="J495" i="2"/>
  <c r="C495" i="2"/>
  <c r="B495" i="2"/>
  <c r="A495" i="2"/>
  <c r="AE494" i="2"/>
  <c r="T494" i="2"/>
  <c r="J494" i="2"/>
  <c r="C494" i="2"/>
  <c r="B494" i="2"/>
  <c r="A494" i="2"/>
  <c r="AE493" i="2"/>
  <c r="T493" i="2"/>
  <c r="J493" i="2"/>
  <c r="C493" i="2"/>
  <c r="B493" i="2"/>
  <c r="A493" i="2"/>
  <c r="AE492" i="2"/>
  <c r="T492" i="2"/>
  <c r="J492" i="2"/>
  <c r="C492" i="2"/>
  <c r="B492" i="2"/>
  <c r="A492" i="2"/>
  <c r="AE491" i="2"/>
  <c r="T491" i="2"/>
  <c r="J491" i="2"/>
  <c r="C491" i="2"/>
  <c r="B491" i="2"/>
  <c r="A491" i="2"/>
  <c r="AE490" i="2"/>
  <c r="T490" i="2"/>
  <c r="J490" i="2"/>
  <c r="C490" i="2"/>
  <c r="B490" i="2"/>
  <c r="A490" i="2"/>
  <c r="AE489" i="2"/>
  <c r="T489" i="2"/>
  <c r="J489" i="2"/>
  <c r="C489" i="2"/>
  <c r="B489" i="2"/>
  <c r="A489" i="2"/>
  <c r="AE488" i="2"/>
  <c r="T488" i="2"/>
  <c r="J488" i="2"/>
  <c r="C488" i="2"/>
  <c r="B488" i="2"/>
  <c r="A488" i="2"/>
  <c r="AE487" i="2"/>
  <c r="T487" i="2"/>
  <c r="J487" i="2"/>
  <c r="C487" i="2"/>
  <c r="B487" i="2"/>
  <c r="A487" i="2"/>
  <c r="AE486" i="2"/>
  <c r="T486" i="2"/>
  <c r="J486" i="2"/>
  <c r="C486" i="2"/>
  <c r="B486" i="2"/>
  <c r="A486" i="2"/>
  <c r="AE485" i="2"/>
  <c r="T485" i="2"/>
  <c r="J485" i="2"/>
  <c r="C485" i="2"/>
  <c r="B485" i="2"/>
  <c r="A485" i="2"/>
  <c r="AE484" i="2"/>
  <c r="T484" i="2"/>
  <c r="J484" i="2"/>
  <c r="C484" i="2"/>
  <c r="B484" i="2"/>
  <c r="A484" i="2"/>
  <c r="AE483" i="2"/>
  <c r="T483" i="2"/>
  <c r="J483" i="2"/>
  <c r="C483" i="2"/>
  <c r="B483" i="2"/>
  <c r="A483" i="2"/>
  <c r="AE482" i="2"/>
  <c r="T482" i="2"/>
  <c r="J482" i="2"/>
  <c r="C482" i="2"/>
  <c r="B482" i="2"/>
  <c r="A482" i="2"/>
  <c r="AE481" i="2"/>
  <c r="T481" i="2"/>
  <c r="J481" i="2"/>
  <c r="C481" i="2"/>
  <c r="B481" i="2"/>
  <c r="A481" i="2"/>
  <c r="AE480" i="2"/>
  <c r="T480" i="2"/>
  <c r="J480" i="2"/>
  <c r="C480" i="2"/>
  <c r="B480" i="2"/>
  <c r="A480" i="2"/>
  <c r="AE479" i="2"/>
  <c r="T479" i="2"/>
  <c r="J479" i="2"/>
  <c r="C479" i="2"/>
  <c r="B479" i="2"/>
  <c r="A479" i="2"/>
  <c r="AE478" i="2"/>
  <c r="T478" i="2"/>
  <c r="J478" i="2"/>
  <c r="C478" i="2"/>
  <c r="B478" i="2"/>
  <c r="A478" i="2"/>
  <c r="AE477" i="2"/>
  <c r="T477" i="2"/>
  <c r="J477" i="2"/>
  <c r="C477" i="2"/>
  <c r="B477" i="2"/>
  <c r="A477" i="2"/>
  <c r="AE476" i="2"/>
  <c r="T476" i="2"/>
  <c r="J476" i="2"/>
  <c r="C476" i="2"/>
  <c r="B476" i="2"/>
  <c r="A476" i="2"/>
  <c r="AE475" i="2"/>
  <c r="T475" i="2"/>
  <c r="J475" i="2"/>
  <c r="C475" i="2"/>
  <c r="B475" i="2"/>
  <c r="A475" i="2"/>
  <c r="AE474" i="2"/>
  <c r="T474" i="2"/>
  <c r="J474" i="2"/>
  <c r="C474" i="2"/>
  <c r="B474" i="2"/>
  <c r="A474" i="2"/>
  <c r="AE473" i="2"/>
  <c r="T473" i="2"/>
  <c r="J473" i="2"/>
  <c r="C473" i="2"/>
  <c r="B473" i="2"/>
  <c r="A473" i="2"/>
  <c r="AE472" i="2"/>
  <c r="T472" i="2"/>
  <c r="J472" i="2"/>
  <c r="C472" i="2"/>
  <c r="B472" i="2"/>
  <c r="A472" i="2"/>
  <c r="AE471" i="2"/>
  <c r="T471" i="2"/>
  <c r="J471" i="2"/>
  <c r="C471" i="2"/>
  <c r="B471" i="2"/>
  <c r="A471" i="2"/>
  <c r="AE470" i="2"/>
  <c r="T470" i="2"/>
  <c r="J470" i="2"/>
  <c r="C470" i="2"/>
  <c r="B470" i="2"/>
  <c r="A470" i="2"/>
  <c r="AE469" i="2"/>
  <c r="T469" i="2"/>
  <c r="J469" i="2"/>
  <c r="C469" i="2"/>
  <c r="B469" i="2"/>
  <c r="A469" i="2"/>
  <c r="AE468" i="2"/>
  <c r="T468" i="2"/>
  <c r="J468" i="2"/>
  <c r="C468" i="2"/>
  <c r="B468" i="2"/>
  <c r="A468" i="2"/>
  <c r="AE467" i="2"/>
  <c r="T467" i="2"/>
  <c r="J467" i="2"/>
  <c r="C467" i="2"/>
  <c r="B467" i="2"/>
  <c r="A467" i="2"/>
  <c r="AE466" i="2"/>
  <c r="T466" i="2"/>
  <c r="J466" i="2"/>
  <c r="C466" i="2"/>
  <c r="B466" i="2"/>
  <c r="A466" i="2"/>
  <c r="AE465" i="2"/>
  <c r="T465" i="2"/>
  <c r="J465" i="2"/>
  <c r="C465" i="2"/>
  <c r="B465" i="2"/>
  <c r="A465" i="2"/>
  <c r="AE464" i="2"/>
  <c r="T464" i="2"/>
  <c r="J464" i="2"/>
  <c r="C464" i="2"/>
  <c r="B464" i="2"/>
  <c r="A464" i="2"/>
  <c r="AE463" i="2"/>
  <c r="T463" i="2"/>
  <c r="J463" i="2"/>
  <c r="C463" i="2"/>
  <c r="B463" i="2"/>
  <c r="A463" i="2"/>
  <c r="AE462" i="2"/>
  <c r="T462" i="2"/>
  <c r="J462" i="2"/>
  <c r="C462" i="2"/>
  <c r="B462" i="2"/>
  <c r="A462" i="2"/>
  <c r="AE461" i="2"/>
  <c r="T461" i="2"/>
  <c r="J461" i="2"/>
  <c r="C461" i="2"/>
  <c r="B461" i="2"/>
  <c r="A461" i="2"/>
  <c r="AE460" i="2"/>
  <c r="T460" i="2"/>
  <c r="J460" i="2"/>
  <c r="C460" i="2"/>
  <c r="B460" i="2"/>
  <c r="A460" i="2"/>
  <c r="AE459" i="2"/>
  <c r="T459" i="2"/>
  <c r="J459" i="2"/>
  <c r="C459" i="2"/>
  <c r="B459" i="2"/>
  <c r="A459" i="2"/>
  <c r="AE458" i="2"/>
  <c r="T458" i="2"/>
  <c r="J458" i="2"/>
  <c r="C458" i="2"/>
  <c r="B458" i="2"/>
  <c r="A458" i="2"/>
  <c r="AE457" i="2"/>
  <c r="T457" i="2"/>
  <c r="J457" i="2"/>
  <c r="C457" i="2"/>
  <c r="B457" i="2"/>
  <c r="A457" i="2"/>
  <c r="AE456" i="2"/>
  <c r="T456" i="2"/>
  <c r="J456" i="2"/>
  <c r="C456" i="2"/>
  <c r="B456" i="2"/>
  <c r="A456" i="2"/>
  <c r="AE455" i="2"/>
  <c r="T455" i="2"/>
  <c r="J455" i="2"/>
  <c r="C455" i="2"/>
  <c r="B455" i="2"/>
  <c r="A455" i="2"/>
  <c r="AE454" i="2"/>
  <c r="T454" i="2"/>
  <c r="J454" i="2"/>
  <c r="C454" i="2"/>
  <c r="B454" i="2"/>
  <c r="A454" i="2"/>
  <c r="AE453" i="2"/>
  <c r="T453" i="2"/>
  <c r="J453" i="2"/>
  <c r="C453" i="2"/>
  <c r="B453" i="2"/>
  <c r="A453" i="2"/>
  <c r="AE452" i="2"/>
  <c r="T452" i="2"/>
  <c r="J452" i="2"/>
  <c r="C452" i="2"/>
  <c r="B452" i="2"/>
  <c r="A452" i="2"/>
  <c r="AE451" i="2"/>
  <c r="T451" i="2"/>
  <c r="J451" i="2"/>
  <c r="C451" i="2"/>
  <c r="B451" i="2"/>
  <c r="A451" i="2"/>
  <c r="AE450" i="2"/>
  <c r="T450" i="2"/>
  <c r="J450" i="2"/>
  <c r="C450" i="2"/>
  <c r="B450" i="2"/>
  <c r="A450" i="2"/>
  <c r="AE449" i="2"/>
  <c r="T449" i="2"/>
  <c r="J449" i="2"/>
  <c r="C449" i="2"/>
  <c r="B449" i="2"/>
  <c r="A449" i="2"/>
  <c r="AE448" i="2"/>
  <c r="T448" i="2"/>
  <c r="J448" i="2"/>
  <c r="C448" i="2"/>
  <c r="B448" i="2"/>
  <c r="A448" i="2"/>
  <c r="AE447" i="2"/>
  <c r="T447" i="2"/>
  <c r="J447" i="2"/>
  <c r="C447" i="2"/>
  <c r="B447" i="2"/>
  <c r="A447" i="2"/>
  <c r="AE446" i="2"/>
  <c r="T446" i="2"/>
  <c r="J446" i="2"/>
  <c r="C446" i="2"/>
  <c r="B446" i="2"/>
  <c r="A446" i="2"/>
  <c r="AE445" i="2"/>
  <c r="T445" i="2"/>
  <c r="J445" i="2"/>
  <c r="C445" i="2"/>
  <c r="B445" i="2"/>
  <c r="A445" i="2"/>
  <c r="AE444" i="2"/>
  <c r="T444" i="2"/>
  <c r="J444" i="2"/>
  <c r="C444" i="2"/>
  <c r="B444" i="2"/>
  <c r="A444" i="2"/>
  <c r="AE443" i="2"/>
  <c r="T443" i="2"/>
  <c r="J443" i="2"/>
  <c r="C443" i="2"/>
  <c r="B443" i="2"/>
  <c r="A443" i="2"/>
  <c r="AE442" i="2"/>
  <c r="T442" i="2"/>
  <c r="J442" i="2"/>
  <c r="C442" i="2"/>
  <c r="B442" i="2"/>
  <c r="A442" i="2"/>
  <c r="AE441" i="2"/>
  <c r="T441" i="2"/>
  <c r="J441" i="2"/>
  <c r="C441" i="2"/>
  <c r="B441" i="2"/>
  <c r="A441" i="2"/>
  <c r="AE440" i="2"/>
  <c r="T440" i="2"/>
  <c r="J440" i="2"/>
  <c r="C440" i="2"/>
  <c r="B440" i="2"/>
  <c r="A440" i="2"/>
  <c r="AE439" i="2"/>
  <c r="T439" i="2"/>
  <c r="J439" i="2"/>
  <c r="C439" i="2"/>
  <c r="B439" i="2"/>
  <c r="A439" i="2"/>
  <c r="AE438" i="2"/>
  <c r="T438" i="2"/>
  <c r="J438" i="2"/>
  <c r="C438" i="2"/>
  <c r="B438" i="2"/>
  <c r="A438" i="2"/>
  <c r="AE437" i="2"/>
  <c r="T437" i="2"/>
  <c r="J437" i="2"/>
  <c r="C437" i="2"/>
  <c r="B437" i="2"/>
  <c r="A437" i="2"/>
  <c r="AE436" i="2"/>
  <c r="T436" i="2"/>
  <c r="J436" i="2"/>
  <c r="C436" i="2"/>
  <c r="B436" i="2"/>
  <c r="A436" i="2"/>
  <c r="AE435" i="2"/>
  <c r="T435" i="2"/>
  <c r="J435" i="2"/>
  <c r="C435" i="2"/>
  <c r="B435" i="2"/>
  <c r="A435" i="2"/>
  <c r="AE434" i="2"/>
  <c r="T434" i="2"/>
  <c r="J434" i="2"/>
  <c r="C434" i="2"/>
  <c r="B434" i="2"/>
  <c r="A434" i="2"/>
  <c r="AE433" i="2"/>
  <c r="T433" i="2"/>
  <c r="J433" i="2"/>
  <c r="C433" i="2"/>
  <c r="B433" i="2"/>
  <c r="A433" i="2"/>
  <c r="AE432" i="2"/>
  <c r="T432" i="2"/>
  <c r="J432" i="2"/>
  <c r="C432" i="2"/>
  <c r="B432" i="2"/>
  <c r="A432" i="2"/>
  <c r="AE431" i="2"/>
  <c r="T431" i="2"/>
  <c r="J431" i="2"/>
  <c r="C431" i="2"/>
  <c r="B431" i="2"/>
  <c r="A431" i="2"/>
  <c r="AE430" i="2"/>
  <c r="T430" i="2"/>
  <c r="J430" i="2"/>
  <c r="C430" i="2"/>
  <c r="B430" i="2"/>
  <c r="A430" i="2"/>
  <c r="AE429" i="2"/>
  <c r="T429" i="2"/>
  <c r="J429" i="2"/>
  <c r="C429" i="2"/>
  <c r="B429" i="2"/>
  <c r="A429" i="2"/>
  <c r="AE428" i="2"/>
  <c r="T428" i="2"/>
  <c r="J428" i="2"/>
  <c r="C428" i="2"/>
  <c r="B428" i="2"/>
  <c r="A428" i="2"/>
  <c r="AE427" i="2"/>
  <c r="T427" i="2"/>
  <c r="J427" i="2"/>
  <c r="C427" i="2"/>
  <c r="B427" i="2"/>
  <c r="A427" i="2"/>
  <c r="AE426" i="2"/>
  <c r="T426" i="2"/>
  <c r="J426" i="2"/>
  <c r="C426" i="2"/>
  <c r="B426" i="2"/>
  <c r="A426" i="2"/>
  <c r="AE425" i="2"/>
  <c r="T425" i="2"/>
  <c r="J425" i="2"/>
  <c r="C425" i="2"/>
  <c r="B425" i="2"/>
  <c r="A425" i="2"/>
  <c r="AE424" i="2"/>
  <c r="T424" i="2"/>
  <c r="J424" i="2"/>
  <c r="C424" i="2"/>
  <c r="B424" i="2"/>
  <c r="A424" i="2"/>
  <c r="AE423" i="2"/>
  <c r="T423" i="2"/>
  <c r="J423" i="2"/>
  <c r="C423" i="2"/>
  <c r="B423" i="2"/>
  <c r="A423" i="2"/>
  <c r="AE422" i="2"/>
  <c r="T422" i="2"/>
  <c r="J422" i="2"/>
  <c r="C422" i="2"/>
  <c r="B422" i="2"/>
  <c r="A422" i="2"/>
  <c r="AE421" i="2"/>
  <c r="T421" i="2"/>
  <c r="J421" i="2"/>
  <c r="C421" i="2"/>
  <c r="B421" i="2"/>
  <c r="A421" i="2"/>
  <c r="AE420" i="2"/>
  <c r="T420" i="2"/>
  <c r="J420" i="2"/>
  <c r="C420" i="2"/>
  <c r="B420" i="2"/>
  <c r="A420" i="2"/>
  <c r="AE419" i="2"/>
  <c r="T419" i="2"/>
  <c r="J419" i="2"/>
  <c r="C419" i="2"/>
  <c r="B419" i="2"/>
  <c r="A419" i="2"/>
  <c r="AE418" i="2"/>
  <c r="T418" i="2"/>
  <c r="J418" i="2"/>
  <c r="C418" i="2"/>
  <c r="B418" i="2"/>
  <c r="A418" i="2"/>
  <c r="AE417" i="2"/>
  <c r="T417" i="2"/>
  <c r="J417" i="2"/>
  <c r="C417" i="2"/>
  <c r="B417" i="2"/>
  <c r="A417" i="2"/>
  <c r="AE416" i="2"/>
  <c r="T416" i="2"/>
  <c r="J416" i="2"/>
  <c r="C416" i="2"/>
  <c r="B416" i="2"/>
  <c r="A416" i="2"/>
  <c r="AE415" i="2"/>
  <c r="T415" i="2"/>
  <c r="J415" i="2"/>
  <c r="C415" i="2"/>
  <c r="B415" i="2"/>
  <c r="A415" i="2"/>
  <c r="AE414" i="2"/>
  <c r="T414" i="2"/>
  <c r="J414" i="2"/>
  <c r="C414" i="2"/>
  <c r="B414" i="2"/>
  <c r="A414" i="2"/>
  <c r="AE413" i="2"/>
  <c r="T413" i="2"/>
  <c r="J413" i="2"/>
  <c r="C413" i="2"/>
  <c r="B413" i="2"/>
  <c r="A413" i="2"/>
  <c r="AE412" i="2"/>
  <c r="T412" i="2"/>
  <c r="J412" i="2"/>
  <c r="C412" i="2"/>
  <c r="B412" i="2"/>
  <c r="A412" i="2"/>
  <c r="AE411" i="2"/>
  <c r="T411" i="2"/>
  <c r="J411" i="2"/>
  <c r="C411" i="2"/>
  <c r="B411" i="2"/>
  <c r="A411" i="2"/>
  <c r="AE410" i="2"/>
  <c r="T410" i="2"/>
  <c r="J410" i="2"/>
  <c r="C410" i="2"/>
  <c r="B410" i="2"/>
  <c r="A410" i="2"/>
  <c r="AE409" i="2"/>
  <c r="T409" i="2"/>
  <c r="J409" i="2"/>
  <c r="C409" i="2"/>
  <c r="B409" i="2"/>
  <c r="A409" i="2"/>
  <c r="AE408" i="2"/>
  <c r="T408" i="2"/>
  <c r="J408" i="2"/>
  <c r="C408" i="2"/>
  <c r="B408" i="2"/>
  <c r="A408" i="2"/>
  <c r="AE407" i="2"/>
  <c r="T407" i="2"/>
  <c r="J407" i="2"/>
  <c r="C407" i="2"/>
  <c r="B407" i="2"/>
  <c r="A407" i="2"/>
  <c r="AE406" i="2"/>
  <c r="T406" i="2"/>
  <c r="J406" i="2"/>
  <c r="C406" i="2"/>
  <c r="B406" i="2"/>
  <c r="A406" i="2"/>
  <c r="AE405" i="2"/>
  <c r="T405" i="2"/>
  <c r="J405" i="2"/>
  <c r="C405" i="2"/>
  <c r="B405" i="2"/>
  <c r="A405" i="2"/>
  <c r="AE404" i="2"/>
  <c r="T404" i="2"/>
  <c r="J404" i="2"/>
  <c r="C404" i="2"/>
  <c r="B404" i="2"/>
  <c r="A404" i="2"/>
  <c r="AE403" i="2"/>
  <c r="T403" i="2"/>
  <c r="J403" i="2"/>
  <c r="C403" i="2"/>
  <c r="B403" i="2"/>
  <c r="A403" i="2"/>
  <c r="AE402" i="2"/>
  <c r="T402" i="2"/>
  <c r="J402" i="2"/>
  <c r="C402" i="2"/>
  <c r="B402" i="2"/>
  <c r="A402" i="2"/>
  <c r="AE401" i="2"/>
  <c r="T401" i="2"/>
  <c r="J401" i="2"/>
  <c r="C401" i="2"/>
  <c r="B401" i="2"/>
  <c r="A401" i="2"/>
  <c r="AE400" i="2"/>
  <c r="T400" i="2"/>
  <c r="J400" i="2"/>
  <c r="C400" i="2"/>
  <c r="B400" i="2"/>
  <c r="A400" i="2"/>
  <c r="AE399" i="2"/>
  <c r="T399" i="2"/>
  <c r="J399" i="2"/>
  <c r="C399" i="2"/>
  <c r="B399" i="2"/>
  <c r="A399" i="2"/>
  <c r="AE398" i="2"/>
  <c r="T398" i="2"/>
  <c r="J398" i="2"/>
  <c r="C398" i="2"/>
  <c r="B398" i="2"/>
  <c r="A398" i="2"/>
  <c r="AE397" i="2"/>
  <c r="T397" i="2"/>
  <c r="J397" i="2"/>
  <c r="C397" i="2"/>
  <c r="B397" i="2"/>
  <c r="A397" i="2"/>
  <c r="AE396" i="2"/>
  <c r="T396" i="2"/>
  <c r="J396" i="2"/>
  <c r="C396" i="2"/>
  <c r="B396" i="2"/>
  <c r="A396" i="2"/>
  <c r="AE395" i="2"/>
  <c r="T395" i="2"/>
  <c r="J395" i="2"/>
  <c r="C395" i="2"/>
  <c r="B395" i="2"/>
  <c r="A395" i="2"/>
  <c r="AE394" i="2"/>
  <c r="T394" i="2"/>
  <c r="J394" i="2"/>
  <c r="C394" i="2"/>
  <c r="B394" i="2"/>
  <c r="A394" i="2"/>
  <c r="AE393" i="2"/>
  <c r="T393" i="2"/>
  <c r="J393" i="2"/>
  <c r="C393" i="2"/>
  <c r="B393" i="2"/>
  <c r="A393" i="2"/>
  <c r="AE392" i="2"/>
  <c r="T392" i="2"/>
  <c r="J392" i="2"/>
  <c r="C392" i="2"/>
  <c r="B392" i="2"/>
  <c r="A392" i="2"/>
  <c r="AE391" i="2"/>
  <c r="T391" i="2"/>
  <c r="J391" i="2"/>
  <c r="C391" i="2"/>
  <c r="B391" i="2"/>
  <c r="A391" i="2"/>
  <c r="AE390" i="2"/>
  <c r="T390" i="2"/>
  <c r="J390" i="2"/>
  <c r="C390" i="2"/>
  <c r="B390" i="2"/>
  <c r="A390" i="2"/>
  <c r="AE389" i="2"/>
  <c r="T389" i="2"/>
  <c r="J389" i="2"/>
  <c r="C389" i="2"/>
  <c r="B389" i="2"/>
  <c r="A389" i="2"/>
  <c r="AE388" i="2"/>
  <c r="T388" i="2"/>
  <c r="J388" i="2"/>
  <c r="C388" i="2"/>
  <c r="B388" i="2"/>
  <c r="A388" i="2"/>
  <c r="AE387" i="2"/>
  <c r="T387" i="2"/>
  <c r="J387" i="2"/>
  <c r="C387" i="2"/>
  <c r="B387" i="2"/>
  <c r="A387" i="2"/>
  <c r="AE386" i="2"/>
  <c r="T386" i="2"/>
  <c r="J386" i="2"/>
  <c r="C386" i="2"/>
  <c r="B386" i="2"/>
  <c r="A386" i="2"/>
  <c r="AE385" i="2"/>
  <c r="T385" i="2"/>
  <c r="J385" i="2"/>
  <c r="C385" i="2"/>
  <c r="B385" i="2"/>
  <c r="A385" i="2"/>
  <c r="AE384" i="2"/>
  <c r="T384" i="2"/>
  <c r="J384" i="2"/>
  <c r="C384" i="2"/>
  <c r="B384" i="2"/>
  <c r="A384" i="2"/>
  <c r="AE383" i="2"/>
  <c r="T383" i="2"/>
  <c r="J383" i="2"/>
  <c r="C383" i="2"/>
  <c r="B383" i="2"/>
  <c r="A383" i="2"/>
  <c r="AE382" i="2"/>
  <c r="T382" i="2"/>
  <c r="J382" i="2"/>
  <c r="C382" i="2"/>
  <c r="B382" i="2"/>
  <c r="A382" i="2"/>
  <c r="AE381" i="2"/>
  <c r="T381" i="2"/>
  <c r="J381" i="2"/>
  <c r="C381" i="2"/>
  <c r="B381" i="2"/>
  <c r="A381" i="2"/>
  <c r="AE380" i="2"/>
  <c r="T380" i="2"/>
  <c r="J380" i="2"/>
  <c r="C380" i="2"/>
  <c r="B380" i="2"/>
  <c r="A380" i="2"/>
  <c r="AE379" i="2"/>
  <c r="T379" i="2"/>
  <c r="J379" i="2"/>
  <c r="C379" i="2"/>
  <c r="B379" i="2"/>
  <c r="A379" i="2"/>
  <c r="AE378" i="2"/>
  <c r="T378" i="2"/>
  <c r="J378" i="2"/>
  <c r="C378" i="2"/>
  <c r="B378" i="2"/>
  <c r="A378" i="2"/>
  <c r="AE377" i="2"/>
  <c r="T377" i="2"/>
  <c r="J377" i="2"/>
  <c r="C377" i="2"/>
  <c r="B377" i="2"/>
  <c r="A377" i="2"/>
  <c r="AE376" i="2"/>
  <c r="T376" i="2"/>
  <c r="J376" i="2"/>
  <c r="C376" i="2"/>
  <c r="B376" i="2"/>
  <c r="A376" i="2"/>
  <c r="AE375" i="2"/>
  <c r="T375" i="2"/>
  <c r="J375" i="2"/>
  <c r="C375" i="2"/>
  <c r="B375" i="2"/>
  <c r="A375" i="2"/>
  <c r="AE374" i="2"/>
  <c r="T374" i="2"/>
  <c r="J374" i="2"/>
  <c r="C374" i="2"/>
  <c r="B374" i="2"/>
  <c r="A374" i="2"/>
  <c r="AE373" i="2"/>
  <c r="T373" i="2"/>
  <c r="J373" i="2"/>
  <c r="C373" i="2"/>
  <c r="B373" i="2"/>
  <c r="A373" i="2"/>
  <c r="AE372" i="2"/>
  <c r="T372" i="2"/>
  <c r="J372" i="2"/>
  <c r="C372" i="2"/>
  <c r="B372" i="2"/>
  <c r="A372" i="2"/>
  <c r="AE371" i="2"/>
  <c r="T371" i="2"/>
  <c r="J371" i="2"/>
  <c r="C371" i="2"/>
  <c r="B371" i="2"/>
  <c r="A371" i="2"/>
  <c r="AE370" i="2"/>
  <c r="T370" i="2"/>
  <c r="J370" i="2"/>
  <c r="C370" i="2"/>
  <c r="B370" i="2"/>
  <c r="A370" i="2"/>
  <c r="AE369" i="2"/>
  <c r="T369" i="2"/>
  <c r="J369" i="2"/>
  <c r="C369" i="2"/>
  <c r="B369" i="2"/>
  <c r="A369" i="2"/>
  <c r="AE368" i="2"/>
  <c r="T368" i="2"/>
  <c r="J368" i="2"/>
  <c r="C368" i="2"/>
  <c r="B368" i="2"/>
  <c r="A368" i="2"/>
  <c r="AE367" i="2"/>
  <c r="T367" i="2"/>
  <c r="J367" i="2"/>
  <c r="C367" i="2"/>
  <c r="B367" i="2"/>
  <c r="A367" i="2"/>
  <c r="AE366" i="2"/>
  <c r="T366" i="2"/>
  <c r="J366" i="2"/>
  <c r="C366" i="2"/>
  <c r="B366" i="2"/>
  <c r="A366" i="2"/>
  <c r="AE365" i="2"/>
  <c r="T365" i="2"/>
  <c r="J365" i="2"/>
  <c r="C365" i="2"/>
  <c r="B365" i="2"/>
  <c r="A365" i="2"/>
  <c r="AE364" i="2"/>
  <c r="T364" i="2"/>
  <c r="J364" i="2"/>
  <c r="C364" i="2"/>
  <c r="B364" i="2"/>
  <c r="A364" i="2"/>
  <c r="AE363" i="2"/>
  <c r="T363" i="2"/>
  <c r="J363" i="2"/>
  <c r="C363" i="2"/>
  <c r="B363" i="2"/>
  <c r="A363" i="2"/>
  <c r="AE362" i="2"/>
  <c r="T362" i="2"/>
  <c r="J362" i="2"/>
  <c r="C362" i="2"/>
  <c r="B362" i="2"/>
  <c r="A362" i="2"/>
  <c r="AE361" i="2"/>
  <c r="T361" i="2"/>
  <c r="J361" i="2"/>
  <c r="C361" i="2"/>
  <c r="B361" i="2"/>
  <c r="A361" i="2"/>
  <c r="AE360" i="2"/>
  <c r="T360" i="2"/>
  <c r="J360" i="2"/>
  <c r="C360" i="2"/>
  <c r="B360" i="2"/>
  <c r="A360" i="2"/>
  <c r="AE359" i="2"/>
  <c r="T359" i="2"/>
  <c r="J359" i="2"/>
  <c r="C359" i="2"/>
  <c r="B359" i="2"/>
  <c r="A359" i="2"/>
  <c r="AE358" i="2"/>
  <c r="T358" i="2"/>
  <c r="J358" i="2"/>
  <c r="C358" i="2"/>
  <c r="B358" i="2"/>
  <c r="A358" i="2"/>
  <c r="AE357" i="2"/>
  <c r="T357" i="2"/>
  <c r="J357" i="2"/>
  <c r="C357" i="2"/>
  <c r="B357" i="2"/>
  <c r="A357" i="2"/>
  <c r="AE356" i="2"/>
  <c r="T356" i="2"/>
  <c r="J356" i="2"/>
  <c r="C356" i="2"/>
  <c r="B356" i="2"/>
  <c r="A356" i="2"/>
  <c r="AE355" i="2"/>
  <c r="T355" i="2"/>
  <c r="J355" i="2"/>
  <c r="C355" i="2"/>
  <c r="B355" i="2"/>
  <c r="A355" i="2"/>
  <c r="AE354" i="2"/>
  <c r="T354" i="2"/>
  <c r="J354" i="2"/>
  <c r="C354" i="2"/>
  <c r="B354" i="2"/>
  <c r="A354" i="2"/>
  <c r="AE353" i="2"/>
  <c r="T353" i="2"/>
  <c r="J353" i="2"/>
  <c r="C353" i="2"/>
  <c r="B353" i="2"/>
  <c r="A353" i="2"/>
  <c r="AE352" i="2"/>
  <c r="T352" i="2"/>
  <c r="J352" i="2"/>
  <c r="C352" i="2"/>
  <c r="B352" i="2"/>
  <c r="A352" i="2"/>
  <c r="AE351" i="2"/>
  <c r="T351" i="2"/>
  <c r="J351" i="2"/>
  <c r="C351" i="2"/>
  <c r="B351" i="2"/>
  <c r="A351" i="2"/>
  <c r="AE350" i="2"/>
  <c r="T350" i="2"/>
  <c r="J350" i="2"/>
  <c r="C350" i="2"/>
  <c r="B350" i="2"/>
  <c r="A350" i="2"/>
  <c r="AE349" i="2"/>
  <c r="T349" i="2"/>
  <c r="J349" i="2"/>
  <c r="C349" i="2"/>
  <c r="B349" i="2"/>
  <c r="A349" i="2"/>
  <c r="AE348" i="2"/>
  <c r="T348" i="2"/>
  <c r="J348" i="2"/>
  <c r="C348" i="2"/>
  <c r="B348" i="2"/>
  <c r="A348" i="2"/>
  <c r="AE347" i="2"/>
  <c r="T347" i="2"/>
  <c r="J347" i="2"/>
  <c r="C347" i="2"/>
  <c r="B347" i="2"/>
  <c r="A347" i="2"/>
  <c r="AE346" i="2"/>
  <c r="T346" i="2"/>
  <c r="J346" i="2"/>
  <c r="C346" i="2"/>
  <c r="B346" i="2"/>
  <c r="A346" i="2"/>
  <c r="AE345" i="2"/>
  <c r="T345" i="2"/>
  <c r="J345" i="2"/>
  <c r="C345" i="2"/>
  <c r="B345" i="2"/>
  <c r="A345" i="2"/>
  <c r="AE344" i="2"/>
  <c r="T344" i="2"/>
  <c r="J344" i="2"/>
  <c r="C344" i="2"/>
  <c r="B344" i="2"/>
  <c r="A344" i="2"/>
  <c r="AE343" i="2"/>
  <c r="T343" i="2"/>
  <c r="J343" i="2"/>
  <c r="C343" i="2"/>
  <c r="B343" i="2"/>
  <c r="A343" i="2"/>
  <c r="AE342" i="2"/>
  <c r="T342" i="2"/>
  <c r="J342" i="2"/>
  <c r="C342" i="2"/>
  <c r="B342" i="2"/>
  <c r="A342" i="2"/>
  <c r="AE341" i="2"/>
  <c r="T341" i="2"/>
  <c r="J341" i="2"/>
  <c r="C341" i="2"/>
  <c r="B341" i="2"/>
  <c r="A341" i="2"/>
  <c r="AE340" i="2"/>
  <c r="T340" i="2"/>
  <c r="J340" i="2"/>
  <c r="C340" i="2"/>
  <c r="B340" i="2"/>
  <c r="A340" i="2"/>
  <c r="AE339" i="2"/>
  <c r="T339" i="2"/>
  <c r="J339" i="2"/>
  <c r="C339" i="2"/>
  <c r="B339" i="2"/>
  <c r="A339" i="2"/>
  <c r="AE338" i="2"/>
  <c r="T338" i="2"/>
  <c r="J338" i="2"/>
  <c r="C338" i="2"/>
  <c r="B338" i="2"/>
  <c r="A338" i="2"/>
  <c r="AE337" i="2"/>
  <c r="T337" i="2"/>
  <c r="J337" i="2"/>
  <c r="C337" i="2"/>
  <c r="B337" i="2"/>
  <c r="A337" i="2"/>
  <c r="AE336" i="2"/>
  <c r="T336" i="2"/>
  <c r="J336" i="2"/>
  <c r="C336" i="2"/>
  <c r="B336" i="2"/>
  <c r="A336" i="2"/>
  <c r="AE335" i="2"/>
  <c r="T335" i="2"/>
  <c r="J335" i="2"/>
  <c r="C335" i="2"/>
  <c r="B335" i="2"/>
  <c r="A335" i="2"/>
  <c r="AE334" i="2"/>
  <c r="T334" i="2"/>
  <c r="J334" i="2"/>
  <c r="C334" i="2"/>
  <c r="B334" i="2"/>
  <c r="A334" i="2"/>
  <c r="AE333" i="2"/>
  <c r="T333" i="2"/>
  <c r="J333" i="2"/>
  <c r="C333" i="2"/>
  <c r="B333" i="2"/>
  <c r="A333" i="2"/>
  <c r="AE332" i="2"/>
  <c r="T332" i="2"/>
  <c r="J332" i="2"/>
  <c r="C332" i="2"/>
  <c r="B332" i="2"/>
  <c r="A332" i="2"/>
  <c r="AE331" i="2"/>
  <c r="T331" i="2"/>
  <c r="J331" i="2"/>
  <c r="C331" i="2"/>
  <c r="B331" i="2"/>
  <c r="A331" i="2"/>
  <c r="AE330" i="2"/>
  <c r="T330" i="2"/>
  <c r="J330" i="2"/>
  <c r="C330" i="2"/>
  <c r="B330" i="2"/>
  <c r="A330" i="2"/>
  <c r="AE329" i="2"/>
  <c r="T329" i="2"/>
  <c r="J329" i="2"/>
  <c r="C329" i="2"/>
  <c r="B329" i="2"/>
  <c r="A329" i="2"/>
  <c r="AE328" i="2"/>
  <c r="T328" i="2"/>
  <c r="J328" i="2"/>
  <c r="C328" i="2"/>
  <c r="B328" i="2"/>
  <c r="A328" i="2"/>
  <c r="AE327" i="2"/>
  <c r="T327" i="2"/>
  <c r="J327" i="2"/>
  <c r="C327" i="2"/>
  <c r="B327" i="2"/>
  <c r="A327" i="2"/>
  <c r="AE326" i="2"/>
  <c r="T326" i="2"/>
  <c r="J326" i="2"/>
  <c r="C326" i="2"/>
  <c r="B326" i="2"/>
  <c r="A326" i="2"/>
  <c r="AE325" i="2"/>
  <c r="T325" i="2"/>
  <c r="J325" i="2"/>
  <c r="C325" i="2"/>
  <c r="B325" i="2"/>
  <c r="A325" i="2"/>
  <c r="AE324" i="2"/>
  <c r="T324" i="2"/>
  <c r="J324" i="2"/>
  <c r="C324" i="2"/>
  <c r="B324" i="2"/>
  <c r="A324" i="2"/>
  <c r="AE323" i="2"/>
  <c r="T323" i="2"/>
  <c r="J323" i="2"/>
  <c r="C323" i="2"/>
  <c r="B323" i="2"/>
  <c r="A323" i="2"/>
  <c r="AE322" i="2"/>
  <c r="T322" i="2"/>
  <c r="J322" i="2"/>
  <c r="C322" i="2"/>
  <c r="B322" i="2"/>
  <c r="A322" i="2"/>
  <c r="AE321" i="2"/>
  <c r="T321" i="2"/>
  <c r="J321" i="2"/>
  <c r="C321" i="2"/>
  <c r="B321" i="2"/>
  <c r="A321" i="2"/>
  <c r="AE320" i="2"/>
  <c r="T320" i="2"/>
  <c r="J320" i="2"/>
  <c r="C320" i="2"/>
  <c r="B320" i="2"/>
  <c r="A320" i="2"/>
  <c r="AE319" i="2"/>
  <c r="T319" i="2"/>
  <c r="J319" i="2"/>
  <c r="C319" i="2"/>
  <c r="B319" i="2"/>
  <c r="A319" i="2"/>
  <c r="AE318" i="2"/>
  <c r="T318" i="2"/>
  <c r="J318" i="2"/>
  <c r="C318" i="2"/>
  <c r="B318" i="2"/>
  <c r="A318" i="2"/>
  <c r="AE317" i="2"/>
  <c r="T317" i="2"/>
  <c r="J317" i="2"/>
  <c r="C317" i="2"/>
  <c r="B317" i="2"/>
  <c r="A317" i="2"/>
  <c r="AE316" i="2"/>
  <c r="T316" i="2"/>
  <c r="J316" i="2"/>
  <c r="C316" i="2"/>
  <c r="B316" i="2"/>
  <c r="A316" i="2"/>
  <c r="AE315" i="2"/>
  <c r="T315" i="2"/>
  <c r="J315" i="2"/>
  <c r="C315" i="2"/>
  <c r="B315" i="2"/>
  <c r="A315" i="2"/>
  <c r="AE314" i="2"/>
  <c r="T314" i="2"/>
  <c r="J314" i="2"/>
  <c r="C314" i="2"/>
  <c r="B314" i="2"/>
  <c r="A314" i="2"/>
  <c r="AE313" i="2"/>
  <c r="T313" i="2"/>
  <c r="J313" i="2"/>
  <c r="C313" i="2"/>
  <c r="B313" i="2"/>
  <c r="A313" i="2"/>
  <c r="AE312" i="2"/>
  <c r="T312" i="2"/>
  <c r="J312" i="2"/>
  <c r="C312" i="2"/>
  <c r="B312" i="2"/>
  <c r="A312" i="2"/>
  <c r="AE311" i="2"/>
  <c r="T311" i="2"/>
  <c r="J311" i="2"/>
  <c r="C311" i="2"/>
  <c r="B311" i="2"/>
  <c r="A311" i="2"/>
  <c r="AE310" i="2"/>
  <c r="T310" i="2"/>
  <c r="J310" i="2"/>
  <c r="C310" i="2"/>
  <c r="B310" i="2"/>
  <c r="A310" i="2"/>
  <c r="AE309" i="2"/>
  <c r="T309" i="2"/>
  <c r="J309" i="2"/>
  <c r="C309" i="2"/>
  <c r="B309" i="2"/>
  <c r="A309" i="2"/>
  <c r="AE308" i="2"/>
  <c r="T308" i="2"/>
  <c r="J308" i="2"/>
  <c r="C308" i="2"/>
  <c r="B308" i="2"/>
  <c r="A308" i="2"/>
  <c r="AE307" i="2"/>
  <c r="T307" i="2"/>
  <c r="J307" i="2"/>
  <c r="C307" i="2"/>
  <c r="B307" i="2"/>
  <c r="A307" i="2"/>
  <c r="AE306" i="2"/>
  <c r="T306" i="2"/>
  <c r="J306" i="2"/>
  <c r="C306" i="2"/>
  <c r="B306" i="2"/>
  <c r="A306" i="2"/>
  <c r="AE305" i="2"/>
  <c r="T305" i="2"/>
  <c r="J305" i="2"/>
  <c r="C305" i="2"/>
  <c r="B305" i="2"/>
  <c r="A305" i="2"/>
  <c r="AE304" i="2"/>
  <c r="T304" i="2"/>
  <c r="J304" i="2"/>
  <c r="C304" i="2"/>
  <c r="B304" i="2"/>
  <c r="A304" i="2"/>
  <c r="AE303" i="2"/>
  <c r="T303" i="2"/>
  <c r="J303" i="2"/>
  <c r="C303" i="2"/>
  <c r="B303" i="2"/>
  <c r="A303" i="2"/>
  <c r="AE302" i="2"/>
  <c r="T302" i="2"/>
  <c r="J302" i="2"/>
  <c r="C302" i="2"/>
  <c r="B302" i="2"/>
  <c r="A302" i="2"/>
  <c r="AE301" i="2"/>
  <c r="T301" i="2"/>
  <c r="J301" i="2"/>
  <c r="C301" i="2"/>
  <c r="B301" i="2"/>
  <c r="A301" i="2"/>
  <c r="AE300" i="2"/>
  <c r="T300" i="2"/>
  <c r="J300" i="2"/>
  <c r="C300" i="2"/>
  <c r="B300" i="2"/>
  <c r="A300" i="2"/>
  <c r="AE299" i="2"/>
  <c r="T299" i="2"/>
  <c r="J299" i="2"/>
  <c r="C299" i="2"/>
  <c r="B299" i="2"/>
  <c r="A299" i="2"/>
  <c r="AE298" i="2"/>
  <c r="T298" i="2"/>
  <c r="J298" i="2"/>
  <c r="C298" i="2"/>
  <c r="B298" i="2"/>
  <c r="A298" i="2"/>
  <c r="AE297" i="2"/>
  <c r="T297" i="2"/>
  <c r="J297" i="2"/>
  <c r="C297" i="2"/>
  <c r="B297" i="2"/>
  <c r="A297" i="2"/>
  <c r="AE296" i="2"/>
  <c r="T296" i="2"/>
  <c r="J296" i="2"/>
  <c r="C296" i="2"/>
  <c r="B296" i="2"/>
  <c r="A296" i="2"/>
  <c r="AE295" i="2"/>
  <c r="T295" i="2"/>
  <c r="J295" i="2"/>
  <c r="C295" i="2"/>
  <c r="B295" i="2"/>
  <c r="A295" i="2"/>
  <c r="AE294" i="2"/>
  <c r="T294" i="2"/>
  <c r="J294" i="2"/>
  <c r="C294" i="2"/>
  <c r="B294" i="2"/>
  <c r="A294" i="2"/>
  <c r="AE293" i="2"/>
  <c r="T293" i="2"/>
  <c r="J293" i="2"/>
  <c r="C293" i="2"/>
  <c r="B293" i="2"/>
  <c r="A293" i="2"/>
  <c r="AE292" i="2"/>
  <c r="T292" i="2"/>
  <c r="J292" i="2"/>
  <c r="C292" i="2"/>
  <c r="B292" i="2"/>
  <c r="A292" i="2"/>
  <c r="AE291" i="2"/>
  <c r="T291" i="2"/>
  <c r="J291" i="2"/>
  <c r="C291" i="2"/>
  <c r="B291" i="2"/>
  <c r="A291" i="2"/>
  <c r="AE290" i="2"/>
  <c r="T290" i="2"/>
  <c r="J290" i="2"/>
  <c r="C290" i="2"/>
  <c r="B290" i="2"/>
  <c r="A290" i="2"/>
  <c r="AE289" i="2"/>
  <c r="T289" i="2"/>
  <c r="J289" i="2"/>
  <c r="C289" i="2"/>
  <c r="B289" i="2"/>
  <c r="A289" i="2"/>
  <c r="AE288" i="2"/>
  <c r="T288" i="2"/>
  <c r="J288" i="2"/>
  <c r="C288" i="2"/>
  <c r="B288" i="2"/>
  <c r="A288" i="2"/>
  <c r="AE287" i="2"/>
  <c r="T287" i="2"/>
  <c r="J287" i="2"/>
  <c r="C287" i="2"/>
  <c r="B287" i="2"/>
  <c r="A287" i="2"/>
  <c r="AE286" i="2"/>
  <c r="T286" i="2"/>
  <c r="J286" i="2"/>
  <c r="C286" i="2"/>
  <c r="B286" i="2"/>
  <c r="A286" i="2"/>
  <c r="AE285" i="2"/>
  <c r="T285" i="2"/>
  <c r="J285" i="2"/>
  <c r="C285" i="2"/>
  <c r="B285" i="2"/>
  <c r="A285" i="2"/>
  <c r="AE284" i="2"/>
  <c r="T284" i="2"/>
  <c r="J284" i="2"/>
  <c r="C284" i="2"/>
  <c r="B284" i="2"/>
  <c r="A284" i="2"/>
  <c r="AE283" i="2"/>
  <c r="T283" i="2"/>
  <c r="J283" i="2"/>
  <c r="C283" i="2"/>
  <c r="B283" i="2"/>
  <c r="A283" i="2"/>
  <c r="AE282" i="2"/>
  <c r="T282" i="2"/>
  <c r="J282" i="2"/>
  <c r="C282" i="2"/>
  <c r="B282" i="2"/>
  <c r="A282" i="2"/>
  <c r="AE281" i="2"/>
  <c r="T281" i="2"/>
  <c r="J281" i="2"/>
  <c r="C281" i="2"/>
  <c r="B281" i="2"/>
  <c r="A281" i="2"/>
  <c r="AE280" i="2"/>
  <c r="T280" i="2"/>
  <c r="J280" i="2"/>
  <c r="C280" i="2"/>
  <c r="B280" i="2"/>
  <c r="A280" i="2"/>
  <c r="AE279" i="2"/>
  <c r="T279" i="2"/>
  <c r="J279" i="2"/>
  <c r="C279" i="2"/>
  <c r="B279" i="2"/>
  <c r="A279" i="2"/>
  <c r="AE278" i="2"/>
  <c r="T278" i="2"/>
  <c r="J278" i="2"/>
  <c r="C278" i="2"/>
  <c r="B278" i="2"/>
  <c r="A278" i="2"/>
  <c r="AE277" i="2"/>
  <c r="T277" i="2"/>
  <c r="J277" i="2"/>
  <c r="C277" i="2"/>
  <c r="B277" i="2"/>
  <c r="A277" i="2"/>
  <c r="AE276" i="2"/>
  <c r="T276" i="2"/>
  <c r="J276" i="2"/>
  <c r="C276" i="2"/>
  <c r="B276" i="2"/>
  <c r="A276" i="2"/>
  <c r="AE275" i="2"/>
  <c r="T275" i="2"/>
  <c r="J275" i="2"/>
  <c r="C275" i="2"/>
  <c r="B275" i="2"/>
  <c r="A275" i="2"/>
  <c r="AE274" i="2"/>
  <c r="T274" i="2"/>
  <c r="J274" i="2"/>
  <c r="C274" i="2"/>
  <c r="B274" i="2"/>
  <c r="A274" i="2"/>
  <c r="AE273" i="2"/>
  <c r="T273" i="2"/>
  <c r="J273" i="2"/>
  <c r="C273" i="2"/>
  <c r="B273" i="2"/>
  <c r="A273" i="2"/>
  <c r="AE272" i="2"/>
  <c r="T272" i="2"/>
  <c r="J272" i="2"/>
  <c r="C272" i="2"/>
  <c r="B272" i="2"/>
  <c r="A272" i="2"/>
  <c r="AE271" i="2"/>
  <c r="T271" i="2"/>
  <c r="J271" i="2"/>
  <c r="C271" i="2"/>
  <c r="B271" i="2"/>
  <c r="A271" i="2"/>
  <c r="AE270" i="2"/>
  <c r="T270" i="2"/>
  <c r="J270" i="2"/>
  <c r="C270" i="2"/>
  <c r="B270" i="2"/>
  <c r="A270" i="2"/>
  <c r="AE269" i="2"/>
  <c r="T269" i="2"/>
  <c r="J269" i="2"/>
  <c r="C269" i="2"/>
  <c r="B269" i="2"/>
  <c r="A269" i="2"/>
  <c r="AE268" i="2"/>
  <c r="T268" i="2"/>
  <c r="J268" i="2"/>
  <c r="C268" i="2"/>
  <c r="B268" i="2"/>
  <c r="A268" i="2"/>
  <c r="AE267" i="2"/>
  <c r="T267" i="2"/>
  <c r="J267" i="2"/>
  <c r="C267" i="2"/>
  <c r="B267" i="2"/>
  <c r="A267" i="2"/>
  <c r="AE266" i="2"/>
  <c r="T266" i="2"/>
  <c r="J266" i="2"/>
  <c r="C266" i="2"/>
  <c r="B266" i="2"/>
  <c r="A266" i="2"/>
  <c r="AE265" i="2"/>
  <c r="T265" i="2"/>
  <c r="J265" i="2"/>
  <c r="C265" i="2"/>
  <c r="B265" i="2"/>
  <c r="A265" i="2"/>
  <c r="AE264" i="2"/>
  <c r="T264" i="2"/>
  <c r="J264" i="2"/>
  <c r="C264" i="2"/>
  <c r="B264" i="2"/>
  <c r="A264" i="2"/>
  <c r="AE263" i="2"/>
  <c r="T263" i="2"/>
  <c r="J263" i="2"/>
  <c r="C263" i="2"/>
  <c r="B263" i="2"/>
  <c r="A263" i="2"/>
  <c r="AE262" i="2"/>
  <c r="T262" i="2"/>
  <c r="J262" i="2"/>
  <c r="C262" i="2"/>
  <c r="B262" i="2"/>
  <c r="A262" i="2"/>
  <c r="AE261" i="2"/>
  <c r="T261" i="2"/>
  <c r="J261" i="2"/>
  <c r="C261" i="2"/>
  <c r="B261" i="2"/>
  <c r="A261" i="2"/>
  <c r="AE260" i="2"/>
  <c r="T260" i="2"/>
  <c r="J260" i="2"/>
  <c r="C260" i="2"/>
  <c r="B260" i="2"/>
  <c r="A260" i="2"/>
  <c r="AE259" i="2"/>
  <c r="T259" i="2"/>
  <c r="J259" i="2"/>
  <c r="C259" i="2"/>
  <c r="B259" i="2"/>
  <c r="A259" i="2"/>
  <c r="AE258" i="2"/>
  <c r="T258" i="2"/>
  <c r="J258" i="2"/>
  <c r="C258" i="2"/>
  <c r="B258" i="2"/>
  <c r="A258" i="2"/>
  <c r="AE257" i="2"/>
  <c r="T257" i="2"/>
  <c r="J257" i="2"/>
  <c r="C257" i="2"/>
  <c r="B257" i="2"/>
  <c r="A257" i="2"/>
  <c r="AE256" i="2"/>
  <c r="T256" i="2"/>
  <c r="J256" i="2"/>
  <c r="C256" i="2"/>
  <c r="B256" i="2"/>
  <c r="A256" i="2"/>
  <c r="AE255" i="2"/>
  <c r="T255" i="2"/>
  <c r="J255" i="2"/>
  <c r="C255" i="2"/>
  <c r="B255" i="2"/>
  <c r="A255" i="2"/>
  <c r="AE254" i="2"/>
  <c r="T254" i="2"/>
  <c r="J254" i="2"/>
  <c r="C254" i="2"/>
  <c r="B254" i="2"/>
  <c r="A254" i="2"/>
  <c r="AE253" i="2"/>
  <c r="T253" i="2"/>
  <c r="J253" i="2"/>
  <c r="C253" i="2"/>
  <c r="B253" i="2"/>
  <c r="A253" i="2"/>
  <c r="AE252" i="2"/>
  <c r="T252" i="2"/>
  <c r="J252" i="2"/>
  <c r="C252" i="2"/>
  <c r="B252" i="2"/>
  <c r="A252" i="2"/>
  <c r="AE251" i="2"/>
  <c r="T251" i="2"/>
  <c r="J251" i="2"/>
  <c r="C251" i="2"/>
  <c r="B251" i="2"/>
  <c r="A251" i="2"/>
  <c r="AE250" i="2"/>
  <c r="T250" i="2"/>
  <c r="J250" i="2"/>
  <c r="C250" i="2"/>
  <c r="B250" i="2"/>
  <c r="A250" i="2"/>
  <c r="AE249" i="2"/>
  <c r="T249" i="2"/>
  <c r="J249" i="2"/>
  <c r="C249" i="2"/>
  <c r="B249" i="2"/>
  <c r="A249" i="2"/>
  <c r="AE248" i="2"/>
  <c r="T248" i="2"/>
  <c r="J248" i="2"/>
  <c r="C248" i="2"/>
  <c r="B248" i="2"/>
  <c r="A248" i="2"/>
  <c r="AE247" i="2"/>
  <c r="T247" i="2"/>
  <c r="J247" i="2"/>
  <c r="C247" i="2"/>
  <c r="B247" i="2"/>
  <c r="A247" i="2"/>
  <c r="AE246" i="2"/>
  <c r="T246" i="2"/>
  <c r="J246" i="2"/>
  <c r="C246" i="2"/>
  <c r="B246" i="2"/>
  <c r="A246" i="2"/>
  <c r="AE245" i="2"/>
  <c r="T245" i="2"/>
  <c r="J245" i="2"/>
  <c r="C245" i="2"/>
  <c r="B245" i="2"/>
  <c r="A245" i="2"/>
  <c r="AE244" i="2"/>
  <c r="T244" i="2"/>
  <c r="J244" i="2"/>
  <c r="C244" i="2"/>
  <c r="B244" i="2"/>
  <c r="A244" i="2"/>
  <c r="AE243" i="2"/>
  <c r="T243" i="2"/>
  <c r="J243" i="2"/>
  <c r="C243" i="2"/>
  <c r="B243" i="2"/>
  <c r="A243" i="2"/>
  <c r="AE242" i="2"/>
  <c r="T242" i="2"/>
  <c r="J242" i="2"/>
  <c r="C242" i="2"/>
  <c r="B242" i="2"/>
  <c r="A242" i="2"/>
  <c r="AE241" i="2"/>
  <c r="T241" i="2"/>
  <c r="J241" i="2"/>
  <c r="C241" i="2"/>
  <c r="B241" i="2"/>
  <c r="A241" i="2"/>
  <c r="AE240" i="2"/>
  <c r="T240" i="2"/>
  <c r="J240" i="2"/>
  <c r="C240" i="2"/>
  <c r="B240" i="2"/>
  <c r="A240" i="2"/>
  <c r="AE239" i="2"/>
  <c r="T239" i="2"/>
  <c r="J239" i="2"/>
  <c r="C239" i="2"/>
  <c r="B239" i="2"/>
  <c r="A239" i="2"/>
  <c r="AE238" i="2"/>
  <c r="T238" i="2"/>
  <c r="J238" i="2"/>
  <c r="C238" i="2"/>
  <c r="B238" i="2"/>
  <c r="A238" i="2"/>
  <c r="AE237" i="2"/>
  <c r="T237" i="2"/>
  <c r="J237" i="2"/>
  <c r="C237" i="2"/>
  <c r="B237" i="2"/>
  <c r="A237" i="2"/>
  <c r="AE236" i="2"/>
  <c r="T236" i="2"/>
  <c r="J236" i="2"/>
  <c r="C236" i="2"/>
  <c r="B236" i="2"/>
  <c r="A236" i="2"/>
  <c r="AE235" i="2"/>
  <c r="T235" i="2"/>
  <c r="J235" i="2"/>
  <c r="C235" i="2"/>
  <c r="B235" i="2"/>
  <c r="A235" i="2"/>
  <c r="AE234" i="2"/>
  <c r="T234" i="2"/>
  <c r="J234" i="2"/>
  <c r="C234" i="2"/>
  <c r="B234" i="2"/>
  <c r="A234" i="2"/>
  <c r="AE233" i="2"/>
  <c r="T233" i="2"/>
  <c r="J233" i="2"/>
  <c r="C233" i="2"/>
  <c r="B233" i="2"/>
  <c r="A233" i="2"/>
  <c r="AE232" i="2"/>
  <c r="T232" i="2"/>
  <c r="J232" i="2"/>
  <c r="C232" i="2"/>
  <c r="B232" i="2"/>
  <c r="A232" i="2"/>
  <c r="AE231" i="2"/>
  <c r="T231" i="2"/>
  <c r="J231" i="2"/>
  <c r="C231" i="2"/>
  <c r="B231" i="2"/>
  <c r="A231" i="2"/>
  <c r="AE230" i="2"/>
  <c r="T230" i="2"/>
  <c r="J230" i="2"/>
  <c r="C230" i="2"/>
  <c r="B230" i="2"/>
  <c r="A230" i="2"/>
  <c r="AE229" i="2"/>
  <c r="T229" i="2"/>
  <c r="J229" i="2"/>
  <c r="C229" i="2"/>
  <c r="B229" i="2"/>
  <c r="A229" i="2"/>
  <c r="AE228" i="2"/>
  <c r="T228" i="2"/>
  <c r="J228" i="2"/>
  <c r="C228" i="2"/>
  <c r="B228" i="2"/>
  <c r="A228" i="2"/>
  <c r="AE227" i="2"/>
  <c r="T227" i="2"/>
  <c r="J227" i="2"/>
  <c r="C227" i="2"/>
  <c r="B227" i="2"/>
  <c r="A227" i="2"/>
  <c r="AE226" i="2"/>
  <c r="T226" i="2"/>
  <c r="J226" i="2"/>
  <c r="C226" i="2"/>
  <c r="B226" i="2"/>
  <c r="A226" i="2"/>
  <c r="AE225" i="2"/>
  <c r="T225" i="2"/>
  <c r="J225" i="2"/>
  <c r="C225" i="2"/>
  <c r="B225" i="2"/>
  <c r="A225" i="2"/>
  <c r="AE224" i="2"/>
  <c r="T224" i="2"/>
  <c r="J224" i="2"/>
  <c r="C224" i="2"/>
  <c r="B224" i="2"/>
  <c r="A224" i="2"/>
  <c r="AE223" i="2"/>
  <c r="T223" i="2"/>
  <c r="J223" i="2"/>
  <c r="C223" i="2"/>
  <c r="B223" i="2"/>
  <c r="A223" i="2"/>
  <c r="AE222" i="2"/>
  <c r="T222" i="2"/>
  <c r="J222" i="2"/>
  <c r="C222" i="2"/>
  <c r="B222" i="2"/>
  <c r="A222" i="2"/>
  <c r="AE221" i="2"/>
  <c r="T221" i="2"/>
  <c r="J221" i="2"/>
  <c r="C221" i="2"/>
  <c r="B221" i="2"/>
  <c r="A221" i="2"/>
  <c r="AE220" i="2"/>
  <c r="T220" i="2"/>
  <c r="J220" i="2"/>
  <c r="C220" i="2"/>
  <c r="B220" i="2"/>
  <c r="A220" i="2"/>
  <c r="AE219" i="2"/>
  <c r="T219" i="2"/>
  <c r="J219" i="2"/>
  <c r="C219" i="2"/>
  <c r="B219" i="2"/>
  <c r="A219" i="2"/>
  <c r="AE218" i="2"/>
  <c r="T218" i="2"/>
  <c r="J218" i="2"/>
  <c r="C218" i="2"/>
  <c r="B218" i="2"/>
  <c r="A218" i="2"/>
  <c r="AE217" i="2"/>
  <c r="T217" i="2"/>
  <c r="J217" i="2"/>
  <c r="C217" i="2"/>
  <c r="B217" i="2"/>
  <c r="A217" i="2"/>
  <c r="AE216" i="2"/>
  <c r="T216" i="2"/>
  <c r="J216" i="2"/>
  <c r="C216" i="2"/>
  <c r="B216" i="2"/>
  <c r="A216" i="2"/>
  <c r="AE215" i="2"/>
  <c r="T215" i="2"/>
  <c r="J215" i="2"/>
  <c r="C215" i="2"/>
  <c r="B215" i="2"/>
  <c r="A215" i="2"/>
  <c r="AE214" i="2"/>
  <c r="T214" i="2"/>
  <c r="J214" i="2"/>
  <c r="C214" i="2"/>
  <c r="B214" i="2"/>
  <c r="A214" i="2"/>
  <c r="AE213" i="2"/>
  <c r="T213" i="2"/>
  <c r="J213" i="2"/>
  <c r="C213" i="2"/>
  <c r="B213" i="2"/>
  <c r="A213" i="2"/>
  <c r="AE212" i="2"/>
  <c r="T212" i="2"/>
  <c r="J212" i="2"/>
  <c r="C212" i="2"/>
  <c r="B212" i="2"/>
  <c r="A212" i="2"/>
  <c r="AE211" i="2"/>
  <c r="T211" i="2"/>
  <c r="J211" i="2"/>
  <c r="C211" i="2"/>
  <c r="B211" i="2"/>
  <c r="A211" i="2"/>
  <c r="AE210" i="2"/>
  <c r="T210" i="2"/>
  <c r="J210" i="2"/>
  <c r="C210" i="2"/>
  <c r="B210" i="2"/>
  <c r="A210" i="2"/>
  <c r="AE209" i="2"/>
  <c r="T209" i="2"/>
  <c r="J209" i="2"/>
  <c r="C209" i="2"/>
  <c r="B209" i="2"/>
  <c r="A209" i="2"/>
  <c r="AE208" i="2"/>
  <c r="T208" i="2"/>
  <c r="J208" i="2"/>
  <c r="C208" i="2"/>
  <c r="B208" i="2"/>
  <c r="A208" i="2"/>
  <c r="AE207" i="2"/>
  <c r="T207" i="2"/>
  <c r="J207" i="2"/>
  <c r="C207" i="2"/>
  <c r="B207" i="2"/>
  <c r="A207" i="2"/>
  <c r="AE206" i="2"/>
  <c r="T206" i="2"/>
  <c r="J206" i="2"/>
  <c r="C206" i="2"/>
  <c r="B206" i="2"/>
  <c r="A206" i="2"/>
  <c r="AE205" i="2"/>
  <c r="T205" i="2"/>
  <c r="J205" i="2"/>
  <c r="C205" i="2"/>
  <c r="B205" i="2"/>
  <c r="A205" i="2"/>
  <c r="AE204" i="2"/>
  <c r="T204" i="2"/>
  <c r="J204" i="2"/>
  <c r="C204" i="2"/>
  <c r="B204" i="2"/>
  <c r="A204" i="2"/>
  <c r="AE203" i="2"/>
  <c r="T203" i="2"/>
  <c r="J203" i="2"/>
  <c r="C203" i="2"/>
  <c r="B203" i="2"/>
  <c r="A203" i="2"/>
  <c r="AE202" i="2"/>
  <c r="T202" i="2"/>
  <c r="J202" i="2"/>
  <c r="C202" i="2"/>
  <c r="B202" i="2"/>
  <c r="A202" i="2"/>
  <c r="AE201" i="2"/>
  <c r="T201" i="2"/>
  <c r="J201" i="2"/>
  <c r="C201" i="2"/>
  <c r="B201" i="2"/>
  <c r="A201" i="2"/>
  <c r="AE200" i="2"/>
  <c r="T200" i="2"/>
  <c r="J200" i="2"/>
  <c r="C200" i="2"/>
  <c r="B200" i="2"/>
  <c r="A200" i="2"/>
  <c r="AE199" i="2"/>
  <c r="T199" i="2"/>
  <c r="J199" i="2"/>
  <c r="C199" i="2"/>
  <c r="B199" i="2"/>
  <c r="A199" i="2"/>
  <c r="AE198" i="2"/>
  <c r="T198" i="2"/>
  <c r="J198" i="2"/>
  <c r="C198" i="2"/>
  <c r="B198" i="2"/>
  <c r="A198" i="2"/>
  <c r="AE197" i="2"/>
  <c r="T197" i="2"/>
  <c r="J197" i="2"/>
  <c r="C197" i="2"/>
  <c r="B197" i="2"/>
  <c r="A197" i="2"/>
  <c r="AE196" i="2"/>
  <c r="T196" i="2"/>
  <c r="J196" i="2"/>
  <c r="C196" i="2"/>
  <c r="B196" i="2"/>
  <c r="A196" i="2"/>
  <c r="AE195" i="2"/>
  <c r="T195" i="2"/>
  <c r="J195" i="2"/>
  <c r="C195" i="2"/>
  <c r="B195" i="2"/>
  <c r="A195" i="2"/>
  <c r="AE194" i="2"/>
  <c r="T194" i="2"/>
  <c r="J194" i="2"/>
  <c r="C194" i="2"/>
  <c r="B194" i="2"/>
  <c r="A194" i="2"/>
  <c r="AE193" i="2"/>
  <c r="T193" i="2"/>
  <c r="J193" i="2"/>
  <c r="C193" i="2"/>
  <c r="B193" i="2"/>
  <c r="A193" i="2"/>
  <c r="AE192" i="2"/>
  <c r="T192" i="2"/>
  <c r="J192" i="2"/>
  <c r="C192" i="2"/>
  <c r="B192" i="2"/>
  <c r="A192" i="2"/>
  <c r="AE191" i="2"/>
  <c r="T191" i="2"/>
  <c r="J191" i="2"/>
  <c r="C191" i="2"/>
  <c r="B191" i="2"/>
  <c r="A191" i="2"/>
  <c r="AE190" i="2"/>
  <c r="T190" i="2"/>
  <c r="J190" i="2"/>
  <c r="C190" i="2"/>
  <c r="B190" i="2"/>
  <c r="A190" i="2"/>
  <c r="AE189" i="2"/>
  <c r="T189" i="2"/>
  <c r="J189" i="2"/>
  <c r="C189" i="2"/>
  <c r="B189" i="2"/>
  <c r="A189" i="2"/>
  <c r="AE188" i="2"/>
  <c r="T188" i="2"/>
  <c r="J188" i="2"/>
  <c r="C188" i="2"/>
  <c r="B188" i="2"/>
  <c r="A188" i="2"/>
  <c r="AE187" i="2"/>
  <c r="T187" i="2"/>
  <c r="J187" i="2"/>
  <c r="C187" i="2"/>
  <c r="B187" i="2"/>
  <c r="A187" i="2"/>
  <c r="AE186" i="2"/>
  <c r="T186" i="2"/>
  <c r="J186" i="2"/>
  <c r="C186" i="2"/>
  <c r="B186" i="2"/>
  <c r="A186" i="2"/>
  <c r="AE185" i="2"/>
  <c r="T185" i="2"/>
  <c r="J185" i="2"/>
  <c r="C185" i="2"/>
  <c r="B185" i="2"/>
  <c r="A185" i="2"/>
  <c r="AE184" i="2"/>
  <c r="T184" i="2"/>
  <c r="J184" i="2"/>
  <c r="C184" i="2"/>
  <c r="B184" i="2"/>
  <c r="A184" i="2"/>
  <c r="AE183" i="2"/>
  <c r="T183" i="2"/>
  <c r="J183" i="2"/>
  <c r="C183" i="2"/>
  <c r="B183" i="2"/>
  <c r="A183" i="2"/>
  <c r="AE182" i="2"/>
  <c r="T182" i="2"/>
  <c r="J182" i="2"/>
  <c r="C182" i="2"/>
  <c r="B182" i="2"/>
  <c r="A182" i="2"/>
  <c r="AE181" i="2"/>
  <c r="T181" i="2"/>
  <c r="J181" i="2"/>
  <c r="C181" i="2"/>
  <c r="B181" i="2"/>
  <c r="A181" i="2"/>
  <c r="AE180" i="2"/>
  <c r="T180" i="2"/>
  <c r="J180" i="2"/>
  <c r="C180" i="2"/>
  <c r="B180" i="2"/>
  <c r="A180" i="2"/>
  <c r="AE179" i="2"/>
  <c r="T179" i="2"/>
  <c r="J179" i="2"/>
  <c r="C179" i="2"/>
  <c r="B179" i="2"/>
  <c r="A179" i="2"/>
  <c r="AE178" i="2"/>
  <c r="T178" i="2"/>
  <c r="J178" i="2"/>
  <c r="C178" i="2"/>
  <c r="B178" i="2"/>
  <c r="A178" i="2"/>
  <c r="AE177" i="2"/>
  <c r="T177" i="2"/>
  <c r="J177" i="2"/>
  <c r="C177" i="2"/>
  <c r="B177" i="2"/>
  <c r="A177" i="2"/>
  <c r="AE176" i="2"/>
  <c r="T176" i="2"/>
  <c r="J176" i="2"/>
  <c r="C176" i="2"/>
  <c r="B176" i="2"/>
  <c r="A176" i="2"/>
  <c r="AE175" i="2"/>
  <c r="T175" i="2"/>
  <c r="J175" i="2"/>
  <c r="C175" i="2"/>
  <c r="B175" i="2"/>
  <c r="A175" i="2"/>
  <c r="AE174" i="2"/>
  <c r="T174" i="2"/>
  <c r="J174" i="2"/>
  <c r="C174" i="2"/>
  <c r="B174" i="2"/>
  <c r="A174" i="2"/>
  <c r="AE173" i="2"/>
  <c r="T173" i="2"/>
  <c r="J173" i="2"/>
  <c r="C173" i="2"/>
  <c r="B173" i="2"/>
  <c r="A173" i="2"/>
  <c r="AE172" i="2"/>
  <c r="T172" i="2"/>
  <c r="J172" i="2"/>
  <c r="C172" i="2"/>
  <c r="B172" i="2"/>
  <c r="A172" i="2"/>
  <c r="AE171" i="2"/>
  <c r="T171" i="2"/>
  <c r="J171" i="2"/>
  <c r="C171" i="2"/>
  <c r="B171" i="2"/>
  <c r="A171" i="2"/>
  <c r="AE170" i="2"/>
  <c r="T170" i="2"/>
  <c r="J170" i="2"/>
  <c r="C170" i="2"/>
  <c r="B170" i="2"/>
  <c r="A170" i="2"/>
  <c r="AE169" i="2"/>
  <c r="T169" i="2"/>
  <c r="J169" i="2"/>
  <c r="C169" i="2"/>
  <c r="B169" i="2"/>
  <c r="A169" i="2"/>
  <c r="AE168" i="2"/>
  <c r="T168" i="2"/>
  <c r="J168" i="2"/>
  <c r="C168" i="2"/>
  <c r="B168" i="2"/>
  <c r="A168" i="2"/>
  <c r="AE167" i="2"/>
  <c r="T167" i="2"/>
  <c r="J167" i="2"/>
  <c r="C167" i="2"/>
  <c r="B167" i="2"/>
  <c r="A167" i="2"/>
  <c r="AE166" i="2"/>
  <c r="T166" i="2"/>
  <c r="J166" i="2"/>
  <c r="C166" i="2"/>
  <c r="B166" i="2"/>
  <c r="A166" i="2"/>
  <c r="AE165" i="2"/>
  <c r="T165" i="2"/>
  <c r="J165" i="2"/>
  <c r="C165" i="2"/>
  <c r="B165" i="2"/>
  <c r="A165" i="2"/>
  <c r="AE164" i="2"/>
  <c r="T164" i="2"/>
  <c r="J164" i="2"/>
  <c r="C164" i="2"/>
  <c r="B164" i="2"/>
  <c r="A164" i="2"/>
  <c r="AE163" i="2"/>
  <c r="T163" i="2"/>
  <c r="J163" i="2"/>
  <c r="C163" i="2"/>
  <c r="B163" i="2"/>
  <c r="A163" i="2"/>
  <c r="AE162" i="2"/>
  <c r="T162" i="2"/>
  <c r="J162" i="2"/>
  <c r="C162" i="2"/>
  <c r="B162" i="2"/>
  <c r="A162" i="2"/>
  <c r="AE161" i="2"/>
  <c r="T161" i="2"/>
  <c r="J161" i="2"/>
  <c r="C161" i="2"/>
  <c r="B161" i="2"/>
  <c r="A161" i="2"/>
  <c r="AE160" i="2"/>
  <c r="T160" i="2"/>
  <c r="J160" i="2"/>
  <c r="C160" i="2"/>
  <c r="B160" i="2"/>
  <c r="A160" i="2"/>
  <c r="AE159" i="2"/>
  <c r="T159" i="2"/>
  <c r="J159" i="2"/>
  <c r="C159" i="2"/>
  <c r="B159" i="2"/>
  <c r="A159" i="2"/>
  <c r="AE158" i="2"/>
  <c r="T158" i="2"/>
  <c r="J158" i="2"/>
  <c r="C158" i="2"/>
  <c r="B158" i="2"/>
  <c r="A158" i="2"/>
  <c r="AE157" i="2"/>
  <c r="T157" i="2"/>
  <c r="J157" i="2"/>
  <c r="C157" i="2"/>
  <c r="B157" i="2"/>
  <c r="A157" i="2"/>
  <c r="AE156" i="2"/>
  <c r="T156" i="2"/>
  <c r="J156" i="2"/>
  <c r="C156" i="2"/>
  <c r="B156" i="2"/>
  <c r="A156" i="2"/>
  <c r="AE155" i="2"/>
  <c r="T155" i="2"/>
  <c r="J155" i="2"/>
  <c r="C155" i="2"/>
  <c r="B155" i="2"/>
  <c r="A155" i="2"/>
  <c r="AE154" i="2"/>
  <c r="T154" i="2"/>
  <c r="J154" i="2"/>
  <c r="C154" i="2"/>
  <c r="B154" i="2"/>
  <c r="A154" i="2"/>
  <c r="AE153" i="2"/>
  <c r="T153" i="2"/>
  <c r="J153" i="2"/>
  <c r="C153" i="2"/>
  <c r="B153" i="2"/>
  <c r="A153" i="2"/>
  <c r="AE152" i="2"/>
  <c r="T152" i="2"/>
  <c r="J152" i="2"/>
  <c r="C152" i="2"/>
  <c r="B152" i="2"/>
  <c r="A152" i="2"/>
  <c r="AE151" i="2"/>
  <c r="T151" i="2"/>
  <c r="J151" i="2"/>
  <c r="C151" i="2"/>
  <c r="B151" i="2"/>
  <c r="A151" i="2"/>
  <c r="AE150" i="2"/>
  <c r="T150" i="2"/>
  <c r="J150" i="2"/>
  <c r="C150" i="2"/>
  <c r="B150" i="2"/>
  <c r="A150" i="2"/>
  <c r="AE149" i="2"/>
  <c r="T149" i="2"/>
  <c r="J149" i="2"/>
  <c r="C149" i="2"/>
  <c r="B149" i="2"/>
  <c r="A149" i="2"/>
  <c r="AE148" i="2"/>
  <c r="T148" i="2"/>
  <c r="J148" i="2"/>
  <c r="C148" i="2"/>
  <c r="B148" i="2"/>
  <c r="A148" i="2"/>
  <c r="AE147" i="2"/>
  <c r="T147" i="2"/>
  <c r="J147" i="2"/>
  <c r="C147" i="2"/>
  <c r="B147" i="2"/>
  <c r="A147" i="2"/>
  <c r="AE146" i="2"/>
  <c r="T146" i="2"/>
  <c r="J146" i="2"/>
  <c r="C146" i="2"/>
  <c r="B146" i="2"/>
  <c r="A146" i="2"/>
  <c r="AE145" i="2"/>
  <c r="T145" i="2"/>
  <c r="J145" i="2"/>
  <c r="C145" i="2"/>
  <c r="B145" i="2"/>
  <c r="A145" i="2"/>
  <c r="AE144" i="2"/>
  <c r="T144" i="2"/>
  <c r="J144" i="2"/>
  <c r="C144" i="2"/>
  <c r="B144" i="2"/>
  <c r="A144" i="2"/>
  <c r="AE143" i="2"/>
  <c r="T143" i="2"/>
  <c r="J143" i="2"/>
  <c r="C143" i="2"/>
  <c r="B143" i="2"/>
  <c r="A143" i="2"/>
  <c r="AE142" i="2"/>
  <c r="T142" i="2"/>
  <c r="J142" i="2"/>
  <c r="C142" i="2"/>
  <c r="B142" i="2"/>
  <c r="A142" i="2"/>
  <c r="AE141" i="2"/>
  <c r="T141" i="2"/>
  <c r="J141" i="2"/>
  <c r="C141" i="2"/>
  <c r="B141" i="2"/>
  <c r="A141" i="2"/>
  <c r="AE140" i="2"/>
  <c r="T140" i="2"/>
  <c r="J140" i="2"/>
  <c r="C140" i="2"/>
  <c r="B140" i="2"/>
  <c r="A140" i="2"/>
  <c r="AE139" i="2"/>
  <c r="T139" i="2"/>
  <c r="J139" i="2"/>
  <c r="C139" i="2"/>
  <c r="B139" i="2"/>
  <c r="A139" i="2"/>
  <c r="AE138" i="2"/>
  <c r="T138" i="2"/>
  <c r="J138" i="2"/>
  <c r="C138" i="2"/>
  <c r="B138" i="2"/>
  <c r="A138" i="2"/>
  <c r="AE137" i="2"/>
  <c r="T137" i="2"/>
  <c r="J137" i="2"/>
  <c r="C137" i="2"/>
  <c r="B137" i="2"/>
  <c r="A137" i="2"/>
  <c r="AE136" i="2"/>
  <c r="T136" i="2"/>
  <c r="J136" i="2"/>
  <c r="C136" i="2"/>
  <c r="B136" i="2"/>
  <c r="A136" i="2"/>
  <c r="AE135" i="2"/>
  <c r="T135" i="2"/>
  <c r="J135" i="2"/>
  <c r="C135" i="2"/>
  <c r="B135" i="2"/>
  <c r="A135" i="2"/>
  <c r="AE134" i="2"/>
  <c r="T134" i="2"/>
  <c r="J134" i="2"/>
  <c r="C134" i="2"/>
  <c r="B134" i="2"/>
  <c r="A134" i="2"/>
  <c r="AE133" i="2"/>
  <c r="T133" i="2"/>
  <c r="J133" i="2"/>
  <c r="C133" i="2"/>
  <c r="B133" i="2"/>
  <c r="A133" i="2"/>
  <c r="AE132" i="2"/>
  <c r="T132" i="2"/>
  <c r="J132" i="2"/>
  <c r="C132" i="2"/>
  <c r="B132" i="2"/>
  <c r="A132" i="2"/>
  <c r="AE131" i="2"/>
  <c r="T131" i="2"/>
  <c r="J131" i="2"/>
  <c r="C131" i="2"/>
  <c r="B131" i="2"/>
  <c r="A131" i="2"/>
  <c r="AE130" i="2"/>
  <c r="T130" i="2"/>
  <c r="J130" i="2"/>
  <c r="C130" i="2"/>
  <c r="B130" i="2"/>
  <c r="A130" i="2"/>
  <c r="AE129" i="2"/>
  <c r="T129" i="2"/>
  <c r="J129" i="2"/>
  <c r="C129" i="2"/>
  <c r="B129" i="2"/>
  <c r="A129" i="2"/>
  <c r="AE128" i="2"/>
  <c r="T128" i="2"/>
  <c r="J128" i="2"/>
  <c r="C128" i="2"/>
  <c r="B128" i="2"/>
  <c r="A128" i="2"/>
  <c r="AE127" i="2"/>
  <c r="T127" i="2"/>
  <c r="J127" i="2"/>
  <c r="C127" i="2"/>
  <c r="B127" i="2"/>
  <c r="A127" i="2"/>
  <c r="AE126" i="2"/>
  <c r="T126" i="2"/>
  <c r="J126" i="2"/>
  <c r="C126" i="2"/>
  <c r="B126" i="2"/>
  <c r="A126" i="2"/>
  <c r="AE125" i="2"/>
  <c r="T125" i="2"/>
  <c r="J125" i="2"/>
  <c r="C125" i="2"/>
  <c r="B125" i="2"/>
  <c r="A125" i="2"/>
  <c r="AE124" i="2"/>
  <c r="T124" i="2"/>
  <c r="J124" i="2"/>
  <c r="C124" i="2"/>
  <c r="B124" i="2"/>
  <c r="A124" i="2"/>
  <c r="AE123" i="2"/>
  <c r="T123" i="2"/>
  <c r="J123" i="2"/>
  <c r="C123" i="2"/>
  <c r="B123" i="2"/>
  <c r="A123" i="2"/>
  <c r="AE122" i="2"/>
  <c r="T122" i="2"/>
  <c r="J122" i="2"/>
  <c r="C122" i="2"/>
  <c r="B122" i="2"/>
  <c r="A122" i="2"/>
  <c r="AE121" i="2"/>
  <c r="T121" i="2"/>
  <c r="J121" i="2"/>
  <c r="C121" i="2"/>
  <c r="B121" i="2"/>
  <c r="A121" i="2"/>
  <c r="AE120" i="2"/>
  <c r="T120" i="2"/>
  <c r="J120" i="2"/>
  <c r="C120" i="2"/>
  <c r="B120" i="2"/>
  <c r="A120" i="2"/>
  <c r="AE119" i="2"/>
  <c r="T119" i="2"/>
  <c r="J119" i="2"/>
  <c r="C119" i="2"/>
  <c r="B119" i="2"/>
  <c r="A119" i="2"/>
  <c r="AE118" i="2"/>
  <c r="T118" i="2"/>
  <c r="J118" i="2"/>
  <c r="C118" i="2"/>
  <c r="B118" i="2"/>
  <c r="A118" i="2"/>
  <c r="AE117" i="2"/>
  <c r="T117" i="2"/>
  <c r="J117" i="2"/>
  <c r="C117" i="2"/>
  <c r="B117" i="2"/>
  <c r="A117" i="2"/>
  <c r="AE116" i="2"/>
  <c r="T116" i="2"/>
  <c r="J116" i="2"/>
  <c r="C116" i="2"/>
  <c r="B116" i="2"/>
  <c r="A116" i="2"/>
  <c r="AE115" i="2"/>
  <c r="T115" i="2"/>
  <c r="J115" i="2"/>
  <c r="C115" i="2"/>
  <c r="B115" i="2"/>
  <c r="A115" i="2"/>
  <c r="AE114" i="2"/>
  <c r="T114" i="2"/>
  <c r="J114" i="2"/>
  <c r="C114" i="2"/>
  <c r="B114" i="2"/>
  <c r="A114" i="2"/>
  <c r="AE113" i="2"/>
  <c r="T113" i="2"/>
  <c r="J113" i="2"/>
  <c r="C113" i="2"/>
  <c r="B113" i="2"/>
  <c r="A113" i="2"/>
  <c r="AE112" i="2"/>
  <c r="T112" i="2"/>
  <c r="J112" i="2"/>
  <c r="C112" i="2"/>
  <c r="B112" i="2"/>
  <c r="A112" i="2"/>
  <c r="AE111" i="2"/>
  <c r="T111" i="2"/>
  <c r="J111" i="2"/>
  <c r="C111" i="2"/>
  <c r="B111" i="2"/>
  <c r="A111" i="2"/>
  <c r="AE110" i="2"/>
  <c r="T110" i="2"/>
  <c r="J110" i="2"/>
  <c r="C110" i="2"/>
  <c r="B110" i="2"/>
  <c r="A110" i="2"/>
  <c r="AE109" i="2"/>
  <c r="T109" i="2"/>
  <c r="J109" i="2"/>
  <c r="C109" i="2"/>
  <c r="B109" i="2"/>
  <c r="A109" i="2"/>
  <c r="AE108" i="2"/>
  <c r="T108" i="2"/>
  <c r="J108" i="2"/>
  <c r="C108" i="2"/>
  <c r="B108" i="2"/>
  <c r="A108" i="2"/>
  <c r="AE107" i="2"/>
  <c r="T107" i="2"/>
  <c r="J107" i="2"/>
  <c r="C107" i="2"/>
  <c r="B107" i="2"/>
  <c r="A107" i="2"/>
  <c r="AE106" i="2"/>
  <c r="T106" i="2"/>
  <c r="J106" i="2"/>
  <c r="C106" i="2"/>
  <c r="B106" i="2"/>
  <c r="A106" i="2"/>
  <c r="AE105" i="2"/>
  <c r="T105" i="2"/>
  <c r="J105" i="2"/>
  <c r="C105" i="2"/>
  <c r="B105" i="2"/>
  <c r="A105" i="2"/>
  <c r="AE104" i="2"/>
  <c r="T104" i="2"/>
  <c r="J104" i="2"/>
  <c r="C104" i="2"/>
  <c r="B104" i="2"/>
  <c r="A104" i="2"/>
  <c r="AE103" i="2"/>
  <c r="T103" i="2"/>
  <c r="J103" i="2"/>
  <c r="C103" i="2"/>
  <c r="B103" i="2"/>
  <c r="A103" i="2"/>
  <c r="AE102" i="2"/>
  <c r="T102" i="2"/>
  <c r="J102" i="2"/>
  <c r="C102" i="2"/>
  <c r="B102" i="2"/>
  <c r="A102" i="2"/>
  <c r="AE101" i="2"/>
  <c r="T101" i="2"/>
  <c r="J101" i="2"/>
  <c r="C101" i="2"/>
  <c r="B101" i="2"/>
  <c r="A101" i="2"/>
  <c r="AE100" i="2"/>
  <c r="T100" i="2"/>
  <c r="J100" i="2"/>
  <c r="C100" i="2"/>
  <c r="B100" i="2"/>
  <c r="A100" i="2"/>
  <c r="AE99" i="2"/>
  <c r="T99" i="2"/>
  <c r="J99" i="2"/>
  <c r="C99" i="2"/>
  <c r="B99" i="2"/>
  <c r="A99" i="2"/>
  <c r="AE98" i="2"/>
  <c r="T98" i="2"/>
  <c r="J98" i="2"/>
  <c r="C98" i="2"/>
  <c r="B98" i="2"/>
  <c r="A98" i="2"/>
  <c r="AE97" i="2"/>
  <c r="T97" i="2"/>
  <c r="J97" i="2"/>
  <c r="C97" i="2"/>
  <c r="B97" i="2"/>
  <c r="A97" i="2"/>
  <c r="AE96" i="2"/>
  <c r="T96" i="2"/>
  <c r="J96" i="2"/>
  <c r="C96" i="2"/>
  <c r="B96" i="2"/>
  <c r="A96" i="2"/>
  <c r="AE95" i="2"/>
  <c r="T95" i="2"/>
  <c r="J95" i="2"/>
  <c r="C95" i="2"/>
  <c r="B95" i="2"/>
  <c r="A95" i="2"/>
  <c r="AE94" i="2"/>
  <c r="T94" i="2"/>
  <c r="J94" i="2"/>
  <c r="C94" i="2"/>
  <c r="B94" i="2"/>
  <c r="A94" i="2"/>
  <c r="AE93" i="2"/>
  <c r="T93" i="2"/>
  <c r="J93" i="2"/>
  <c r="C93" i="2"/>
  <c r="B93" i="2"/>
  <c r="A93" i="2"/>
  <c r="AE92" i="2"/>
  <c r="T92" i="2"/>
  <c r="J92" i="2"/>
  <c r="C92" i="2"/>
  <c r="B92" i="2"/>
  <c r="A92" i="2"/>
  <c r="AE91" i="2"/>
  <c r="T91" i="2"/>
  <c r="J91" i="2"/>
  <c r="C91" i="2"/>
  <c r="B91" i="2"/>
  <c r="A91" i="2"/>
  <c r="AE90" i="2"/>
  <c r="T90" i="2"/>
  <c r="J90" i="2"/>
  <c r="C90" i="2"/>
  <c r="B90" i="2"/>
  <c r="A90" i="2"/>
  <c r="AE89" i="2"/>
  <c r="T89" i="2"/>
  <c r="J89" i="2"/>
  <c r="C89" i="2"/>
  <c r="B89" i="2"/>
  <c r="A89" i="2"/>
  <c r="AE88" i="2"/>
  <c r="T88" i="2"/>
  <c r="J88" i="2"/>
  <c r="C88" i="2"/>
  <c r="B88" i="2"/>
  <c r="A88" i="2"/>
  <c r="AE87" i="2"/>
  <c r="T87" i="2"/>
  <c r="J87" i="2"/>
  <c r="C87" i="2"/>
  <c r="B87" i="2"/>
  <c r="A87" i="2"/>
  <c r="AE86" i="2"/>
  <c r="T86" i="2"/>
  <c r="J86" i="2"/>
  <c r="C86" i="2"/>
  <c r="B86" i="2"/>
  <c r="A86" i="2"/>
  <c r="AE85" i="2"/>
  <c r="T85" i="2"/>
  <c r="J85" i="2"/>
  <c r="C85" i="2"/>
  <c r="B85" i="2"/>
  <c r="A85" i="2"/>
  <c r="AE84" i="2"/>
  <c r="T84" i="2"/>
  <c r="J84" i="2"/>
  <c r="C84" i="2"/>
  <c r="B84" i="2"/>
  <c r="A84" i="2"/>
  <c r="AE83" i="2"/>
  <c r="T83" i="2"/>
  <c r="J83" i="2"/>
  <c r="C83" i="2"/>
  <c r="B83" i="2"/>
  <c r="A83" i="2"/>
  <c r="AE82" i="2"/>
  <c r="T82" i="2"/>
  <c r="J82" i="2"/>
  <c r="C82" i="2"/>
  <c r="B82" i="2"/>
  <c r="A82" i="2"/>
  <c r="AE81" i="2"/>
  <c r="T81" i="2"/>
  <c r="J81" i="2"/>
  <c r="C81" i="2"/>
  <c r="B81" i="2"/>
  <c r="A81" i="2"/>
  <c r="AE80" i="2"/>
  <c r="T80" i="2"/>
  <c r="J80" i="2"/>
  <c r="C80" i="2"/>
  <c r="B80" i="2"/>
  <c r="A80" i="2"/>
  <c r="AE79" i="2"/>
  <c r="T79" i="2"/>
  <c r="J79" i="2"/>
  <c r="C79" i="2"/>
  <c r="B79" i="2"/>
  <c r="A79" i="2"/>
  <c r="AE78" i="2"/>
  <c r="T78" i="2"/>
  <c r="J78" i="2"/>
  <c r="C78" i="2"/>
  <c r="B78" i="2"/>
  <c r="A78" i="2"/>
  <c r="AE77" i="2"/>
  <c r="T77" i="2"/>
  <c r="J77" i="2"/>
  <c r="C77" i="2"/>
  <c r="B77" i="2"/>
  <c r="A77" i="2"/>
  <c r="AE76" i="2"/>
  <c r="T76" i="2"/>
  <c r="J76" i="2"/>
  <c r="C76" i="2"/>
  <c r="B76" i="2"/>
  <c r="A76" i="2"/>
  <c r="AE75" i="2"/>
  <c r="T75" i="2"/>
  <c r="J75" i="2"/>
  <c r="C75" i="2"/>
  <c r="B75" i="2"/>
  <c r="A75" i="2"/>
  <c r="AE74" i="2"/>
  <c r="T74" i="2"/>
  <c r="J74" i="2"/>
  <c r="C74" i="2"/>
  <c r="B74" i="2"/>
  <c r="A74" i="2"/>
  <c r="AE73" i="2"/>
  <c r="T73" i="2"/>
  <c r="J73" i="2"/>
  <c r="C73" i="2"/>
  <c r="B73" i="2"/>
  <c r="A73" i="2"/>
  <c r="AE72" i="2"/>
  <c r="T72" i="2"/>
  <c r="J72" i="2"/>
  <c r="C72" i="2"/>
  <c r="B72" i="2"/>
  <c r="A72" i="2"/>
  <c r="AE71" i="2"/>
  <c r="T71" i="2"/>
  <c r="J71" i="2"/>
  <c r="C71" i="2"/>
  <c r="B71" i="2"/>
  <c r="A71" i="2"/>
  <c r="AE70" i="2"/>
  <c r="T70" i="2"/>
  <c r="J70" i="2"/>
  <c r="C70" i="2"/>
  <c r="B70" i="2"/>
  <c r="A70" i="2"/>
  <c r="AE69" i="2"/>
  <c r="T69" i="2"/>
  <c r="J69" i="2"/>
  <c r="C69" i="2"/>
  <c r="B69" i="2"/>
  <c r="A69" i="2"/>
  <c r="AE68" i="2"/>
  <c r="T68" i="2"/>
  <c r="J68" i="2"/>
  <c r="C68" i="2"/>
  <c r="B68" i="2"/>
  <c r="A68" i="2"/>
  <c r="AE67" i="2"/>
  <c r="T67" i="2"/>
  <c r="J67" i="2"/>
  <c r="C67" i="2"/>
  <c r="B67" i="2"/>
  <c r="A67" i="2"/>
  <c r="AE66" i="2"/>
  <c r="T66" i="2"/>
  <c r="J66" i="2"/>
  <c r="C66" i="2"/>
  <c r="B66" i="2"/>
  <c r="A66" i="2"/>
  <c r="AE65" i="2"/>
  <c r="T65" i="2"/>
  <c r="J65" i="2"/>
  <c r="C65" i="2"/>
  <c r="B65" i="2"/>
  <c r="A65" i="2"/>
  <c r="AE64" i="2"/>
  <c r="T64" i="2"/>
  <c r="J64" i="2"/>
  <c r="C64" i="2"/>
  <c r="B64" i="2"/>
  <c r="A64" i="2"/>
  <c r="AE63" i="2"/>
  <c r="T63" i="2"/>
  <c r="J63" i="2"/>
  <c r="C63" i="2"/>
  <c r="B63" i="2"/>
  <c r="A63" i="2"/>
  <c r="AE62" i="2"/>
  <c r="T62" i="2"/>
  <c r="J62" i="2"/>
  <c r="C62" i="2"/>
  <c r="B62" i="2"/>
  <c r="A62" i="2"/>
  <c r="AE61" i="2"/>
  <c r="T61" i="2"/>
  <c r="J61" i="2"/>
  <c r="C61" i="2"/>
  <c r="B61" i="2"/>
  <c r="A61" i="2"/>
  <c r="AE60" i="2"/>
  <c r="T60" i="2"/>
  <c r="J60" i="2"/>
  <c r="C60" i="2"/>
  <c r="B60" i="2"/>
  <c r="A60" i="2"/>
  <c r="AE59" i="2"/>
  <c r="T59" i="2"/>
  <c r="J59" i="2"/>
  <c r="C59" i="2"/>
  <c r="B59" i="2"/>
  <c r="A59" i="2"/>
  <c r="AE58" i="2"/>
  <c r="T58" i="2"/>
  <c r="J58" i="2"/>
  <c r="C58" i="2"/>
  <c r="B58" i="2"/>
  <c r="A58" i="2"/>
  <c r="AE57" i="2"/>
  <c r="T57" i="2"/>
  <c r="J57" i="2"/>
  <c r="C57" i="2"/>
  <c r="B57" i="2"/>
  <c r="A57" i="2"/>
  <c r="AE56" i="2"/>
  <c r="T56" i="2"/>
  <c r="J56" i="2"/>
  <c r="C56" i="2"/>
  <c r="B56" i="2"/>
  <c r="A56" i="2"/>
  <c r="AE55" i="2"/>
  <c r="T55" i="2"/>
  <c r="J55" i="2"/>
  <c r="C55" i="2"/>
  <c r="B55" i="2"/>
  <c r="A55" i="2"/>
  <c r="AE54" i="2"/>
  <c r="T54" i="2"/>
  <c r="J54" i="2"/>
  <c r="C54" i="2"/>
  <c r="B54" i="2"/>
  <c r="A54" i="2"/>
  <c r="AE53" i="2"/>
  <c r="T53" i="2"/>
  <c r="J53" i="2"/>
  <c r="C53" i="2"/>
  <c r="B53" i="2"/>
  <c r="A53" i="2"/>
  <c r="AE52" i="2"/>
  <c r="T52" i="2"/>
  <c r="J52" i="2"/>
  <c r="C52" i="2"/>
  <c r="B52" i="2"/>
  <c r="A52" i="2"/>
  <c r="AE51" i="2"/>
  <c r="T51" i="2"/>
  <c r="J51" i="2"/>
  <c r="C51" i="2"/>
  <c r="B51" i="2"/>
  <c r="A51" i="2"/>
  <c r="AE50" i="2"/>
  <c r="T50" i="2"/>
  <c r="J50" i="2"/>
  <c r="C50" i="2"/>
  <c r="B50" i="2"/>
  <c r="A50" i="2"/>
  <c r="AE49" i="2"/>
  <c r="T49" i="2"/>
  <c r="J49" i="2"/>
  <c r="C49" i="2"/>
  <c r="B49" i="2"/>
  <c r="A49" i="2"/>
  <c r="AE48" i="2"/>
  <c r="T48" i="2"/>
  <c r="J48" i="2"/>
  <c r="C48" i="2"/>
  <c r="B48" i="2"/>
  <c r="A48" i="2"/>
  <c r="AE47" i="2"/>
  <c r="T47" i="2"/>
  <c r="J47" i="2"/>
  <c r="C47" i="2"/>
  <c r="B47" i="2"/>
  <c r="A47" i="2"/>
  <c r="AE46" i="2"/>
  <c r="T46" i="2"/>
  <c r="J46" i="2"/>
  <c r="C46" i="2"/>
  <c r="B46" i="2"/>
  <c r="A46" i="2"/>
  <c r="AE45" i="2"/>
  <c r="T45" i="2"/>
  <c r="J45" i="2"/>
  <c r="C45" i="2"/>
  <c r="B45" i="2"/>
  <c r="A45" i="2"/>
  <c r="AE44" i="2"/>
  <c r="T44" i="2"/>
  <c r="J44" i="2"/>
  <c r="C44" i="2"/>
  <c r="B44" i="2"/>
  <c r="A44" i="2"/>
  <c r="AE43" i="2"/>
  <c r="T43" i="2"/>
  <c r="J43" i="2"/>
  <c r="C43" i="2"/>
  <c r="B43" i="2"/>
  <c r="A43" i="2"/>
  <c r="AE42" i="2"/>
  <c r="T42" i="2"/>
  <c r="J42" i="2"/>
  <c r="C42" i="2"/>
  <c r="B42" i="2"/>
  <c r="A42" i="2"/>
  <c r="AE41" i="2"/>
  <c r="T41" i="2"/>
  <c r="J41" i="2"/>
  <c r="C41" i="2"/>
  <c r="B41" i="2"/>
  <c r="A41" i="2"/>
  <c r="AE40" i="2"/>
  <c r="T40" i="2"/>
  <c r="J40" i="2"/>
  <c r="C40" i="2"/>
  <c r="B40" i="2"/>
  <c r="A40" i="2"/>
  <c r="AE39" i="2"/>
  <c r="T39" i="2"/>
  <c r="J39" i="2"/>
  <c r="C39" i="2"/>
  <c r="B39" i="2"/>
  <c r="A39" i="2"/>
  <c r="AE38" i="2"/>
  <c r="T38" i="2"/>
  <c r="J38" i="2"/>
  <c r="C38" i="2"/>
  <c r="B38" i="2"/>
  <c r="A38" i="2"/>
  <c r="AE37" i="2"/>
  <c r="T37" i="2"/>
  <c r="J37" i="2"/>
  <c r="C37" i="2"/>
  <c r="B37" i="2"/>
  <c r="A37" i="2"/>
  <c r="AE36" i="2"/>
  <c r="T36" i="2"/>
  <c r="J36" i="2"/>
  <c r="C36" i="2"/>
  <c r="B36" i="2"/>
  <c r="A36" i="2"/>
  <c r="AE35" i="2"/>
  <c r="T35" i="2"/>
  <c r="J35" i="2"/>
  <c r="C35" i="2"/>
  <c r="B35" i="2"/>
  <c r="A35" i="2"/>
  <c r="AE34" i="2"/>
  <c r="T34" i="2"/>
  <c r="J34" i="2"/>
  <c r="C34" i="2"/>
  <c r="B34" i="2"/>
  <c r="A34" i="2"/>
  <c r="AE33" i="2"/>
  <c r="T33" i="2"/>
  <c r="J33" i="2"/>
  <c r="C33" i="2"/>
  <c r="B33" i="2"/>
  <c r="A33" i="2"/>
  <c r="AE32" i="2"/>
  <c r="T32" i="2"/>
  <c r="J32" i="2"/>
  <c r="C32" i="2"/>
  <c r="B32" i="2"/>
  <c r="A32" i="2"/>
  <c r="AE31" i="2"/>
  <c r="T31" i="2"/>
  <c r="J31" i="2"/>
  <c r="C31" i="2"/>
  <c r="B31" i="2"/>
  <c r="A31" i="2"/>
  <c r="AE30" i="2"/>
  <c r="T30" i="2"/>
  <c r="J30" i="2"/>
  <c r="C30" i="2"/>
  <c r="B30" i="2"/>
  <c r="A30" i="2"/>
  <c r="AE29" i="2"/>
  <c r="T29" i="2"/>
  <c r="J29" i="2"/>
  <c r="C29" i="2"/>
  <c r="B29" i="2"/>
  <c r="A29" i="2"/>
  <c r="AE28" i="2"/>
  <c r="T28" i="2"/>
  <c r="J28" i="2"/>
  <c r="C28" i="2"/>
  <c r="B28" i="2"/>
  <c r="A28" i="2"/>
  <c r="AE27" i="2"/>
  <c r="T27" i="2"/>
  <c r="J27" i="2"/>
  <c r="C27" i="2"/>
  <c r="B27" i="2"/>
  <c r="A27" i="2"/>
  <c r="AE26" i="2"/>
  <c r="T26" i="2"/>
  <c r="J26" i="2"/>
  <c r="C26" i="2"/>
  <c r="B26" i="2"/>
  <c r="A26" i="2"/>
  <c r="AE25" i="2"/>
  <c r="T25" i="2"/>
  <c r="J25" i="2"/>
  <c r="C25" i="2"/>
  <c r="B25" i="2"/>
  <c r="A25" i="2"/>
  <c r="AE24" i="2"/>
  <c r="T24" i="2"/>
  <c r="J24" i="2"/>
  <c r="C24" i="2"/>
  <c r="B24" i="2"/>
  <c r="A24" i="2"/>
  <c r="AE23" i="2"/>
  <c r="T23" i="2"/>
  <c r="J23" i="2"/>
  <c r="C23" i="2"/>
  <c r="B23" i="2"/>
  <c r="A23" i="2"/>
  <c r="AE22" i="2"/>
  <c r="T22" i="2"/>
  <c r="J22" i="2"/>
  <c r="C22" i="2"/>
  <c r="B22" i="2"/>
  <c r="A22" i="2"/>
  <c r="AE21" i="2"/>
  <c r="T21" i="2"/>
  <c r="J21" i="2"/>
  <c r="C21" i="2"/>
  <c r="B21" i="2"/>
  <c r="A21" i="2"/>
  <c r="AE20" i="2"/>
  <c r="T20" i="2"/>
  <c r="J20" i="2"/>
  <c r="C20" i="2"/>
  <c r="B20" i="2"/>
  <c r="A20" i="2"/>
  <c r="AE19" i="2"/>
  <c r="T19" i="2"/>
  <c r="J19" i="2"/>
  <c r="C19" i="2"/>
  <c r="B19" i="2"/>
  <c r="A19" i="2"/>
  <c r="AE18" i="2"/>
  <c r="T18" i="2"/>
  <c r="J18" i="2"/>
  <c r="C18" i="2"/>
  <c r="B18" i="2"/>
  <c r="A18" i="2"/>
  <c r="AE17" i="2"/>
  <c r="T17" i="2"/>
  <c r="J17" i="2"/>
  <c r="C17" i="2"/>
  <c r="B17" i="2"/>
  <c r="A17" i="2"/>
  <c r="AE16" i="2"/>
  <c r="T16" i="2"/>
  <c r="J16" i="2"/>
  <c r="C16" i="2"/>
  <c r="B16" i="2"/>
  <c r="A16" i="2"/>
  <c r="AE15" i="2"/>
  <c r="T15" i="2"/>
  <c r="J15" i="2"/>
  <c r="C15" i="2"/>
  <c r="B15" i="2"/>
  <c r="A15" i="2"/>
  <c r="AE14" i="2"/>
  <c r="T14" i="2"/>
  <c r="J14" i="2"/>
  <c r="C14" i="2"/>
  <c r="B14" i="2"/>
  <c r="A14" i="2"/>
  <c r="AE13" i="2"/>
  <c r="T13" i="2"/>
  <c r="J13" i="2"/>
  <c r="C13" i="2"/>
  <c r="B13" i="2"/>
  <c r="A13" i="2"/>
  <c r="AE12" i="2"/>
  <c r="T12" i="2"/>
  <c r="J12" i="2"/>
  <c r="C12" i="2"/>
  <c r="B12" i="2"/>
  <c r="A12" i="2"/>
  <c r="AE11" i="2"/>
  <c r="T11" i="2"/>
  <c r="J11" i="2"/>
  <c r="C11" i="2"/>
  <c r="B11" i="2"/>
  <c r="A11" i="2"/>
  <c r="AE10" i="2"/>
  <c r="T10" i="2"/>
  <c r="J10" i="2"/>
  <c r="C10" i="2"/>
  <c r="B10" i="2"/>
  <c r="A10" i="2"/>
  <c r="AE9" i="2"/>
  <c r="T9" i="2"/>
  <c r="J9" i="2"/>
  <c r="C9" i="2"/>
  <c r="B9" i="2"/>
  <c r="A9" i="2"/>
  <c r="AE8" i="2"/>
  <c r="T8" i="2"/>
  <c r="J8" i="2"/>
  <c r="C8" i="2"/>
  <c r="B8" i="2"/>
  <c r="A8" i="2"/>
  <c r="AE7" i="2"/>
  <c r="T7" i="2"/>
  <c r="J7" i="2"/>
  <c r="C7" i="2"/>
  <c r="B7" i="2"/>
  <c r="A7" i="2"/>
  <c r="AE6" i="2"/>
  <c r="T6" i="2"/>
  <c r="J6" i="2"/>
  <c r="C6" i="2"/>
  <c r="B6" i="2"/>
  <c r="A6" i="2"/>
  <c r="AE5" i="2"/>
  <c r="T5" i="2"/>
  <c r="J5" i="2"/>
  <c r="C5" i="2"/>
  <c r="B5" i="2"/>
  <c r="A5" i="2"/>
  <c r="AE4" i="2"/>
  <c r="T4" i="2"/>
  <c r="J4" i="2"/>
  <c r="C4" i="2"/>
  <c r="B4" i="2"/>
  <c r="A4" i="2"/>
  <c r="AE3" i="2"/>
  <c r="T3" i="2"/>
  <c r="J3" i="2"/>
  <c r="C3" i="2"/>
  <c r="B3" i="2"/>
  <c r="A3" i="2"/>
  <c r="E1" i="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H1" i="12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AD812" i="11"/>
  <c r="X812" i="11"/>
  <c r="R812" i="11"/>
  <c r="L812" i="11"/>
  <c r="F812" i="11"/>
  <c r="AB812" i="11"/>
  <c r="V812" i="11"/>
  <c r="P812" i="11"/>
  <c r="J812" i="11"/>
  <c r="D812" i="11"/>
  <c r="Z812" i="11"/>
  <c r="T812" i="11"/>
  <c r="N812" i="11"/>
  <c r="H812" i="11"/>
  <c r="U812" i="11"/>
  <c r="I812" i="11"/>
  <c r="Z812" i="2"/>
  <c r="T812" i="2"/>
  <c r="N812" i="2"/>
  <c r="H812" i="2"/>
  <c r="G12" i="12"/>
  <c r="G9" i="4"/>
  <c r="S812" i="11"/>
  <c r="G812" i="11"/>
  <c r="AE812" i="2"/>
  <c r="Y812" i="2"/>
  <c r="S812" i="2"/>
  <c r="M812" i="2"/>
  <c r="G812" i="2"/>
  <c r="F19" i="12"/>
  <c r="G14" i="12"/>
  <c r="G11" i="12"/>
  <c r="G8" i="12"/>
  <c r="G5" i="12"/>
  <c r="F19" i="4"/>
  <c r="G14" i="4"/>
  <c r="G11" i="4"/>
  <c r="G5" i="4"/>
  <c r="G13" i="12"/>
  <c r="G4" i="12"/>
  <c r="G13" i="4"/>
  <c r="G4" i="4"/>
  <c r="AC812" i="11"/>
  <c r="Q812" i="11"/>
  <c r="E812" i="11"/>
  <c r="AD812" i="2"/>
  <c r="X812" i="2"/>
  <c r="R812" i="2"/>
  <c r="L812" i="2"/>
  <c r="F812" i="2"/>
  <c r="G17" i="12"/>
  <c r="G17" i="4"/>
  <c r="G8" i="4"/>
  <c r="G16" i="12"/>
  <c r="G6" i="12"/>
  <c r="G12" i="4"/>
  <c r="AA812" i="11"/>
  <c r="O812" i="11"/>
  <c r="C812" i="11"/>
  <c r="AC812" i="2"/>
  <c r="W812" i="2"/>
  <c r="Q812" i="2"/>
  <c r="K812" i="2"/>
  <c r="E812" i="2"/>
  <c r="E19" i="12"/>
  <c r="E19" i="4"/>
  <c r="G10" i="12"/>
  <c r="G16" i="4"/>
  <c r="G7" i="4"/>
  <c r="G15" i="12"/>
  <c r="G15" i="4"/>
  <c r="Y812" i="11"/>
  <c r="M812" i="11"/>
  <c r="AB812" i="2"/>
  <c r="V812" i="2"/>
  <c r="P812" i="2"/>
  <c r="J812" i="2"/>
  <c r="D812" i="2"/>
  <c r="D19" i="12"/>
  <c r="G7" i="12"/>
  <c r="D19" i="4"/>
  <c r="G10" i="4"/>
  <c r="G18" i="12"/>
  <c r="G18" i="4"/>
  <c r="W812" i="11"/>
  <c r="K812" i="11"/>
  <c r="AA812" i="2"/>
  <c r="U812" i="2"/>
  <c r="O812" i="2"/>
  <c r="I812" i="2"/>
  <c r="C812" i="2"/>
  <c r="C19" i="12"/>
  <c r="G19" i="12" s="1"/>
  <c r="C19" i="4"/>
  <c r="G19" i="4" s="1"/>
  <c r="G9" i="12"/>
  <c r="G6" i="4"/>
  <c r="AE774" i="11" l="1"/>
  <c r="AE780" i="11"/>
  <c r="AE786" i="11"/>
  <c r="AE792" i="11"/>
  <c r="AE798" i="11"/>
  <c r="AE804" i="11"/>
  <c r="AE810" i="11"/>
  <c r="AE773" i="11"/>
  <c r="AE779" i="11"/>
  <c r="AE785" i="11"/>
  <c r="AE791" i="11"/>
  <c r="AE797" i="11"/>
  <c r="AE803" i="11"/>
  <c r="AE809" i="11"/>
  <c r="AE772" i="11"/>
  <c r="AE778" i="11"/>
  <c r="AE777" i="11"/>
  <c r="AE783" i="11"/>
  <c r="AE789" i="11"/>
  <c r="AE795" i="11"/>
  <c r="AE801" i="11"/>
  <c r="AE807" i="11"/>
  <c r="AE782" i="11"/>
  <c r="AE788" i="11"/>
  <c r="AE794" i="11"/>
  <c r="AE800" i="11"/>
  <c r="AE806" i="11"/>
  <c r="AE812" i="11"/>
</calcChain>
</file>

<file path=xl/sharedStrings.xml><?xml version="1.0" encoding="utf-8"?>
<sst xmlns="http://schemas.openxmlformats.org/spreadsheetml/2006/main" count="1749" uniqueCount="175">
  <si>
    <t>počty publikácií</t>
  </si>
  <si>
    <t>VŠ - skratka</t>
  </si>
  <si>
    <t>VŠETKO</t>
  </si>
  <si>
    <t>vs</t>
  </si>
  <si>
    <t>kat</t>
  </si>
  <si>
    <t>podiely</t>
  </si>
  <si>
    <t>zaznamy</t>
  </si>
  <si>
    <t>I</t>
  </si>
  <si>
    <t>Všetko</t>
  </si>
  <si>
    <t>P. č.</t>
  </si>
  <si>
    <t>E</t>
  </si>
  <si>
    <t>Z</t>
  </si>
  <si>
    <t>S</t>
  </si>
  <si>
    <t>vysoká škola</t>
  </si>
  <si>
    <t>rola</t>
  </si>
  <si>
    <t>E – Excelentný výstup umeleckej činnosti</t>
  </si>
  <si>
    <t>EM 1 – excelentný výstup medzinárodného dosahu s veľkým rozsahom</t>
  </si>
  <si>
    <t>EM 2 – excelentný výstup medzinárodného dosahu so stredným rozsahom</t>
  </si>
  <si>
    <t>EM 3 – excelentný výstup medzinárodného dosahu s malým rozsahom</t>
  </si>
  <si>
    <t>EN 1 – excelentný výstup národného dosahu s veľkým rozsahom</t>
  </si>
  <si>
    <t>EN 2 – excelentný výstup národného dosahu so stredným rozsahom</t>
  </si>
  <si>
    <t>EN 3 – excelentný výstup národného dosahu s malým rozsahom</t>
  </si>
  <si>
    <t>Z – Zásadný výstup umeleckej činnosti</t>
  </si>
  <si>
    <t>ZM 1 – zásadný výstup medzinárodného dosahu s veľkým rozsahom</t>
  </si>
  <si>
    <t>ZM 2 – zásadný výstup medzinárodného dosahu so stredným rozsahom</t>
  </si>
  <si>
    <t>ZM 3 – zásadný výstup medzinárodného dosahu s malým rozsahom</t>
  </si>
  <si>
    <t>ZN 1 – zásadný výstup národného dosahu s veľkým rozsahom</t>
  </si>
  <si>
    <t>ZN 2 – zásadný výstup národného dosahu so stredným rozsahom</t>
  </si>
  <si>
    <t>ZN 3 – zásadný výstup národného dosahu s malým rozsahom</t>
  </si>
  <si>
    <t>ZR 1 – zásadný výstup regionálneho dosahu s veľkým rozsahom</t>
  </si>
  <si>
    <t>ZR 2 – zásadný výstup regionálneho dosahu so stredným rozsahom</t>
  </si>
  <si>
    <t>ZR 3 – zásadný výstup regionálneho dosahu s malým rozsahom</t>
  </si>
  <si>
    <t>S – Štandardný výstup umeleckej činnosti</t>
  </si>
  <si>
    <t>SM 1 – štandardný výstup medzinárodného dosahu s veľkým rozsahom</t>
  </si>
  <si>
    <t>SM 2 – štandardný výstup medzinárodného dosahu so stredným rozsahom</t>
  </si>
  <si>
    <t>SM 3 – štandardný výstup medzinárodného dosahu s malým rozsahom</t>
  </si>
  <si>
    <t>SN 1 – štandardný výstup národného dosahu s veľkým rozsahom</t>
  </si>
  <si>
    <t>SN 2 – štandardný výstup národného dosahu so stredným rozsahom</t>
  </si>
  <si>
    <t>SN 3 – štandardný výstup národného dosahu s malým rozsahom</t>
  </si>
  <si>
    <t>SR 1 – štandardný výstup regionálneho dosahu s veľkým rozsahom</t>
  </si>
  <si>
    <t>SR 2 – štandardný výstup regionálneho dosahu so stredným rozsahom</t>
  </si>
  <si>
    <t>SR 3 – štandardný výstup regionálneho dosahu s malým rozsahom</t>
  </si>
  <si>
    <t>I – Iný výstup umeleckej činnosti</t>
  </si>
  <si>
    <t>vskatrola</t>
  </si>
  <si>
    <t>UK (UKO)</t>
  </si>
  <si>
    <t>UPJŠ (UPJŠ)</t>
  </si>
  <si>
    <t>PU (PU)</t>
  </si>
  <si>
    <t>UCM (UCM.Trnava)</t>
  </si>
  <si>
    <t>UVLF (UVLF)</t>
  </si>
  <si>
    <t>UKF (UKF.Nitra)</t>
  </si>
  <si>
    <t>UMB (UMB.B.Bystrica)</t>
  </si>
  <si>
    <t>TU (TUT)</t>
  </si>
  <si>
    <t>TUKE (TU.Košice)</t>
  </si>
  <si>
    <t>Žilinská univerzita v Žiline (11, ŽU.Žilina)</t>
  </si>
  <si>
    <t>TnUAD (TUAD.Trenčín)</t>
  </si>
  <si>
    <t>EU (EU.Bratislava)</t>
  </si>
  <si>
    <t>Slovenská poľnohospodárska univerzita v Nitre (SPU.Nitra)</t>
  </si>
  <si>
    <t>TU Zvolen (TU.Zvolen)</t>
  </si>
  <si>
    <t>VŠMU (VSMU, 16, VŠMU.Bratislava)</t>
  </si>
  <si>
    <t>VŠVU (VŠVU)</t>
  </si>
  <si>
    <t>AU (AU.B.Bystrica)</t>
  </si>
  <si>
    <t>KU (KU.Ružomberok)</t>
  </si>
  <si>
    <t>Univerzita J. Selyeho (UJS)</t>
  </si>
  <si>
    <t>STU v Bratislave (STUBA)</t>
  </si>
  <si>
    <t>AOS (AOS.LM)</t>
  </si>
  <si>
    <t>SEVŠ (SEVŠ.Skalica)</t>
  </si>
  <si>
    <t>VŠM (VSM)</t>
  </si>
  <si>
    <t>APZ (0102915)</t>
  </si>
  <si>
    <t>PEVŠ (PEVŠ.Bratislava)</t>
  </si>
  <si>
    <t>VSSVA (VŠSVA.Bratislava)</t>
  </si>
  <si>
    <t>Vysoká škola bezpečnostného manažérstva v Košiciach (VŠBM.Košice)</t>
  </si>
  <si>
    <t>HUAJA (HUAJA.BŠ)</t>
  </si>
  <si>
    <t>Vysoká škola ekonómie a manažmentu verejnej správy v Bratislave (1)</t>
  </si>
  <si>
    <t>ISM (VSMPISM)</t>
  </si>
  <si>
    <t>SZU (SZU)</t>
  </si>
  <si>
    <t>VŠ DTI (DTI)</t>
  </si>
  <si>
    <t>VŠD (VŠD)</t>
  </si>
  <si>
    <t>Vysoká škola Goethe UNI Bratislava (Guni)</t>
  </si>
  <si>
    <t>BISLA (BISLA.Bratislava)</t>
  </si>
  <si>
    <t>Akadémia médií Bratislava (36, AM.Bratislava)</t>
  </si>
  <si>
    <t>CVTI SR (CVTI SR)</t>
  </si>
  <si>
    <t>[vlastným nákladom] (vn)</t>
  </si>
  <si>
    <t>[s.n.] ([s.n.])</t>
  </si>
  <si>
    <t>Súkromný objednávateľ (Súkromný objednávateľ)</t>
  </si>
  <si>
    <t>Kempelenov inštitút inteligentných technológií (KINIT)</t>
  </si>
  <si>
    <t>Dizajnér</t>
  </si>
  <si>
    <t>Kurátor výstavy</t>
  </si>
  <si>
    <t>SM1</t>
  </si>
  <si>
    <t>Dirigent</t>
  </si>
  <si>
    <t>Inštrumentalista</t>
  </si>
  <si>
    <t>Výtvarník</t>
  </si>
  <si>
    <t>SM2</t>
  </si>
  <si>
    <t>SM3</t>
  </si>
  <si>
    <t>SN1</t>
  </si>
  <si>
    <t>Autor námetu</t>
  </si>
  <si>
    <t>Dramaturg</t>
  </si>
  <si>
    <t>Dramaturg projektu</t>
  </si>
  <si>
    <t>Hudobný dramaturg</t>
  </si>
  <si>
    <t>Spevák</t>
  </si>
  <si>
    <t>Spevák - sólista</t>
  </si>
  <si>
    <t>SN2</t>
  </si>
  <si>
    <t>Autor komentára</t>
  </si>
  <si>
    <t>SN3</t>
  </si>
  <si>
    <t>Inštrumentalista - sólista</t>
  </si>
  <si>
    <t>SR1</t>
  </si>
  <si>
    <t>SR2</t>
  </si>
  <si>
    <t>Autor dramatického diela</t>
  </si>
  <si>
    <t>SR3</t>
  </si>
  <si>
    <t>ZM2</t>
  </si>
  <si>
    <t>Autor scenára</t>
  </si>
  <si>
    <t>Zbormajster</t>
  </si>
  <si>
    <t>Režisér</t>
  </si>
  <si>
    <t>Autor aranžmánu</t>
  </si>
  <si>
    <t>Autor animácie</t>
  </si>
  <si>
    <t>Výkonný producent</t>
  </si>
  <si>
    <t>Hudobný režisér</t>
  </si>
  <si>
    <t>Kameraman</t>
  </si>
  <si>
    <t>Strihač</t>
  </si>
  <si>
    <t>Choreograf</t>
  </si>
  <si>
    <t>ZN3</t>
  </si>
  <si>
    <t>ZM1</t>
  </si>
  <si>
    <t>EM3</t>
  </si>
  <si>
    <t>EN1</t>
  </si>
  <si>
    <t>EN3</t>
  </si>
  <si>
    <t>Architekt</t>
  </si>
  <si>
    <t>ZN1</t>
  </si>
  <si>
    <t>ZN2</t>
  </si>
  <si>
    <t>EM1</t>
  </si>
  <si>
    <t>Autor dramatizácie literárneho diela</t>
  </si>
  <si>
    <t>Autor hudby</t>
  </si>
  <si>
    <t>Autor pohybovej spolupráce</t>
  </si>
  <si>
    <t>Autor svetelného dizajnu</t>
  </si>
  <si>
    <t>Autor úpravy dramatického diela</t>
  </si>
  <si>
    <t>Filmový architekt</t>
  </si>
  <si>
    <t>Herec v hlavnej úlohe</t>
  </si>
  <si>
    <t>Herec v hlavnej úlohy</t>
  </si>
  <si>
    <t>Herec vo vedľajšej úlohe</t>
  </si>
  <si>
    <t>Majster zvuku</t>
  </si>
  <si>
    <t>Producent</t>
  </si>
  <si>
    <t>EM2</t>
  </si>
  <si>
    <t>Kostýmový výtvarník</t>
  </si>
  <si>
    <t>Scénograf</t>
  </si>
  <si>
    <t>Tanečný interpret</t>
  </si>
  <si>
    <t>Tanečný interpret - sólista</t>
  </si>
  <si>
    <t>EN2</t>
  </si>
  <si>
    <t>Autor videoprojekcie</t>
  </si>
  <si>
    <t>Producent VFX</t>
  </si>
  <si>
    <t>Reštaurátor</t>
  </si>
  <si>
    <t>Supervízor vizuálnych efektov</t>
  </si>
  <si>
    <t>Vedúci výpravy</t>
  </si>
  <si>
    <t>Autor bábok</t>
  </si>
  <si>
    <t>Autor textu</t>
  </si>
  <si>
    <t>Režisér animácie</t>
  </si>
  <si>
    <t>Asistent réžie</t>
  </si>
  <si>
    <t>Autor vizuálnych efektov</t>
  </si>
  <si>
    <t>Hlasový pedagóg</t>
  </si>
  <si>
    <t>Autor gradingu</t>
  </si>
  <si>
    <t>Interpret komentára</t>
  </si>
  <si>
    <t>Prekladateľ</t>
  </si>
  <si>
    <t>Autor scény</t>
  </si>
  <si>
    <t>Supervízor postprodukcie</t>
  </si>
  <si>
    <t>ZM3</t>
  </si>
  <si>
    <t>ZR2</t>
  </si>
  <si>
    <t>ZR3</t>
  </si>
  <si>
    <t>Zvukár</t>
  </si>
  <si>
    <t>Kolorista</t>
  </si>
  <si>
    <t>Autor libreta</t>
  </si>
  <si>
    <t>Strihač zvuku</t>
  </si>
  <si>
    <t>ZR1</t>
  </si>
  <si>
    <t>Autor hudobnej úpravy</t>
  </si>
  <si>
    <t>Sumárna štatistika záznamy VŠ  - prehľad skupín</t>
  </si>
  <si>
    <t>Spolu SR</t>
  </si>
  <si>
    <t>Sumárna štatistika podiely VŠ  - prehľad skupín</t>
  </si>
  <si>
    <t>Sumárna štatistika záznamov VŠ  - všetky sledované kategórie</t>
  </si>
  <si>
    <t>Sumárna štatistika podielov VŠ  - všetky sledované kategórie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</si>
</sst>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1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45"/>
        <bgColor auto="1"/>
      </patternFill>
    </fill>
    <fill>
      <patternFill patternType="solid">
        <fgColor indexed="40"/>
        <bgColor auto="1"/>
      </patternFill>
    </fill>
    <fill>
      <patternFill patternType="solid">
        <fgColor indexed="47"/>
        <bgColor auto="1"/>
      </patternFill>
    </fill>
    <fill>
      <patternFill patternType="solid">
        <fgColor rgb="FFFFFFCC"/>
      </patternFill>
    </fill>
    <fill>
      <patternFill patternType="solid">
        <fgColor rgb="FFFFC000"/>
        <bgColor auto="1"/>
      </patternFill>
    </fill>
    <fill>
      <patternFill patternType="solid">
        <fgColor rgb="FFDDA0DD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4" tint="0.59999389629810485"/>
        <bgColor auto="1"/>
      </patternFill>
    </fill>
    <fill>
      <patternFill patternType="solid">
        <fgColor rgb="FFEEE8AA"/>
        <bgColor rgb="FF010000"/>
      </patternFill>
    </fill>
    <fill>
      <patternFill patternType="solid">
        <fgColor rgb="FF98FB98"/>
        <bgColor rgb="FF010000"/>
      </patternFill>
    </fill>
    <fill>
      <patternFill patternType="solid">
        <fgColor rgb="FFBFCDDB"/>
        <bgColor rgb="FF010000"/>
      </patternFill>
    </fill>
    <fill>
      <patternFill patternType="solid">
        <fgColor rgb="FFDDA0DD"/>
        <bgColor rgb="FF01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010000"/>
      </left>
      <right style="medium">
        <color rgb="FF010000"/>
      </right>
      <top style="medium">
        <color rgb="FF010000"/>
      </top>
      <bottom style="medium">
        <color rgb="FF010000"/>
      </bottom>
      <diagonal/>
    </border>
  </borders>
  <cellStyleXfs count="3">
    <xf numFmtId="0" fontId="0" fillId="0" borderId="0"/>
    <xf numFmtId="0" fontId="1" fillId="0" borderId="0"/>
    <xf numFmtId="0" fontId="4" fillId="6" borderId="11" applyNumberFormat="0" applyFont="0" applyAlignment="0" applyProtection="0"/>
  </cellStyleXfs>
  <cellXfs count="58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5" borderId="2" xfId="1" applyFont="1" applyFill="1" applyBorder="1" applyAlignment="1">
      <alignment horizontal="center"/>
    </xf>
    <xf numFmtId="0" fontId="5" fillId="0" borderId="0" xfId="0" applyFont="1"/>
    <xf numFmtId="14" fontId="0" fillId="0" borderId="0" xfId="0" applyNumberFormat="1"/>
    <xf numFmtId="2" fontId="0" fillId="0" borderId="0" xfId="0" applyNumberFormat="1"/>
    <xf numFmtId="0" fontId="6" fillId="7" borderId="1" xfId="0" applyFont="1" applyFill="1" applyBorder="1" applyAlignment="1">
      <alignment horizontal="center"/>
    </xf>
    <xf numFmtId="0" fontId="0" fillId="0" borderId="0" xfId="0" applyNumberFormat="1"/>
    <xf numFmtId="0" fontId="5" fillId="0" borderId="0" xfId="0" applyFont="1" applyAlignment="1">
      <alignment horizontal="center"/>
    </xf>
    <xf numFmtId="1" fontId="0" fillId="0" borderId="0" xfId="0" applyNumberFormat="1"/>
    <xf numFmtId="14" fontId="7" fillId="0" borderId="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4" fontId="7" fillId="0" borderId="0" xfId="0" applyNumberFormat="1" applyFont="1" applyBorder="1" applyAlignment="1"/>
    <xf numFmtId="0" fontId="7" fillId="0" borderId="0" xfId="0" applyFont="1" applyBorder="1" applyAlignment="1"/>
    <xf numFmtId="0" fontId="0" fillId="0" borderId="0" xfId="0"/>
    <xf numFmtId="164" fontId="0" fillId="0" borderId="0" xfId="0" applyNumberFormat="1"/>
    <xf numFmtId="14" fontId="7" fillId="0" borderId="0" xfId="0" applyNumberFormat="1" applyFont="1" applyAlignment="1">
      <alignment horizontal="center"/>
    </xf>
    <xf numFmtId="0" fontId="0" fillId="0" borderId="14" xfId="0" applyBorder="1"/>
    <xf numFmtId="0" fontId="6" fillId="7" borderId="5" xfId="0" applyFont="1" applyFill="1" applyBorder="1" applyAlignment="1">
      <alignment horizontal="center"/>
    </xf>
    <xf numFmtId="0" fontId="2" fillId="9" borderId="3" xfId="1" applyFont="1" applyFill="1" applyBorder="1" applyAlignment="1">
      <alignment horizontal="center"/>
    </xf>
    <xf numFmtId="0" fontId="7" fillId="0" borderId="10" xfId="0" applyFont="1" applyBorder="1" applyAlignment="1"/>
    <xf numFmtId="0" fontId="1" fillId="0" borderId="0" xfId="1"/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2" fillId="0" borderId="17" xfId="1" applyFont="1" applyFill="1" applyBorder="1" applyAlignment="1">
      <alignment horizontal="left" vertical="top" wrapText="1"/>
    </xf>
    <xf numFmtId="0" fontId="2" fillId="0" borderId="17" xfId="1" applyFont="1" applyBorder="1" applyAlignment="1">
      <alignment horizontal="left" vertical="top" wrapText="1"/>
    </xf>
    <xf numFmtId="0" fontId="0" fillId="0" borderId="0" xfId="0" applyFill="1"/>
    <xf numFmtId="0" fontId="3" fillId="10" borderId="17" xfId="2" applyFont="1" applyFill="1" applyBorder="1" applyAlignment="1">
      <alignment vertical="top" wrapText="1"/>
    </xf>
    <xf numFmtId="0" fontId="5" fillId="0" borderId="0" xfId="0" applyFont="1" applyAlignment="1">
      <alignment horizontal="right"/>
    </xf>
    <xf numFmtId="0" fontId="3" fillId="8" borderId="17" xfId="2" applyFont="1" applyFill="1" applyBorder="1" applyAlignment="1">
      <alignment horizontal="left" vertical="top" wrapText="1"/>
    </xf>
    <xf numFmtId="0" fontId="5" fillId="0" borderId="18" xfId="0" applyFont="1" applyBorder="1" applyAlignment="1">
      <alignment horizontal="center"/>
    </xf>
    <xf numFmtId="0" fontId="0" fillId="0" borderId="18" xfId="0" applyBorder="1"/>
    <xf numFmtId="0" fontId="8" fillId="11" borderId="18" xfId="0" applyFont="1" applyFill="1" applyBorder="1"/>
    <xf numFmtId="0" fontId="0" fillId="0" borderId="19" xfId="0" applyBorder="1"/>
    <xf numFmtId="0" fontId="0" fillId="0" borderId="20" xfId="0" applyBorder="1"/>
    <xf numFmtId="0" fontId="8" fillId="12" borderId="20" xfId="0" applyFont="1" applyFill="1" applyBorder="1"/>
    <xf numFmtId="0" fontId="8" fillId="13" borderId="18" xfId="0" applyFont="1" applyFill="1" applyBorder="1"/>
    <xf numFmtId="0" fontId="8" fillId="14" borderId="18" xfId="0" applyFont="1" applyFill="1" applyBorder="1"/>
    <xf numFmtId="0" fontId="1" fillId="0" borderId="18" xfId="1" applyBorder="1"/>
    <xf numFmtId="0" fontId="0" fillId="0" borderId="18" xfId="0" applyBorder="1" applyAlignment="1">
      <alignment horizontal="right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4" fontId="7" fillId="0" borderId="0" xfId="0" applyNumberFormat="1" applyFont="1" applyBorder="1" applyAlignment="1">
      <alignment horizontal="center"/>
    </xf>
  </cellXfs>
  <cellStyles count="3">
    <cellStyle name="Normálne" xfId="0" builtinId="0"/>
    <cellStyle name="normálne_Publikačná činnosť 2004 a 2005" xfId="1"/>
    <cellStyle name="Poznámka" xfId="2" builtinId="10"/>
  </cellStyles>
  <dxfs count="0"/>
  <tableStyles count="0" defaultTableStyle="TableStyleMedium9" defaultPivotStyle="PivotStyleLight16"/>
  <colors>
    <mruColors>
      <color rgb="FFD7E4F2"/>
      <color rgb="FFDDA0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6" sqref="J6"/>
    </sheetView>
  </sheetViews>
  <sheetFormatPr defaultColWidth="9.140625" defaultRowHeight="15" x14ac:dyDescent="0.25"/>
  <cols>
    <col min="1" max="1" width="10.5703125" style="10" customWidth="1"/>
    <col min="2" max="2" width="36.5703125" customWidth="1"/>
    <col min="3" max="7" width="16.7109375" customWidth="1"/>
  </cols>
  <sheetData>
    <row r="1" spans="1:11" ht="27" thickBot="1" x14ac:dyDescent="0.45">
      <c r="A1" s="22" t="s">
        <v>170</v>
      </c>
      <c r="B1" s="22"/>
      <c r="C1" s="22"/>
      <c r="D1" s="22"/>
      <c r="E1" s="22"/>
      <c r="F1" s="16"/>
      <c r="H1" s="49">
        <v>45180</v>
      </c>
      <c r="I1" s="49"/>
      <c r="J1" s="49"/>
      <c r="K1" s="49"/>
    </row>
    <row r="2" spans="1:11" ht="15.75" customHeight="1" x14ac:dyDescent="0.25">
      <c r="A2" s="42" t="s">
        <v>9</v>
      </c>
      <c r="B2" s="44" t="s">
        <v>1</v>
      </c>
      <c r="C2" s="46" t="s">
        <v>0</v>
      </c>
      <c r="D2" s="47"/>
      <c r="E2" s="47"/>
      <c r="F2" s="48"/>
      <c r="G2" s="19"/>
    </row>
    <row r="3" spans="1:11" ht="15.75" x14ac:dyDescent="0.25">
      <c r="A3" s="43"/>
      <c r="B3" s="45"/>
      <c r="C3" s="1" t="s">
        <v>10</v>
      </c>
      <c r="D3" s="2" t="s">
        <v>11</v>
      </c>
      <c r="E3" s="3" t="s">
        <v>12</v>
      </c>
      <c r="F3" s="21" t="s">
        <v>7</v>
      </c>
      <c r="G3" s="20" t="s">
        <v>2</v>
      </c>
    </row>
    <row r="4" spans="1:11" x14ac:dyDescent="0.25">
      <c r="A4" s="32">
        <v>1</v>
      </c>
      <c r="B4" s="33" t="str">
        <f>VLOOKUP(24712,DATA!$M$2:'DATA'!$N$47,2,FALSE)</f>
        <v>UK (UKO)</v>
      </c>
      <c r="C4" s="34">
        <v>0</v>
      </c>
      <c r="D4" s="34">
        <v>1</v>
      </c>
      <c r="E4" s="34">
        <v>164</v>
      </c>
      <c r="F4" s="34">
        <v>11</v>
      </c>
      <c r="G4" s="35">
        <f ca="1">SUM(INDIRECT(ADDRESS(4,3)):INDIRECT(ADDRESS(4,6)))</f>
        <v>176</v>
      </c>
    </row>
    <row r="5" spans="1:11" x14ac:dyDescent="0.25">
      <c r="A5" s="32">
        <v>2</v>
      </c>
      <c r="B5" s="33" t="str">
        <f>VLOOKUP(24757,DATA!$M$2:'DATA'!$N$47,2,FALSE)</f>
        <v>UPJŠ (UPJŠ)</v>
      </c>
      <c r="C5" s="34">
        <v>0</v>
      </c>
      <c r="D5" s="34">
        <v>0</v>
      </c>
      <c r="E5" s="34">
        <v>13</v>
      </c>
      <c r="F5" s="34">
        <v>0</v>
      </c>
      <c r="G5" s="35">
        <f ca="1">SUM(INDIRECT(ADDRESS(5,3)):INDIRECT(ADDRESS(5,6)))</f>
        <v>13</v>
      </c>
    </row>
    <row r="6" spans="1:11" x14ac:dyDescent="0.25">
      <c r="A6" s="32">
        <v>3</v>
      </c>
      <c r="B6" s="33" t="str">
        <f>VLOOKUP(24760,DATA!$M$2:'DATA'!$N$47,2,FALSE)</f>
        <v>PU (PU)</v>
      </c>
      <c r="C6" s="34">
        <v>0</v>
      </c>
      <c r="D6" s="34">
        <v>0</v>
      </c>
      <c r="E6" s="34">
        <v>52</v>
      </c>
      <c r="F6" s="34">
        <v>2</v>
      </c>
      <c r="G6" s="35">
        <f ca="1">SUM(INDIRECT(ADDRESS(6,3)):INDIRECT(ADDRESS(6,6)))</f>
        <v>54</v>
      </c>
    </row>
    <row r="7" spans="1:11" x14ac:dyDescent="0.25">
      <c r="A7" s="32">
        <v>4</v>
      </c>
      <c r="B7" s="33" t="str">
        <f>VLOOKUP(24761,DATA!$M$2:'DATA'!$N$47,2,FALSE)</f>
        <v>UCM (UCM.Trnava)</v>
      </c>
      <c r="C7" s="34">
        <v>0</v>
      </c>
      <c r="D7" s="34">
        <v>0</v>
      </c>
      <c r="E7" s="34">
        <v>25</v>
      </c>
      <c r="F7" s="34">
        <v>16</v>
      </c>
      <c r="G7" s="35">
        <f ca="1">SUM(INDIRECT(ADDRESS(7,3)):INDIRECT(ADDRESS(7,6)))</f>
        <v>41</v>
      </c>
    </row>
    <row r="8" spans="1:11" x14ac:dyDescent="0.25">
      <c r="A8" s="32">
        <v>5</v>
      </c>
      <c r="B8" s="33" t="str">
        <f>VLOOKUP(24780,DATA!$M$2:'DATA'!$N$47,2,FALSE)</f>
        <v>UKF (UKF.Nitra)</v>
      </c>
      <c r="C8" s="34">
        <v>0</v>
      </c>
      <c r="D8" s="34">
        <v>3</v>
      </c>
      <c r="E8" s="34">
        <v>130</v>
      </c>
      <c r="F8" s="34">
        <v>3</v>
      </c>
      <c r="G8" s="35">
        <f ca="1">SUM(INDIRECT(ADDRESS(8,3)):INDIRECT(ADDRESS(8,6)))</f>
        <v>136</v>
      </c>
    </row>
    <row r="9" spans="1:11" x14ac:dyDescent="0.25">
      <c r="A9" s="32">
        <v>6</v>
      </c>
      <c r="B9" s="33" t="str">
        <f>VLOOKUP(24791,DATA!$M$2:'DATA'!$N$47,2,FALSE)</f>
        <v>TU (TUT)</v>
      </c>
      <c r="C9" s="34">
        <v>0</v>
      </c>
      <c r="D9" s="34">
        <v>1</v>
      </c>
      <c r="E9" s="34">
        <v>46</v>
      </c>
      <c r="F9" s="34">
        <v>2</v>
      </c>
      <c r="G9" s="35">
        <f ca="1">SUM(INDIRECT(ADDRESS(9,3)):INDIRECT(ADDRESS(9,6)))</f>
        <v>49</v>
      </c>
    </row>
    <row r="10" spans="1:11" x14ac:dyDescent="0.25">
      <c r="A10" s="32">
        <v>7</v>
      </c>
      <c r="B10" s="33" t="str">
        <f>VLOOKUP(24792,DATA!$M$2:'DATA'!$N$47,2,FALSE)</f>
        <v>TUKE (TU.Košice)</v>
      </c>
      <c r="C10" s="34">
        <v>6</v>
      </c>
      <c r="D10" s="34">
        <v>11</v>
      </c>
      <c r="E10" s="34">
        <v>221</v>
      </c>
      <c r="F10" s="34">
        <v>17</v>
      </c>
      <c r="G10" s="35">
        <f ca="1">SUM(INDIRECT(ADDRESS(10,3)):INDIRECT(ADDRESS(10,6)))</f>
        <v>255</v>
      </c>
    </row>
    <row r="11" spans="1:11" x14ac:dyDescent="0.25">
      <c r="A11" s="32">
        <v>8</v>
      </c>
      <c r="B11" s="33" t="str">
        <f>VLOOKUP(24803,DATA!$M$2:'DATA'!$N$47,2,FALSE)</f>
        <v>TU Zvolen (TU.Zvolen)</v>
      </c>
      <c r="C11" s="34">
        <v>0</v>
      </c>
      <c r="D11" s="34">
        <v>0</v>
      </c>
      <c r="E11" s="34">
        <v>16</v>
      </c>
      <c r="F11" s="34">
        <v>3</v>
      </c>
      <c r="G11" s="35">
        <f ca="1">SUM(INDIRECT(ADDRESS(11,3)):INDIRECT(ADDRESS(11,6)))</f>
        <v>19</v>
      </c>
    </row>
    <row r="12" spans="1:11" x14ac:dyDescent="0.25">
      <c r="A12" s="32">
        <v>9</v>
      </c>
      <c r="B12" s="33" t="str">
        <f>VLOOKUP(24805,DATA!$M$2:'DATA'!$N$47,2,FALSE)</f>
        <v>VŠMU (VSMU, 16, VŠMU.Bratislava)</v>
      </c>
      <c r="C12" s="34">
        <v>88</v>
      </c>
      <c r="D12" s="34">
        <v>95</v>
      </c>
      <c r="E12" s="34">
        <v>1232</v>
      </c>
      <c r="F12" s="34">
        <v>2</v>
      </c>
      <c r="G12" s="35">
        <f ca="1">SUM(INDIRECT(ADDRESS(12,3)):INDIRECT(ADDRESS(12,6)))</f>
        <v>1417</v>
      </c>
    </row>
    <row r="13" spans="1:11" x14ac:dyDescent="0.25">
      <c r="A13" s="32">
        <v>10</v>
      </c>
      <c r="B13" s="33" t="str">
        <f>VLOOKUP(24806,DATA!$M$2:'DATA'!$N$47,2,FALSE)</f>
        <v>VŠVU (VŠVU)</v>
      </c>
      <c r="C13" s="34">
        <v>31</v>
      </c>
      <c r="D13" s="34">
        <v>50</v>
      </c>
      <c r="E13" s="34">
        <v>881</v>
      </c>
      <c r="F13" s="34">
        <v>14</v>
      </c>
      <c r="G13" s="35">
        <f ca="1">SUM(INDIRECT(ADDRESS(13,3)):INDIRECT(ADDRESS(13,6)))</f>
        <v>976</v>
      </c>
    </row>
    <row r="14" spans="1:11" x14ac:dyDescent="0.25">
      <c r="A14" s="32">
        <v>11</v>
      </c>
      <c r="B14" s="33" t="str">
        <f>VLOOKUP(24807,DATA!$M$2:'DATA'!$N$47,2,FALSE)</f>
        <v>AU (AU.B.Bystrica)</v>
      </c>
      <c r="C14" s="34">
        <v>72</v>
      </c>
      <c r="D14" s="34">
        <v>47</v>
      </c>
      <c r="E14" s="34">
        <v>1488</v>
      </c>
      <c r="F14" s="34">
        <v>2</v>
      </c>
      <c r="G14" s="35">
        <f ca="1">SUM(INDIRECT(ADDRESS(14,3)):INDIRECT(ADDRESS(14,6)))</f>
        <v>1609</v>
      </c>
    </row>
    <row r="15" spans="1:11" x14ac:dyDescent="0.25">
      <c r="A15" s="32">
        <v>12</v>
      </c>
      <c r="B15" s="33" t="str">
        <f>VLOOKUP(24808,DATA!$M$2:'DATA'!$N$47,2,FALSE)</f>
        <v>KU (KU.Ružomberok)</v>
      </c>
      <c r="C15" s="34">
        <v>0</v>
      </c>
      <c r="D15" s="34">
        <v>0</v>
      </c>
      <c r="E15" s="34">
        <v>162</v>
      </c>
      <c r="F15" s="34">
        <v>0</v>
      </c>
      <c r="G15" s="35">
        <f ca="1">SUM(INDIRECT(ADDRESS(15,3)):INDIRECT(ADDRESS(15,6)))</f>
        <v>162</v>
      </c>
    </row>
    <row r="16" spans="1:11" x14ac:dyDescent="0.25">
      <c r="A16" s="32">
        <v>13</v>
      </c>
      <c r="B16" s="33" t="str">
        <f>VLOOKUP(26489,DATA!$M$2:'DATA'!$N$47,2,FALSE)</f>
        <v>STU v Bratislave (STUBA)</v>
      </c>
      <c r="C16" s="34">
        <v>5</v>
      </c>
      <c r="D16" s="34">
        <v>0</v>
      </c>
      <c r="E16" s="34">
        <v>316</v>
      </c>
      <c r="F16" s="34">
        <v>20</v>
      </c>
      <c r="G16" s="35">
        <f ca="1">SUM(INDIRECT(ADDRESS(16,3)):INDIRECT(ADDRESS(16,6)))</f>
        <v>341</v>
      </c>
    </row>
    <row r="17" spans="1:7" x14ac:dyDescent="0.25">
      <c r="A17" s="32">
        <v>14</v>
      </c>
      <c r="B17" s="33" t="str">
        <f>VLOOKUP(27499,DATA!$M$2:'DATA'!$N$47,2,FALSE)</f>
        <v>PEVŠ (PEVŠ.Bratislava)</v>
      </c>
      <c r="C17" s="34">
        <v>0</v>
      </c>
      <c r="D17" s="34">
        <v>0</v>
      </c>
      <c r="E17" s="34">
        <v>6</v>
      </c>
      <c r="F17" s="34">
        <v>0</v>
      </c>
      <c r="G17" s="35">
        <f ca="1">SUM(INDIRECT(ADDRESS(17,3)):INDIRECT(ADDRESS(17,6)))</f>
        <v>6</v>
      </c>
    </row>
    <row r="18" spans="1:7" x14ac:dyDescent="0.25">
      <c r="A18" s="32">
        <v>15</v>
      </c>
      <c r="B18" s="33" t="str">
        <f>VLOOKUP(27581,DATA!$M$2:'DATA'!$N$47,2,FALSE)</f>
        <v>HUAJA (HUAJA.BŠ)</v>
      </c>
      <c r="C18" s="34">
        <v>3</v>
      </c>
      <c r="D18" s="34">
        <v>1</v>
      </c>
      <c r="E18" s="34">
        <v>12</v>
      </c>
      <c r="F18" s="34">
        <v>0</v>
      </c>
      <c r="G18" s="35">
        <f ca="1">SUM(INDIRECT(ADDRESS(18,3)):INDIRECT(ADDRESS(18,6)))</f>
        <v>16</v>
      </c>
    </row>
    <row r="19" spans="1:7" x14ac:dyDescent="0.25">
      <c r="B19" s="36" t="s">
        <v>171</v>
      </c>
      <c r="C19" s="37">
        <f ca="1">SUM(INDIRECT(ADDRESS(4,3)):INDIRECT(ADDRESS(18,3)))</f>
        <v>205</v>
      </c>
      <c r="D19" s="37">
        <f ca="1">SUM(INDIRECT(ADDRESS(4,4)):INDIRECT(ADDRESS(18,4)))</f>
        <v>209</v>
      </c>
      <c r="E19" s="37">
        <f ca="1">SUM(INDIRECT(ADDRESS(4,5)):INDIRECT(ADDRESS(18,5)))</f>
        <v>4764</v>
      </c>
      <c r="F19" s="37">
        <f ca="1">SUM(INDIRECT(ADDRESS(4,6)):INDIRECT(ADDRESS(18,6)))</f>
        <v>92</v>
      </c>
      <c r="G19" s="35">
        <f ca="1">SUM(INDIRECT(ADDRESS(19,3)):INDIRECT(ADDRESS(19,6)))</f>
        <v>5270</v>
      </c>
    </row>
    <row r="20" spans="1:7" x14ac:dyDescent="0.25">
      <c r="C20" s="9"/>
      <c r="D20" s="9"/>
      <c r="E20" s="9"/>
      <c r="F20" s="9"/>
      <c r="G20" s="9"/>
    </row>
    <row r="21" spans="1:7" x14ac:dyDescent="0.25">
      <c r="C21" s="9"/>
      <c r="D21" s="9"/>
      <c r="E21" s="9"/>
      <c r="F21" s="9"/>
      <c r="G21" s="9"/>
    </row>
    <row r="22" spans="1:7" x14ac:dyDescent="0.25">
      <c r="C22" s="9"/>
      <c r="D22" s="9"/>
      <c r="E22" s="9"/>
      <c r="F22" s="9"/>
      <c r="G22" s="9"/>
    </row>
    <row r="23" spans="1:7" x14ac:dyDescent="0.25">
      <c r="C23" s="9"/>
      <c r="D23" s="9"/>
      <c r="E23" s="9"/>
      <c r="F23" s="9"/>
      <c r="G23" s="9"/>
    </row>
    <row r="24" spans="1:7" x14ac:dyDescent="0.25">
      <c r="C24" s="9"/>
      <c r="D24" s="9"/>
      <c r="E24" s="9"/>
      <c r="F24" s="9"/>
      <c r="G24" s="9"/>
    </row>
    <row r="25" spans="1:7" x14ac:dyDescent="0.25">
      <c r="C25" s="9"/>
      <c r="D25" s="9"/>
      <c r="E25" s="9"/>
      <c r="F25" s="9"/>
      <c r="G25" s="9"/>
    </row>
    <row r="26" spans="1:7" x14ac:dyDescent="0.25">
      <c r="C26" s="9"/>
      <c r="D26" s="9"/>
      <c r="E26" s="9"/>
      <c r="F26" s="9"/>
      <c r="G26" s="9"/>
    </row>
    <row r="27" spans="1:7" x14ac:dyDescent="0.25">
      <c r="C27" s="9"/>
      <c r="D27" s="9"/>
      <c r="E27" s="9"/>
      <c r="F27" s="9"/>
      <c r="G27" s="9"/>
    </row>
    <row r="28" spans="1:7" x14ac:dyDescent="0.25">
      <c r="C28" s="9"/>
      <c r="D28" s="9"/>
      <c r="E28" s="9"/>
      <c r="F28" s="9"/>
      <c r="G28" s="9"/>
    </row>
    <row r="29" spans="1:7" x14ac:dyDescent="0.25">
      <c r="C29" s="9"/>
      <c r="D29" s="9"/>
      <c r="E29" s="9"/>
      <c r="F29" s="9"/>
      <c r="G29" s="9"/>
    </row>
    <row r="30" spans="1:7" x14ac:dyDescent="0.25">
      <c r="C30" s="9"/>
      <c r="D30" s="9"/>
      <c r="E30" s="9"/>
      <c r="F30" s="9"/>
      <c r="G30" s="9"/>
    </row>
    <row r="31" spans="1:7" x14ac:dyDescent="0.25">
      <c r="C31" s="9"/>
      <c r="D31" s="9"/>
      <c r="E31" s="9"/>
      <c r="F31" s="9"/>
      <c r="G31" s="9"/>
    </row>
    <row r="32" spans="1:7" x14ac:dyDescent="0.25">
      <c r="C32" s="9"/>
      <c r="D32" s="9"/>
      <c r="E32" s="9"/>
      <c r="F32" s="9"/>
      <c r="G32" s="9"/>
    </row>
    <row r="33" spans="3:7" x14ac:dyDescent="0.25">
      <c r="C33" s="9"/>
      <c r="D33" s="9"/>
      <c r="E33" s="9"/>
      <c r="F33" s="9"/>
      <c r="G33" s="9"/>
    </row>
    <row r="34" spans="3:7" x14ac:dyDescent="0.25">
      <c r="C34" s="9"/>
      <c r="D34" s="9"/>
      <c r="E34" s="9"/>
      <c r="F34" s="9"/>
      <c r="G34" s="9"/>
    </row>
    <row r="35" spans="3:7" x14ac:dyDescent="0.25">
      <c r="C35" s="9"/>
      <c r="D35" s="9"/>
      <c r="E35" s="9"/>
      <c r="F35" s="9"/>
      <c r="G35" s="9"/>
    </row>
    <row r="36" spans="3:7" x14ac:dyDescent="0.25">
      <c r="C36" s="9"/>
      <c r="D36" s="9"/>
      <c r="E36" s="9"/>
      <c r="F36" s="9"/>
      <c r="G36" s="9"/>
    </row>
    <row r="37" spans="3:7" x14ac:dyDescent="0.25">
      <c r="C37" s="9"/>
      <c r="D37" s="9"/>
      <c r="E37" s="9"/>
      <c r="F37" s="9"/>
      <c r="G37" s="9"/>
    </row>
    <row r="38" spans="3:7" x14ac:dyDescent="0.25">
      <c r="C38" s="9"/>
      <c r="D38" s="9"/>
      <c r="E38" s="9"/>
      <c r="F38" s="9"/>
      <c r="G38" s="9"/>
    </row>
    <row r="39" spans="3:7" x14ac:dyDescent="0.25">
      <c r="C39" s="9"/>
      <c r="D39" s="9"/>
      <c r="E39" s="9"/>
      <c r="F39" s="9"/>
      <c r="G39" s="9"/>
    </row>
    <row r="40" spans="3:7" x14ac:dyDescent="0.25">
      <c r="C40" s="9"/>
      <c r="D40" s="9"/>
      <c r="E40" s="9"/>
      <c r="F40" s="9"/>
      <c r="G40" s="9"/>
    </row>
    <row r="41" spans="3:7" x14ac:dyDescent="0.25">
      <c r="C41" s="9"/>
      <c r="D41" s="9"/>
      <c r="E41" s="9"/>
      <c r="F41" s="9"/>
      <c r="G41" s="9"/>
    </row>
    <row r="42" spans="3:7" x14ac:dyDescent="0.25">
      <c r="C42" s="9"/>
      <c r="D42" s="9"/>
      <c r="E42" s="9"/>
      <c r="F42" s="9"/>
      <c r="G42" s="9"/>
    </row>
    <row r="43" spans="3:7" x14ac:dyDescent="0.25">
      <c r="C43" s="9"/>
      <c r="D43" s="9"/>
      <c r="E43" s="9"/>
      <c r="F43" s="9"/>
      <c r="G43" s="9"/>
    </row>
    <row r="44" spans="3:7" x14ac:dyDescent="0.25">
      <c r="C44" s="9"/>
      <c r="D44" s="9"/>
      <c r="E44" s="9"/>
      <c r="F44" s="9"/>
      <c r="G44" s="9"/>
    </row>
    <row r="45" spans="3:7" x14ac:dyDescent="0.25">
      <c r="C45" s="9"/>
      <c r="D45" s="9"/>
      <c r="E45" s="9"/>
      <c r="F45" s="9"/>
      <c r="G45" s="9"/>
    </row>
    <row r="46" spans="3:7" x14ac:dyDescent="0.25">
      <c r="C46" s="9"/>
      <c r="D46" s="9"/>
      <c r="E46" s="9"/>
      <c r="F46" s="9"/>
      <c r="G46" s="9"/>
    </row>
    <row r="47" spans="3:7" x14ac:dyDescent="0.25">
      <c r="C47" s="9"/>
      <c r="D47" s="9"/>
      <c r="E47" s="9"/>
      <c r="F47" s="9"/>
      <c r="G47" s="9"/>
    </row>
    <row r="48" spans="3:7" x14ac:dyDescent="0.25">
      <c r="C48" s="9"/>
      <c r="D48" s="9"/>
      <c r="E48" s="9"/>
      <c r="F48" s="9"/>
      <c r="G48" s="9"/>
    </row>
    <row r="49" spans="3:7" x14ac:dyDescent="0.25">
      <c r="C49" s="9"/>
      <c r="D49" s="9"/>
      <c r="E49" s="9"/>
      <c r="F49" s="9"/>
      <c r="G49" s="9"/>
    </row>
    <row r="50" spans="3:7" x14ac:dyDescent="0.25">
      <c r="C50" s="9"/>
      <c r="D50" s="9"/>
      <c r="E50" s="9"/>
      <c r="F50" s="9"/>
      <c r="G50" s="9"/>
    </row>
    <row r="51" spans="3:7" x14ac:dyDescent="0.25">
      <c r="C51" s="9"/>
      <c r="D51" s="9"/>
      <c r="E51" s="9"/>
      <c r="F51" s="9"/>
      <c r="G51" s="9"/>
    </row>
    <row r="52" spans="3:7" x14ac:dyDescent="0.25">
      <c r="C52" s="9"/>
      <c r="D52" s="9"/>
      <c r="E52" s="9"/>
      <c r="F52" s="9"/>
      <c r="G52" s="9"/>
    </row>
    <row r="53" spans="3:7" x14ac:dyDescent="0.25">
      <c r="C53" s="9"/>
      <c r="D53" s="9"/>
      <c r="E53" s="9"/>
      <c r="F53" s="9"/>
      <c r="G53" s="9"/>
    </row>
    <row r="54" spans="3:7" x14ac:dyDescent="0.25">
      <c r="C54" s="9"/>
      <c r="D54" s="9"/>
      <c r="E54" s="9"/>
      <c r="F54" s="9"/>
      <c r="G54" s="9"/>
    </row>
    <row r="55" spans="3:7" x14ac:dyDescent="0.25">
      <c r="C55" s="9"/>
      <c r="D55" s="9"/>
      <c r="E55" s="9"/>
      <c r="F55" s="9"/>
      <c r="G55" s="9"/>
    </row>
    <row r="56" spans="3:7" x14ac:dyDescent="0.25">
      <c r="C56" s="9"/>
      <c r="D56" s="9"/>
      <c r="E56" s="9"/>
      <c r="F56" s="9"/>
      <c r="G56" s="9"/>
    </row>
    <row r="57" spans="3:7" x14ac:dyDescent="0.25">
      <c r="C57" s="9"/>
      <c r="D57" s="9"/>
      <c r="E57" s="9"/>
      <c r="F57" s="9"/>
      <c r="G57" s="9"/>
    </row>
    <row r="58" spans="3:7" x14ac:dyDescent="0.25">
      <c r="C58" s="9"/>
      <c r="D58" s="9"/>
      <c r="E58" s="9"/>
      <c r="F58" s="9"/>
      <c r="G58" s="9"/>
    </row>
    <row r="59" spans="3:7" x14ac:dyDescent="0.25">
      <c r="C59" s="9"/>
      <c r="D59" s="9"/>
      <c r="E59" s="9"/>
      <c r="F59" s="9"/>
      <c r="G59" s="9"/>
    </row>
    <row r="60" spans="3:7" x14ac:dyDescent="0.25">
      <c r="C60" s="9"/>
      <c r="D60" s="9"/>
      <c r="E60" s="9"/>
      <c r="F60" s="9"/>
      <c r="G60" s="9"/>
    </row>
    <row r="61" spans="3:7" x14ac:dyDescent="0.25">
      <c r="C61" s="9"/>
      <c r="D61" s="9"/>
      <c r="E61" s="9"/>
      <c r="F61" s="9"/>
      <c r="G61" s="9"/>
    </row>
    <row r="62" spans="3:7" x14ac:dyDescent="0.25">
      <c r="C62" s="9"/>
      <c r="D62" s="9"/>
      <c r="E62" s="9"/>
      <c r="F62" s="9"/>
      <c r="G62" s="9"/>
    </row>
    <row r="63" spans="3:7" x14ac:dyDescent="0.25">
      <c r="C63" s="9"/>
      <c r="D63" s="9"/>
      <c r="E63" s="9"/>
      <c r="F63" s="9"/>
      <c r="G63" s="9"/>
    </row>
    <row r="64" spans="3:7" x14ac:dyDescent="0.25">
      <c r="C64" s="9"/>
      <c r="D64" s="9"/>
      <c r="E64" s="9"/>
      <c r="F64" s="9"/>
      <c r="G64" s="9"/>
    </row>
    <row r="65" spans="3:7" x14ac:dyDescent="0.25">
      <c r="C65" s="9"/>
      <c r="D65" s="9"/>
      <c r="E65" s="9"/>
      <c r="F65" s="9"/>
      <c r="G65" s="9"/>
    </row>
    <row r="66" spans="3:7" x14ac:dyDescent="0.25">
      <c r="C66" s="9"/>
      <c r="D66" s="9"/>
      <c r="E66" s="9"/>
      <c r="F66" s="9"/>
      <c r="G66" s="9"/>
    </row>
    <row r="67" spans="3:7" x14ac:dyDescent="0.25">
      <c r="C67" s="9"/>
      <c r="D67" s="9"/>
      <c r="E67" s="9"/>
      <c r="F67" s="9"/>
      <c r="G67" s="9"/>
    </row>
    <row r="68" spans="3:7" x14ac:dyDescent="0.25">
      <c r="C68" s="9"/>
      <c r="D68" s="9"/>
      <c r="E68" s="9"/>
      <c r="F68" s="9"/>
      <c r="G68" s="9"/>
    </row>
    <row r="69" spans="3:7" x14ac:dyDescent="0.25">
      <c r="C69" s="9"/>
      <c r="D69" s="9"/>
      <c r="E69" s="9"/>
      <c r="F69" s="9"/>
      <c r="G69" s="9"/>
    </row>
    <row r="70" spans="3:7" x14ac:dyDescent="0.25">
      <c r="C70" s="9"/>
      <c r="D70" s="9"/>
      <c r="E70" s="9"/>
      <c r="F70" s="9"/>
      <c r="G70" s="9"/>
    </row>
    <row r="71" spans="3:7" x14ac:dyDescent="0.25">
      <c r="C71" s="9"/>
      <c r="D71" s="9"/>
      <c r="E71" s="9"/>
      <c r="F71" s="9"/>
      <c r="G71" s="9"/>
    </row>
    <row r="72" spans="3:7" x14ac:dyDescent="0.25">
      <c r="C72" s="9"/>
      <c r="D72" s="9"/>
      <c r="E72" s="9"/>
      <c r="F72" s="9"/>
      <c r="G72" s="9"/>
    </row>
    <row r="73" spans="3:7" x14ac:dyDescent="0.25">
      <c r="C73" s="9"/>
      <c r="D73" s="9"/>
      <c r="E73" s="9"/>
      <c r="F73" s="9"/>
      <c r="G73" s="9"/>
    </row>
    <row r="74" spans="3:7" x14ac:dyDescent="0.25">
      <c r="C74" s="9"/>
      <c r="D74" s="9"/>
      <c r="E74" s="9"/>
      <c r="F74" s="9"/>
      <c r="G74" s="9"/>
    </row>
    <row r="75" spans="3:7" x14ac:dyDescent="0.25">
      <c r="C75" s="9"/>
      <c r="D75" s="9"/>
      <c r="E75" s="9"/>
      <c r="F75" s="9"/>
      <c r="G75" s="9"/>
    </row>
    <row r="76" spans="3:7" x14ac:dyDescent="0.25">
      <c r="C76" s="9"/>
      <c r="D76" s="9"/>
      <c r="E76" s="9"/>
      <c r="F76" s="9"/>
      <c r="G76" s="9"/>
    </row>
    <row r="77" spans="3:7" x14ac:dyDescent="0.25">
      <c r="C77" s="9"/>
      <c r="D77" s="9"/>
      <c r="E77" s="9"/>
      <c r="F77" s="9"/>
      <c r="G77" s="9"/>
    </row>
    <row r="78" spans="3:7" x14ac:dyDescent="0.25">
      <c r="C78" s="9"/>
      <c r="D78" s="9"/>
      <c r="E78" s="9"/>
      <c r="F78" s="9"/>
      <c r="G78" s="9"/>
    </row>
    <row r="79" spans="3:7" x14ac:dyDescent="0.25">
      <c r="C79" s="9"/>
      <c r="D79" s="9"/>
      <c r="E79" s="9"/>
      <c r="F79" s="9"/>
      <c r="G79" s="9"/>
    </row>
    <row r="80" spans="3:7" x14ac:dyDescent="0.25">
      <c r="C80" s="9"/>
      <c r="D80" s="9"/>
      <c r="E80" s="9"/>
      <c r="F80" s="9"/>
      <c r="G80" s="9"/>
    </row>
    <row r="81" spans="3:7" x14ac:dyDescent="0.25">
      <c r="C81" s="9"/>
      <c r="D81" s="9"/>
      <c r="E81" s="9"/>
      <c r="F81" s="9"/>
      <c r="G81" s="9"/>
    </row>
    <row r="82" spans="3:7" x14ac:dyDescent="0.25">
      <c r="C82" s="9"/>
      <c r="D82" s="9"/>
      <c r="E82" s="9"/>
      <c r="F82" s="9"/>
      <c r="G82" s="9"/>
    </row>
    <row r="83" spans="3:7" x14ac:dyDescent="0.25">
      <c r="C83" s="9"/>
      <c r="D83" s="9"/>
      <c r="E83" s="9"/>
      <c r="F83" s="9"/>
      <c r="G83" s="9"/>
    </row>
    <row r="84" spans="3:7" x14ac:dyDescent="0.25">
      <c r="C84" s="9"/>
      <c r="D84" s="9"/>
      <c r="E84" s="9"/>
      <c r="F84" s="9"/>
      <c r="G84" s="9"/>
    </row>
    <row r="85" spans="3:7" x14ac:dyDescent="0.25">
      <c r="C85" s="9"/>
      <c r="D85" s="9"/>
      <c r="E85" s="9"/>
      <c r="F85" s="9"/>
      <c r="G85" s="9"/>
    </row>
    <row r="86" spans="3:7" x14ac:dyDescent="0.25">
      <c r="C86" s="9"/>
      <c r="D86" s="9"/>
      <c r="E86" s="9"/>
      <c r="F86" s="9"/>
      <c r="G86" s="9"/>
    </row>
    <row r="87" spans="3:7" x14ac:dyDescent="0.25">
      <c r="C87" s="9"/>
      <c r="D87" s="9"/>
      <c r="E87" s="9"/>
      <c r="F87" s="9"/>
      <c r="G87" s="9"/>
    </row>
    <row r="88" spans="3:7" x14ac:dyDescent="0.25">
      <c r="C88" s="9"/>
      <c r="D88" s="9"/>
      <c r="E88" s="9"/>
      <c r="F88" s="9"/>
      <c r="G88" s="9"/>
    </row>
    <row r="89" spans="3:7" x14ac:dyDescent="0.25">
      <c r="C89" s="9"/>
      <c r="D89" s="9"/>
      <c r="E89" s="9"/>
      <c r="F89" s="9"/>
      <c r="G89" s="9"/>
    </row>
    <row r="90" spans="3:7" x14ac:dyDescent="0.25">
      <c r="C90" s="9"/>
      <c r="D90" s="9"/>
      <c r="E90" s="9"/>
      <c r="F90" s="9"/>
      <c r="G90" s="9"/>
    </row>
    <row r="91" spans="3:7" x14ac:dyDescent="0.25">
      <c r="C91" s="9"/>
      <c r="D91" s="9"/>
      <c r="E91" s="9"/>
      <c r="F91" s="9"/>
      <c r="G91" s="9"/>
    </row>
    <row r="92" spans="3:7" x14ac:dyDescent="0.25">
      <c r="C92" s="9"/>
      <c r="D92" s="9"/>
      <c r="E92" s="9"/>
      <c r="F92" s="9"/>
      <c r="G92" s="9"/>
    </row>
    <row r="93" spans="3:7" x14ac:dyDescent="0.25">
      <c r="C93" s="9"/>
      <c r="D93" s="9"/>
      <c r="E93" s="9"/>
      <c r="F93" s="9"/>
      <c r="G93" s="9"/>
    </row>
    <row r="94" spans="3:7" x14ac:dyDescent="0.25">
      <c r="C94" s="9"/>
      <c r="D94" s="9"/>
      <c r="E94" s="9"/>
      <c r="F94" s="9"/>
      <c r="G94" s="9"/>
    </row>
    <row r="95" spans="3:7" x14ac:dyDescent="0.25">
      <c r="C95" s="9"/>
      <c r="D95" s="9"/>
      <c r="E95" s="9"/>
      <c r="F95" s="9"/>
      <c r="G95" s="9"/>
    </row>
    <row r="96" spans="3:7" x14ac:dyDescent="0.25">
      <c r="C96" s="9"/>
      <c r="D96" s="9"/>
      <c r="E96" s="9"/>
      <c r="F96" s="9"/>
      <c r="G96" s="9"/>
    </row>
    <row r="97" spans="3:7" x14ac:dyDescent="0.25">
      <c r="C97" s="9"/>
      <c r="D97" s="9"/>
      <c r="E97" s="9"/>
      <c r="F97" s="9"/>
      <c r="G97" s="9"/>
    </row>
    <row r="98" spans="3:7" x14ac:dyDescent="0.25">
      <c r="C98" s="9"/>
      <c r="D98" s="9"/>
      <c r="E98" s="9"/>
      <c r="F98" s="9"/>
      <c r="G98" s="9"/>
    </row>
    <row r="99" spans="3:7" x14ac:dyDescent="0.25">
      <c r="C99" s="9"/>
      <c r="D99" s="9"/>
      <c r="E99" s="9"/>
      <c r="F99" s="9"/>
      <c r="G99" s="9"/>
    </row>
    <row r="100" spans="3:7" x14ac:dyDescent="0.25">
      <c r="C100" s="9"/>
      <c r="D100" s="9"/>
      <c r="E100" s="9"/>
      <c r="F100" s="9"/>
      <c r="G100" s="9"/>
    </row>
  </sheetData>
  <mergeCells count="4">
    <mergeCell ref="A2:A3"/>
    <mergeCell ref="B2:B3"/>
    <mergeCell ref="C2:F2"/>
    <mergeCell ref="H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selection activeCell="M1" sqref="M1"/>
    </sheetView>
  </sheetViews>
  <sheetFormatPr defaultColWidth="9.140625" defaultRowHeight="15" x14ac:dyDescent="0.25"/>
  <cols>
    <col min="1" max="1" width="10.5703125" style="10" customWidth="1"/>
    <col min="2" max="2" width="36.42578125" customWidth="1"/>
    <col min="3" max="7" width="16.7109375" customWidth="1"/>
  </cols>
  <sheetData>
    <row r="1" spans="1:11" ht="27" thickBot="1" x14ac:dyDescent="0.45">
      <c r="A1" s="54" t="s">
        <v>172</v>
      </c>
      <c r="B1" s="54"/>
      <c r="C1" s="54"/>
      <c r="D1" s="54"/>
      <c r="E1" s="54"/>
      <c r="F1" s="54"/>
      <c r="G1" s="18"/>
      <c r="H1" s="49">
        <f ca="1">DATA!$M$1</f>
        <v>45198</v>
      </c>
      <c r="I1" s="49"/>
      <c r="J1" s="49"/>
      <c r="K1" s="49"/>
    </row>
    <row r="2" spans="1:11" ht="15.75" customHeight="1" x14ac:dyDescent="0.25">
      <c r="A2" s="42" t="s">
        <v>9</v>
      </c>
      <c r="B2" s="50" t="s">
        <v>1</v>
      </c>
      <c r="C2" s="52" t="s">
        <v>0</v>
      </c>
      <c r="D2" s="52"/>
      <c r="E2" s="52"/>
      <c r="F2" s="53"/>
    </row>
    <row r="3" spans="1:11" ht="15.75" x14ac:dyDescent="0.25">
      <c r="A3" s="43"/>
      <c r="B3" s="51"/>
      <c r="C3" s="1" t="s">
        <v>10</v>
      </c>
      <c r="D3" s="2" t="s">
        <v>11</v>
      </c>
      <c r="E3" s="3" t="s">
        <v>12</v>
      </c>
      <c r="F3" s="4" t="s">
        <v>7</v>
      </c>
      <c r="G3" s="8" t="s">
        <v>2</v>
      </c>
    </row>
    <row r="4" spans="1:11" x14ac:dyDescent="0.25">
      <c r="A4" s="32">
        <v>1</v>
      </c>
      <c r="B4" s="33" t="str">
        <f>VLOOKUP(24712,DATA!$M$2:'DATA'!$N$47,2,FALSE)</f>
        <v>UK (UKO)</v>
      </c>
      <c r="C4" s="34">
        <v>0</v>
      </c>
      <c r="D4" s="34">
        <v>0.5</v>
      </c>
      <c r="E4" s="34">
        <v>115.88352999999999</v>
      </c>
      <c r="F4" s="34">
        <v>11</v>
      </c>
      <c r="G4" s="35">
        <f ca="1">SUM(INDIRECT(ADDRESS(4,3)):INDIRECT(ADDRESS(4,6)))</f>
        <v>127.38352999999999</v>
      </c>
    </row>
    <row r="5" spans="1:11" x14ac:dyDescent="0.25">
      <c r="A5" s="32">
        <v>2</v>
      </c>
      <c r="B5" s="33" t="str">
        <f>VLOOKUP(24757,DATA!$M$2:'DATA'!$N$47,2,FALSE)</f>
        <v>UPJŠ (UPJŠ)</v>
      </c>
      <c r="C5" s="34">
        <v>0</v>
      </c>
      <c r="D5" s="34">
        <v>0</v>
      </c>
      <c r="E5" s="34">
        <v>7</v>
      </c>
      <c r="F5" s="34">
        <v>0</v>
      </c>
      <c r="G5" s="35">
        <f ca="1">SUM(INDIRECT(ADDRESS(5,3)):INDIRECT(ADDRESS(5,6)))</f>
        <v>7</v>
      </c>
    </row>
    <row r="6" spans="1:11" x14ac:dyDescent="0.25">
      <c r="A6" s="32">
        <v>3</v>
      </c>
      <c r="B6" s="33" t="str">
        <f>VLOOKUP(24760,DATA!$M$2:'DATA'!$N$47,2,FALSE)</f>
        <v>PU (PU)</v>
      </c>
      <c r="C6" s="34">
        <v>0</v>
      </c>
      <c r="D6" s="34">
        <v>0</v>
      </c>
      <c r="E6" s="34">
        <v>45.908140000000003</v>
      </c>
      <c r="F6" s="34">
        <v>2</v>
      </c>
      <c r="G6" s="35">
        <f ca="1">SUM(INDIRECT(ADDRESS(6,3)):INDIRECT(ADDRESS(6,6)))</f>
        <v>47.908140000000003</v>
      </c>
    </row>
    <row r="7" spans="1:11" x14ac:dyDescent="0.25">
      <c r="A7" s="32">
        <v>4</v>
      </c>
      <c r="B7" s="33" t="str">
        <f>VLOOKUP(24761,DATA!$M$2:'DATA'!$N$47,2,FALSE)</f>
        <v>UCM (UCM.Trnava)</v>
      </c>
      <c r="C7" s="34">
        <v>0</v>
      </c>
      <c r="D7" s="34">
        <v>0</v>
      </c>
      <c r="E7" s="34">
        <v>21.87</v>
      </c>
      <c r="F7" s="34">
        <v>14.5</v>
      </c>
      <c r="G7" s="35">
        <f ca="1">SUM(INDIRECT(ADDRESS(7,3)):INDIRECT(ADDRESS(7,6)))</f>
        <v>36.370000000000005</v>
      </c>
    </row>
    <row r="8" spans="1:11" x14ac:dyDescent="0.25">
      <c r="A8" s="32">
        <v>5</v>
      </c>
      <c r="B8" s="33" t="str">
        <f>VLOOKUP(24780,DATA!$M$2:'DATA'!$N$47,2,FALSE)</f>
        <v>UKF (UKF.Nitra)</v>
      </c>
      <c r="C8" s="34">
        <v>0</v>
      </c>
      <c r="D8" s="34">
        <v>2</v>
      </c>
      <c r="E8" s="34">
        <v>119.44112</v>
      </c>
      <c r="F8" s="34">
        <v>3</v>
      </c>
      <c r="G8" s="35">
        <f ca="1">SUM(INDIRECT(ADDRESS(8,3)):INDIRECT(ADDRESS(8,6)))</f>
        <v>124.44112</v>
      </c>
    </row>
    <row r="9" spans="1:11" x14ac:dyDescent="0.25">
      <c r="A9" s="32">
        <v>6</v>
      </c>
      <c r="B9" s="33" t="str">
        <f>VLOOKUP(24791,DATA!$M$2:'DATA'!$N$47,2,FALSE)</f>
        <v>TU (TUT)</v>
      </c>
      <c r="C9" s="34">
        <v>0</v>
      </c>
      <c r="D9" s="34">
        <v>1</v>
      </c>
      <c r="E9" s="34">
        <v>44</v>
      </c>
      <c r="F9" s="34">
        <v>2</v>
      </c>
      <c r="G9" s="35">
        <f ca="1">SUM(INDIRECT(ADDRESS(9,3)):INDIRECT(ADDRESS(9,6)))</f>
        <v>47</v>
      </c>
    </row>
    <row r="10" spans="1:11" x14ac:dyDescent="0.25">
      <c r="A10" s="32">
        <v>7</v>
      </c>
      <c r="B10" s="33" t="str">
        <f>VLOOKUP(24792,DATA!$M$2:'DATA'!$N$47,2,FALSE)</f>
        <v>TUKE (TU.Košice)</v>
      </c>
      <c r="C10" s="34">
        <v>6</v>
      </c>
      <c r="D10" s="34">
        <v>10.4</v>
      </c>
      <c r="E10" s="34">
        <v>205.85</v>
      </c>
      <c r="F10" s="34">
        <v>8.65</v>
      </c>
      <c r="G10" s="35">
        <f ca="1">SUM(INDIRECT(ADDRESS(10,3)):INDIRECT(ADDRESS(10,6)))</f>
        <v>230.9</v>
      </c>
    </row>
    <row r="11" spans="1:11" x14ac:dyDescent="0.25">
      <c r="A11" s="32">
        <v>8</v>
      </c>
      <c r="B11" s="33" t="str">
        <f>VLOOKUP(24803,DATA!$M$2:'DATA'!$N$47,2,FALSE)</f>
        <v>TU Zvolen (TU.Zvolen)</v>
      </c>
      <c r="C11" s="34">
        <v>0</v>
      </c>
      <c r="D11" s="34">
        <v>0</v>
      </c>
      <c r="E11" s="34">
        <v>14.5</v>
      </c>
      <c r="F11" s="34">
        <v>3</v>
      </c>
      <c r="G11" s="35">
        <f ca="1">SUM(INDIRECT(ADDRESS(11,3)):INDIRECT(ADDRESS(11,6)))</f>
        <v>17.5</v>
      </c>
    </row>
    <row r="12" spans="1:11" x14ac:dyDescent="0.25">
      <c r="A12" s="32">
        <v>9</v>
      </c>
      <c r="B12" s="33" t="str">
        <f>VLOOKUP(24805,DATA!$M$2:'DATA'!$N$47,2,FALSE)</f>
        <v>VŠMU (VSMU, 16, VŠMU.Bratislava)</v>
      </c>
      <c r="C12" s="34">
        <v>53.608899999999998</v>
      </c>
      <c r="D12" s="34">
        <v>66.234229999999997</v>
      </c>
      <c r="E12" s="34">
        <v>852.64877000000001</v>
      </c>
      <c r="F12" s="34">
        <v>2</v>
      </c>
      <c r="G12" s="35">
        <f ca="1">SUM(INDIRECT(ADDRESS(12,3)):INDIRECT(ADDRESS(12,6)))</f>
        <v>974.49189999999999</v>
      </c>
    </row>
    <row r="13" spans="1:11" x14ac:dyDescent="0.25">
      <c r="A13" s="32">
        <v>10</v>
      </c>
      <c r="B13" s="33" t="str">
        <f>VLOOKUP(24806,DATA!$M$2:'DATA'!$N$47,2,FALSE)</f>
        <v>VŠVU (VŠVU)</v>
      </c>
      <c r="C13" s="34">
        <v>27</v>
      </c>
      <c r="D13" s="34">
        <v>48.5</v>
      </c>
      <c r="E13" s="34">
        <v>820.50504000000001</v>
      </c>
      <c r="F13" s="34">
        <v>12.75</v>
      </c>
      <c r="G13" s="35">
        <f ca="1">SUM(INDIRECT(ADDRESS(13,3)):INDIRECT(ADDRESS(13,6)))</f>
        <v>908.75504000000001</v>
      </c>
    </row>
    <row r="14" spans="1:11" x14ac:dyDescent="0.25">
      <c r="A14" s="32">
        <v>11</v>
      </c>
      <c r="B14" s="33" t="str">
        <f>VLOOKUP(24807,DATA!$M$2:'DATA'!$N$47,2,FALSE)</f>
        <v>AU (AU.B.Bystrica)</v>
      </c>
      <c r="C14" s="34">
        <v>53.333579999999998</v>
      </c>
      <c r="D14" s="34">
        <v>30.402519999999999</v>
      </c>
      <c r="E14" s="34">
        <v>1273.4699900000001</v>
      </c>
      <c r="F14" s="34">
        <v>1.0769599999999999</v>
      </c>
      <c r="G14" s="35">
        <f ca="1">SUM(INDIRECT(ADDRESS(14,3)):INDIRECT(ADDRESS(14,6)))</f>
        <v>1358.2830500000002</v>
      </c>
    </row>
    <row r="15" spans="1:11" x14ac:dyDescent="0.25">
      <c r="A15" s="32">
        <v>12</v>
      </c>
      <c r="B15" s="33" t="str">
        <f>VLOOKUP(24808,DATA!$M$2:'DATA'!$N$47,2,FALSE)</f>
        <v>KU (KU.Ružomberok)</v>
      </c>
      <c r="C15" s="34">
        <v>0</v>
      </c>
      <c r="D15" s="34">
        <v>0</v>
      </c>
      <c r="E15" s="34">
        <v>138.86000000000001</v>
      </c>
      <c r="F15" s="34">
        <v>0</v>
      </c>
      <c r="G15" s="35">
        <f ca="1">SUM(INDIRECT(ADDRESS(15,3)):INDIRECT(ADDRESS(15,6)))</f>
        <v>138.86000000000001</v>
      </c>
    </row>
    <row r="16" spans="1:11" x14ac:dyDescent="0.25">
      <c r="A16" s="32">
        <v>13</v>
      </c>
      <c r="B16" s="33" t="str">
        <f>VLOOKUP(26489,DATA!$M$2:'DATA'!$N$47,2,FALSE)</f>
        <v>STU v Bratislave (STUBA)</v>
      </c>
      <c r="C16" s="34">
        <v>3.8</v>
      </c>
      <c r="D16" s="34">
        <v>0</v>
      </c>
      <c r="E16" s="34">
        <v>217.40293</v>
      </c>
      <c r="F16" s="34">
        <v>13.23</v>
      </c>
      <c r="G16" s="35">
        <f ca="1">SUM(INDIRECT(ADDRESS(16,3)):INDIRECT(ADDRESS(16,6)))</f>
        <v>234.43293</v>
      </c>
    </row>
    <row r="17" spans="1:7" x14ac:dyDescent="0.25">
      <c r="A17" s="32">
        <v>14</v>
      </c>
      <c r="B17" s="33" t="str">
        <f>VLOOKUP(27499,DATA!$M$2:'DATA'!$N$47,2,FALSE)</f>
        <v>PEVŠ (PEVŠ.Bratislava)</v>
      </c>
      <c r="C17" s="34">
        <v>0</v>
      </c>
      <c r="D17" s="34">
        <v>0</v>
      </c>
      <c r="E17" s="34">
        <v>6</v>
      </c>
      <c r="F17" s="34">
        <v>0</v>
      </c>
      <c r="G17" s="35">
        <f ca="1">SUM(INDIRECT(ADDRESS(17,3)):INDIRECT(ADDRESS(17,6)))</f>
        <v>6</v>
      </c>
    </row>
    <row r="18" spans="1:7" x14ac:dyDescent="0.25">
      <c r="A18" s="32">
        <v>15</v>
      </c>
      <c r="B18" s="33" t="str">
        <f>VLOOKUP(27581,DATA!$M$2:'DATA'!$N$47,2,FALSE)</f>
        <v>HUAJA (HUAJA.BŠ)</v>
      </c>
      <c r="C18" s="34">
        <v>1.2499899999999999</v>
      </c>
      <c r="D18" s="34">
        <v>0.16666</v>
      </c>
      <c r="E18" s="34">
        <v>3.1500900000000001</v>
      </c>
      <c r="F18" s="34">
        <v>0</v>
      </c>
      <c r="G18" s="35">
        <f ca="1">SUM(INDIRECT(ADDRESS(18,3)):INDIRECT(ADDRESS(18,6)))</f>
        <v>4.5667400000000002</v>
      </c>
    </row>
    <row r="19" spans="1:7" x14ac:dyDescent="0.25">
      <c r="B19" s="36" t="s">
        <v>171</v>
      </c>
      <c r="C19" s="37">
        <f ca="1">SUM(INDIRECT(ADDRESS(4,3)):INDIRECT(ADDRESS(18,3)))</f>
        <v>144.99247</v>
      </c>
      <c r="D19" s="37">
        <f ca="1">SUM(INDIRECT(ADDRESS(4,4)):INDIRECT(ADDRESS(18,4)))</f>
        <v>159.20341000000002</v>
      </c>
      <c r="E19" s="37">
        <f ca="1">SUM(INDIRECT(ADDRESS(4,5)):INDIRECT(ADDRESS(18,5)))</f>
        <v>3886.4896100000005</v>
      </c>
      <c r="F19" s="37">
        <f ca="1">SUM(INDIRECT(ADDRESS(4,6)):INDIRECT(ADDRESS(18,6)))</f>
        <v>73.206959999999995</v>
      </c>
      <c r="G19" s="35">
        <f ca="1">SUM(INDIRECT(ADDRESS(19,3)):INDIRECT(ADDRESS(19,6)))</f>
        <v>4263.8924500000012</v>
      </c>
    </row>
    <row r="20" spans="1:7" x14ac:dyDescent="0.25">
      <c r="C20" s="9"/>
      <c r="D20" s="9"/>
      <c r="E20" s="9"/>
      <c r="F20" s="9"/>
      <c r="G20" s="9"/>
    </row>
    <row r="21" spans="1:7" x14ac:dyDescent="0.25">
      <c r="C21" s="9"/>
      <c r="D21" s="9"/>
      <c r="E21" s="9"/>
      <c r="F21" s="9"/>
      <c r="G21" s="9"/>
    </row>
    <row r="22" spans="1:7" x14ac:dyDescent="0.25">
      <c r="C22" s="9"/>
      <c r="D22" s="9"/>
      <c r="E22" s="9"/>
      <c r="F22" s="9"/>
      <c r="G22" s="9"/>
    </row>
    <row r="23" spans="1:7" x14ac:dyDescent="0.25">
      <c r="C23" s="9"/>
      <c r="D23" s="9"/>
      <c r="E23" s="9"/>
      <c r="F23" s="9"/>
      <c r="G23" s="9"/>
    </row>
    <row r="24" spans="1:7" x14ac:dyDescent="0.25">
      <c r="C24" s="9"/>
      <c r="D24" s="9"/>
      <c r="E24" s="9"/>
      <c r="F24" s="9"/>
      <c r="G24" s="9"/>
    </row>
    <row r="25" spans="1:7" x14ac:dyDescent="0.25">
      <c r="C25" s="9"/>
      <c r="D25" s="9"/>
      <c r="E25" s="9"/>
      <c r="F25" s="9"/>
      <c r="G25" s="9"/>
    </row>
    <row r="26" spans="1:7" x14ac:dyDescent="0.25">
      <c r="C26" s="9"/>
      <c r="D26" s="9"/>
      <c r="E26" s="9"/>
      <c r="F26" s="9"/>
      <c r="G26" s="9"/>
    </row>
    <row r="27" spans="1:7" x14ac:dyDescent="0.25">
      <c r="C27" s="9"/>
      <c r="D27" s="9"/>
      <c r="E27" s="9"/>
      <c r="F27" s="9"/>
      <c r="G27" s="9"/>
    </row>
    <row r="28" spans="1:7" x14ac:dyDescent="0.25">
      <c r="C28" s="9"/>
      <c r="D28" s="9"/>
      <c r="E28" s="9"/>
      <c r="F28" s="9"/>
      <c r="G28" s="9"/>
    </row>
    <row r="29" spans="1:7" x14ac:dyDescent="0.25">
      <c r="C29" s="9"/>
      <c r="D29" s="9"/>
      <c r="E29" s="9"/>
      <c r="F29" s="9"/>
      <c r="G29" s="9"/>
    </row>
    <row r="30" spans="1:7" x14ac:dyDescent="0.25">
      <c r="C30" s="9"/>
      <c r="D30" s="9"/>
      <c r="E30" s="9"/>
      <c r="F30" s="9"/>
      <c r="G30" s="9"/>
    </row>
    <row r="31" spans="1:7" x14ac:dyDescent="0.25">
      <c r="C31" s="9"/>
      <c r="D31" s="9"/>
      <c r="E31" s="9"/>
      <c r="F31" s="9"/>
      <c r="G31" s="9"/>
    </row>
    <row r="32" spans="1:7" x14ac:dyDescent="0.25">
      <c r="C32" s="9"/>
      <c r="D32" s="9"/>
      <c r="E32" s="9"/>
      <c r="F32" s="9"/>
      <c r="G32" s="9"/>
    </row>
    <row r="33" spans="3:7" x14ac:dyDescent="0.25">
      <c r="C33" s="9"/>
      <c r="D33" s="9"/>
      <c r="E33" s="9"/>
      <c r="F33" s="9"/>
      <c r="G33" s="9"/>
    </row>
    <row r="34" spans="3:7" x14ac:dyDescent="0.25">
      <c r="C34" s="9"/>
      <c r="D34" s="9"/>
      <c r="E34" s="9"/>
      <c r="F34" s="9"/>
      <c r="G34" s="9"/>
    </row>
    <row r="35" spans="3:7" x14ac:dyDescent="0.25">
      <c r="C35" s="9"/>
      <c r="D35" s="9"/>
      <c r="E35" s="9"/>
      <c r="F35" s="9"/>
      <c r="G35" s="9"/>
    </row>
    <row r="36" spans="3:7" x14ac:dyDescent="0.25">
      <c r="C36" s="9"/>
      <c r="D36" s="9"/>
      <c r="E36" s="9"/>
      <c r="F36" s="9"/>
      <c r="G36" s="9"/>
    </row>
    <row r="37" spans="3:7" x14ac:dyDescent="0.25">
      <c r="C37" s="9"/>
      <c r="D37" s="9"/>
      <c r="E37" s="9"/>
      <c r="F37" s="9"/>
      <c r="G37" s="9"/>
    </row>
    <row r="38" spans="3:7" x14ac:dyDescent="0.25">
      <c r="C38" s="9"/>
      <c r="D38" s="9"/>
      <c r="E38" s="9"/>
      <c r="F38" s="9"/>
      <c r="G38" s="9"/>
    </row>
    <row r="39" spans="3:7" x14ac:dyDescent="0.25">
      <c r="C39" s="9"/>
      <c r="D39" s="9"/>
      <c r="E39" s="9"/>
      <c r="F39" s="9"/>
      <c r="G39" s="9"/>
    </row>
    <row r="40" spans="3:7" x14ac:dyDescent="0.25">
      <c r="C40" s="9"/>
      <c r="D40" s="9"/>
      <c r="E40" s="9"/>
      <c r="F40" s="9"/>
      <c r="G40" s="9"/>
    </row>
    <row r="41" spans="3:7" x14ac:dyDescent="0.25">
      <c r="C41" s="9"/>
      <c r="D41" s="9"/>
      <c r="E41" s="9"/>
      <c r="F41" s="9"/>
      <c r="G41" s="9"/>
    </row>
    <row r="42" spans="3:7" x14ac:dyDescent="0.25">
      <c r="C42" s="9"/>
      <c r="D42" s="9"/>
      <c r="E42" s="9"/>
      <c r="F42" s="9"/>
      <c r="G42" s="9"/>
    </row>
    <row r="43" spans="3:7" x14ac:dyDescent="0.25">
      <c r="C43" s="9"/>
      <c r="D43" s="9"/>
      <c r="E43" s="9"/>
      <c r="F43" s="9"/>
      <c r="G43" s="9"/>
    </row>
    <row r="44" spans="3:7" x14ac:dyDescent="0.25">
      <c r="C44" s="9"/>
      <c r="D44" s="9"/>
      <c r="E44" s="9"/>
      <c r="F44" s="9"/>
      <c r="G44" s="9"/>
    </row>
    <row r="45" spans="3:7" x14ac:dyDescent="0.25">
      <c r="C45" s="9"/>
      <c r="D45" s="9"/>
      <c r="E45" s="9"/>
      <c r="F45" s="9"/>
      <c r="G45" s="9"/>
    </row>
    <row r="46" spans="3:7" x14ac:dyDescent="0.25">
      <c r="C46" s="9"/>
      <c r="D46" s="9"/>
      <c r="E46" s="9"/>
      <c r="F46" s="9"/>
      <c r="G46" s="9"/>
    </row>
    <row r="47" spans="3:7" x14ac:dyDescent="0.25">
      <c r="C47" s="9"/>
      <c r="D47" s="9"/>
      <c r="E47" s="9"/>
      <c r="F47" s="9"/>
      <c r="G47" s="9"/>
    </row>
    <row r="48" spans="3:7" x14ac:dyDescent="0.25">
      <c r="C48" s="9"/>
      <c r="D48" s="9"/>
      <c r="E48" s="9"/>
      <c r="F48" s="9"/>
      <c r="G48" s="9"/>
    </row>
    <row r="49" spans="3:7" x14ac:dyDescent="0.25">
      <c r="C49" s="9"/>
      <c r="D49" s="9"/>
      <c r="E49" s="9"/>
      <c r="F49" s="9"/>
      <c r="G49" s="9"/>
    </row>
    <row r="50" spans="3:7" x14ac:dyDescent="0.25">
      <c r="C50" s="9"/>
      <c r="D50" s="9"/>
      <c r="E50" s="9"/>
      <c r="F50" s="9"/>
      <c r="G50" s="9"/>
    </row>
    <row r="51" spans="3:7" x14ac:dyDescent="0.25">
      <c r="C51" s="9"/>
      <c r="D51" s="9"/>
      <c r="E51" s="9"/>
      <c r="F51" s="9"/>
      <c r="G51" s="9"/>
    </row>
    <row r="52" spans="3:7" x14ac:dyDescent="0.25">
      <c r="C52" s="9"/>
      <c r="D52" s="9"/>
      <c r="E52" s="9"/>
      <c r="F52" s="9"/>
      <c r="G52" s="9"/>
    </row>
    <row r="53" spans="3:7" x14ac:dyDescent="0.25">
      <c r="C53" s="9"/>
      <c r="D53" s="9"/>
      <c r="E53" s="9"/>
      <c r="F53" s="9"/>
      <c r="G53" s="9"/>
    </row>
    <row r="54" spans="3:7" x14ac:dyDescent="0.25">
      <c r="C54" s="9"/>
      <c r="D54" s="9"/>
      <c r="E54" s="9"/>
      <c r="F54" s="9"/>
      <c r="G54" s="9"/>
    </row>
    <row r="55" spans="3:7" x14ac:dyDescent="0.25">
      <c r="C55" s="9"/>
      <c r="D55" s="9"/>
      <c r="E55" s="9"/>
      <c r="F55" s="9"/>
      <c r="G55" s="9"/>
    </row>
    <row r="56" spans="3:7" x14ac:dyDescent="0.25">
      <c r="C56" s="9"/>
      <c r="D56" s="9"/>
      <c r="E56" s="9"/>
      <c r="F56" s="9"/>
      <c r="G56" s="9"/>
    </row>
    <row r="57" spans="3:7" x14ac:dyDescent="0.25">
      <c r="C57" s="9"/>
      <c r="D57" s="9"/>
      <c r="E57" s="9"/>
      <c r="F57" s="9"/>
      <c r="G57" s="9"/>
    </row>
    <row r="58" spans="3:7" x14ac:dyDescent="0.25">
      <c r="C58" s="9"/>
      <c r="D58" s="9"/>
      <c r="E58" s="9"/>
      <c r="F58" s="9"/>
      <c r="G58" s="9"/>
    </row>
    <row r="59" spans="3:7" x14ac:dyDescent="0.25">
      <c r="C59" s="9"/>
      <c r="D59" s="9"/>
      <c r="E59" s="9"/>
      <c r="F59" s="9"/>
      <c r="G59" s="9"/>
    </row>
    <row r="60" spans="3:7" x14ac:dyDescent="0.25">
      <c r="C60" s="9"/>
      <c r="D60" s="9"/>
      <c r="E60" s="9"/>
      <c r="F60" s="9"/>
      <c r="G60" s="9"/>
    </row>
    <row r="61" spans="3:7" x14ac:dyDescent="0.25">
      <c r="C61" s="9"/>
      <c r="D61" s="9"/>
      <c r="E61" s="9"/>
      <c r="F61" s="9"/>
      <c r="G61" s="9"/>
    </row>
    <row r="62" spans="3:7" x14ac:dyDescent="0.25">
      <c r="C62" s="9"/>
      <c r="D62" s="9"/>
      <c r="E62" s="9"/>
      <c r="F62" s="9"/>
      <c r="G62" s="9"/>
    </row>
    <row r="63" spans="3:7" x14ac:dyDescent="0.25">
      <c r="C63" s="9"/>
      <c r="D63" s="9"/>
      <c r="E63" s="9"/>
      <c r="F63" s="9"/>
      <c r="G63" s="9"/>
    </row>
    <row r="64" spans="3:7" x14ac:dyDescent="0.25">
      <c r="C64" s="9"/>
      <c r="D64" s="9"/>
      <c r="E64" s="9"/>
      <c r="F64" s="9"/>
      <c r="G64" s="9"/>
    </row>
    <row r="65" spans="3:7" x14ac:dyDescent="0.25">
      <c r="C65" s="9"/>
      <c r="D65" s="9"/>
      <c r="E65" s="9"/>
      <c r="F65" s="9"/>
      <c r="G65" s="9"/>
    </row>
    <row r="66" spans="3:7" x14ac:dyDescent="0.25">
      <c r="C66" s="9"/>
      <c r="D66" s="9"/>
      <c r="E66" s="9"/>
      <c r="F66" s="9"/>
      <c r="G66" s="9"/>
    </row>
    <row r="67" spans="3:7" x14ac:dyDescent="0.25">
      <c r="C67" s="9"/>
      <c r="D67" s="9"/>
      <c r="E67" s="9"/>
      <c r="F67" s="9"/>
      <c r="G67" s="9"/>
    </row>
    <row r="68" spans="3:7" x14ac:dyDescent="0.25">
      <c r="C68" s="9"/>
      <c r="D68" s="9"/>
      <c r="E68" s="9"/>
      <c r="F68" s="9"/>
      <c r="G68" s="9"/>
    </row>
    <row r="69" spans="3:7" x14ac:dyDescent="0.25">
      <c r="C69" s="9"/>
      <c r="D69" s="9"/>
      <c r="E69" s="9"/>
      <c r="F69" s="9"/>
      <c r="G69" s="9"/>
    </row>
    <row r="70" spans="3:7" x14ac:dyDescent="0.25">
      <c r="C70" s="9"/>
      <c r="D70" s="9"/>
      <c r="E70" s="9"/>
      <c r="F70" s="9"/>
      <c r="G70" s="9"/>
    </row>
    <row r="71" spans="3:7" x14ac:dyDescent="0.25">
      <c r="C71" s="9"/>
      <c r="D71" s="9"/>
      <c r="E71" s="9"/>
      <c r="F71" s="9"/>
      <c r="G71" s="9"/>
    </row>
    <row r="72" spans="3:7" x14ac:dyDescent="0.25">
      <c r="C72" s="9"/>
      <c r="D72" s="9"/>
      <c r="E72" s="9"/>
      <c r="F72" s="9"/>
      <c r="G72" s="9"/>
    </row>
    <row r="73" spans="3:7" x14ac:dyDescent="0.25">
      <c r="C73" s="9"/>
      <c r="D73" s="9"/>
      <c r="E73" s="9"/>
      <c r="F73" s="9"/>
      <c r="G73" s="9"/>
    </row>
    <row r="74" spans="3:7" x14ac:dyDescent="0.25">
      <c r="C74" s="9"/>
      <c r="D74" s="9"/>
      <c r="E74" s="9"/>
      <c r="F74" s="9"/>
      <c r="G74" s="9"/>
    </row>
    <row r="75" spans="3:7" x14ac:dyDescent="0.25">
      <c r="C75" s="9"/>
      <c r="D75" s="9"/>
      <c r="E75" s="9"/>
      <c r="F75" s="9"/>
      <c r="G75" s="9"/>
    </row>
    <row r="76" spans="3:7" x14ac:dyDescent="0.25">
      <c r="C76" s="9"/>
      <c r="D76" s="9"/>
      <c r="E76" s="9"/>
      <c r="F76" s="9"/>
      <c r="G76" s="9"/>
    </row>
    <row r="77" spans="3:7" x14ac:dyDescent="0.25">
      <c r="C77" s="9"/>
      <c r="D77" s="9"/>
      <c r="E77" s="9"/>
      <c r="F77" s="9"/>
      <c r="G77" s="9"/>
    </row>
    <row r="78" spans="3:7" x14ac:dyDescent="0.25">
      <c r="C78" s="9"/>
      <c r="D78" s="9"/>
      <c r="E78" s="9"/>
      <c r="F78" s="9"/>
      <c r="G78" s="9"/>
    </row>
    <row r="79" spans="3:7" x14ac:dyDescent="0.25">
      <c r="C79" s="9"/>
      <c r="D79" s="9"/>
      <c r="E79" s="9"/>
      <c r="F79" s="9"/>
      <c r="G79" s="9"/>
    </row>
    <row r="80" spans="3:7" x14ac:dyDescent="0.25">
      <c r="C80" s="9"/>
      <c r="D80" s="9"/>
      <c r="E80" s="9"/>
      <c r="F80" s="9"/>
      <c r="G80" s="9"/>
    </row>
    <row r="81" spans="3:7" x14ac:dyDescent="0.25">
      <c r="C81" s="9"/>
      <c r="D81" s="9"/>
      <c r="E81" s="9"/>
      <c r="F81" s="9"/>
      <c r="G81" s="9"/>
    </row>
    <row r="82" spans="3:7" x14ac:dyDescent="0.25">
      <c r="C82" s="9"/>
      <c r="D82" s="9"/>
      <c r="E82" s="9"/>
      <c r="F82" s="9"/>
      <c r="G82" s="9"/>
    </row>
    <row r="83" spans="3:7" x14ac:dyDescent="0.25">
      <c r="C83" s="9"/>
      <c r="D83" s="9"/>
      <c r="E83" s="9"/>
      <c r="F83" s="9"/>
      <c r="G83" s="9"/>
    </row>
    <row r="84" spans="3:7" x14ac:dyDescent="0.25">
      <c r="C84" s="9"/>
      <c r="D84" s="9"/>
      <c r="E84" s="9"/>
      <c r="F84" s="9"/>
      <c r="G84" s="9"/>
    </row>
    <row r="85" spans="3:7" x14ac:dyDescent="0.25">
      <c r="C85" s="9"/>
      <c r="D85" s="9"/>
      <c r="E85" s="9"/>
      <c r="F85" s="9"/>
      <c r="G85" s="9"/>
    </row>
    <row r="86" spans="3:7" x14ac:dyDescent="0.25">
      <c r="C86" s="9"/>
      <c r="D86" s="9"/>
      <c r="E86" s="9"/>
      <c r="F86" s="9"/>
      <c r="G86" s="9"/>
    </row>
    <row r="87" spans="3:7" x14ac:dyDescent="0.25">
      <c r="C87" s="9"/>
      <c r="D87" s="9"/>
      <c r="E87" s="9"/>
      <c r="F87" s="9"/>
      <c r="G87" s="9"/>
    </row>
    <row r="88" spans="3:7" x14ac:dyDescent="0.25">
      <c r="C88" s="9"/>
      <c r="D88" s="9"/>
      <c r="E88" s="9"/>
      <c r="F88" s="9"/>
      <c r="G88" s="9"/>
    </row>
    <row r="89" spans="3:7" x14ac:dyDescent="0.25">
      <c r="C89" s="9"/>
      <c r="D89" s="9"/>
      <c r="E89" s="9"/>
      <c r="F89" s="9"/>
      <c r="G89" s="9"/>
    </row>
    <row r="90" spans="3:7" x14ac:dyDescent="0.25">
      <c r="C90" s="9"/>
      <c r="D90" s="9"/>
      <c r="E90" s="9"/>
      <c r="F90" s="9"/>
      <c r="G90" s="9"/>
    </row>
    <row r="91" spans="3:7" x14ac:dyDescent="0.25">
      <c r="C91" s="9"/>
      <c r="D91" s="9"/>
      <c r="E91" s="9"/>
      <c r="F91" s="9"/>
      <c r="G91" s="9"/>
    </row>
    <row r="92" spans="3:7" x14ac:dyDescent="0.25">
      <c r="C92" s="9"/>
      <c r="D92" s="9"/>
      <c r="E92" s="9"/>
      <c r="F92" s="9"/>
      <c r="G92" s="9"/>
    </row>
    <row r="93" spans="3:7" x14ac:dyDescent="0.25">
      <c r="C93" s="9"/>
      <c r="D93" s="9"/>
      <c r="E93" s="9"/>
      <c r="F93" s="9"/>
      <c r="G93" s="9"/>
    </row>
    <row r="94" spans="3:7" x14ac:dyDescent="0.25">
      <c r="C94" s="9"/>
      <c r="D94" s="9"/>
      <c r="E94" s="9"/>
      <c r="F94" s="9"/>
      <c r="G94" s="9"/>
    </row>
    <row r="95" spans="3:7" x14ac:dyDescent="0.25">
      <c r="C95" s="9"/>
      <c r="D95" s="9"/>
      <c r="E95" s="9"/>
      <c r="F95" s="9"/>
      <c r="G95" s="9"/>
    </row>
    <row r="96" spans="3:7" x14ac:dyDescent="0.25">
      <c r="C96" s="9"/>
      <c r="D96" s="9"/>
      <c r="E96" s="9"/>
      <c r="F96" s="9"/>
      <c r="G96" s="9"/>
    </row>
    <row r="97" spans="3:7" x14ac:dyDescent="0.25">
      <c r="C97" s="9"/>
      <c r="D97" s="9"/>
      <c r="E97" s="9"/>
      <c r="F97" s="9"/>
      <c r="G97" s="9"/>
    </row>
    <row r="98" spans="3:7" x14ac:dyDescent="0.25">
      <c r="C98" s="9"/>
      <c r="D98" s="9"/>
      <c r="E98" s="9"/>
      <c r="F98" s="9"/>
      <c r="G98" s="9"/>
    </row>
    <row r="99" spans="3:7" x14ac:dyDescent="0.25">
      <c r="C99" s="9"/>
      <c r="D99" s="9"/>
      <c r="E99" s="9"/>
      <c r="F99" s="9"/>
      <c r="G99" s="9"/>
    </row>
    <row r="100" spans="3:7" x14ac:dyDescent="0.25">
      <c r="C100" s="9"/>
      <c r="D100" s="9"/>
      <c r="E100" s="9"/>
      <c r="F100" s="9"/>
      <c r="G100" s="9"/>
    </row>
    <row r="101" spans="3:7" x14ac:dyDescent="0.25">
      <c r="C101" s="9"/>
      <c r="D101" s="9"/>
      <c r="E101" s="9"/>
      <c r="F101" s="9"/>
      <c r="G101" s="9"/>
    </row>
  </sheetData>
  <mergeCells count="5">
    <mergeCell ref="A2:A3"/>
    <mergeCell ref="B2:B3"/>
    <mergeCell ref="C2:F2"/>
    <mergeCell ref="A1:F1"/>
    <mergeCell ref="H1:K1"/>
  </mergeCells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F812"/>
  <sheetViews>
    <sheetView workbookViewId="0">
      <selection activeCell="H1" sqref="H1"/>
    </sheetView>
  </sheetViews>
  <sheetFormatPr defaultColWidth="25.7109375" defaultRowHeight="15" x14ac:dyDescent="0.25"/>
  <cols>
    <col min="1" max="1" width="38.140625" customWidth="1"/>
    <col min="2" max="2" width="25.7109375" style="13"/>
    <col min="3" max="3" width="25.7109375" style="30"/>
    <col min="4" max="9" width="25.7109375" style="13"/>
    <col min="10" max="10" width="25.7109375" style="30"/>
    <col min="11" max="12" width="25.7109375" style="13"/>
    <col min="20" max="20" width="25.7109375" style="5"/>
    <col min="30" max="30" width="25.7109375" style="5"/>
    <col min="31" max="31" width="25.7109375" style="30"/>
  </cols>
  <sheetData>
    <row r="1" spans="1:61" ht="27" thickBot="1" x14ac:dyDescent="0.45">
      <c r="A1" s="55" t="s">
        <v>173</v>
      </c>
      <c r="B1" s="56"/>
      <c r="C1" s="56"/>
      <c r="D1" s="56"/>
      <c r="E1" s="57">
        <f ca="1">DATA!$M$1</f>
        <v>45198</v>
      </c>
      <c r="F1" s="57"/>
      <c r="G1" s="57"/>
      <c r="H1" s="15"/>
      <c r="I1" s="15"/>
      <c r="J1" s="15"/>
      <c r="K1" s="15"/>
      <c r="L1" s="15"/>
      <c r="N1" s="14"/>
      <c r="O1" s="14"/>
      <c r="P1" s="14"/>
    </row>
    <row r="2" spans="1:61" s="16" customFormat="1" ht="48" thickBot="1" x14ac:dyDescent="0.3">
      <c r="A2" s="24" t="s">
        <v>13</v>
      </c>
      <c r="B2" s="25" t="s">
        <v>14</v>
      </c>
      <c r="C2" s="29" t="s">
        <v>15</v>
      </c>
      <c r="D2" s="26" t="s">
        <v>16</v>
      </c>
      <c r="E2" s="27" t="s">
        <v>17</v>
      </c>
      <c r="F2" s="27" t="s">
        <v>18</v>
      </c>
      <c r="G2" s="27" t="s">
        <v>19</v>
      </c>
      <c r="H2" s="27" t="s">
        <v>20</v>
      </c>
      <c r="I2" s="27" t="s">
        <v>21</v>
      </c>
      <c r="J2" s="29" t="s">
        <v>22</v>
      </c>
      <c r="K2" s="27" t="s">
        <v>23</v>
      </c>
      <c r="L2" s="26" t="s">
        <v>24</v>
      </c>
      <c r="M2" s="27" t="s">
        <v>25</v>
      </c>
      <c r="N2" s="27" t="s">
        <v>26</v>
      </c>
      <c r="O2" s="27" t="s">
        <v>27</v>
      </c>
      <c r="P2" s="27" t="s">
        <v>28</v>
      </c>
      <c r="Q2" s="27" t="s">
        <v>29</v>
      </c>
      <c r="R2" s="27" t="s">
        <v>30</v>
      </c>
      <c r="S2" s="26" t="s">
        <v>31</v>
      </c>
      <c r="T2" s="29" t="s">
        <v>32</v>
      </c>
      <c r="U2" s="27" t="s">
        <v>33</v>
      </c>
      <c r="V2" s="27" t="s">
        <v>34</v>
      </c>
      <c r="W2" s="27" t="s">
        <v>35</v>
      </c>
      <c r="X2" s="27" t="s">
        <v>36</v>
      </c>
      <c r="Y2" s="26" t="s">
        <v>37</v>
      </c>
      <c r="Z2" s="26" t="s">
        <v>38</v>
      </c>
      <c r="AA2" s="27" t="s">
        <v>39</v>
      </c>
      <c r="AB2" s="27" t="s">
        <v>40</v>
      </c>
      <c r="AC2" s="27" t="s">
        <v>41</v>
      </c>
      <c r="AD2" s="29" t="s">
        <v>42</v>
      </c>
      <c r="AE2" s="31" t="s">
        <v>8</v>
      </c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</row>
    <row r="3" spans="1:61" s="23" customFormat="1" x14ac:dyDescent="0.25">
      <c r="A3" s="40" t="str">
        <f>DATA!A2</f>
        <v>UK (UKO)</v>
      </c>
      <c r="B3" s="40" t="str">
        <f>DATA!C2&amp;" - "&amp;DATA!B2</f>
        <v>Dizajnér - I</v>
      </c>
      <c r="C3" s="38">
        <f t="shared" ref="C3:C66" si="0">SUM(D3:I3)</f>
        <v>0</v>
      </c>
      <c r="D3" s="23">
        <v>0</v>
      </c>
      <c r="E3" s="23">
        <v>0</v>
      </c>
      <c r="F3" s="23">
        <v>0</v>
      </c>
      <c r="G3" s="23">
        <v>0</v>
      </c>
      <c r="H3" s="23">
        <v>0</v>
      </c>
      <c r="I3" s="23">
        <v>0</v>
      </c>
      <c r="J3" s="38">
        <f t="shared" ref="J3:J66" si="1">SUM(K3:S3)</f>
        <v>0</v>
      </c>
      <c r="K3" s="23">
        <v>0</v>
      </c>
      <c r="L3" s="23">
        <v>0</v>
      </c>
      <c r="M3" s="23">
        <v>0</v>
      </c>
      <c r="N3" s="23"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38">
        <f t="shared" ref="T3:T66" si="2">SUM(U3:AC3)</f>
        <v>0</v>
      </c>
      <c r="U3" s="23">
        <v>0</v>
      </c>
      <c r="V3" s="23">
        <v>0</v>
      </c>
      <c r="W3" s="23">
        <v>0</v>
      </c>
      <c r="X3" s="23">
        <v>0</v>
      </c>
      <c r="Y3" s="23">
        <v>0</v>
      </c>
      <c r="Z3" s="23">
        <v>0</v>
      </c>
      <c r="AA3" s="23">
        <v>0</v>
      </c>
      <c r="AB3" s="23">
        <v>0</v>
      </c>
      <c r="AC3" s="23">
        <v>0</v>
      </c>
      <c r="AD3" s="38">
        <v>8</v>
      </c>
      <c r="AE3" s="39">
        <f t="shared" ref="AE3:AE66" si="3">SUM(C3,J3,T3,AD3,)</f>
        <v>8</v>
      </c>
    </row>
    <row r="4" spans="1:61" s="23" customFormat="1" x14ac:dyDescent="0.25">
      <c r="A4" s="40" t="str">
        <f>DATA!A3</f>
        <v>UK (UKO)</v>
      </c>
      <c r="B4" s="40" t="str">
        <f>DATA!C3&amp;" - "&amp;DATA!B3</f>
        <v>Kurátor výstavy - I</v>
      </c>
      <c r="C4" s="38">
        <f t="shared" si="0"/>
        <v>0</v>
      </c>
      <c r="D4" s="23">
        <v>0</v>
      </c>
      <c r="E4" s="23">
        <v>0</v>
      </c>
      <c r="F4" s="23">
        <v>0</v>
      </c>
      <c r="G4" s="23">
        <v>0</v>
      </c>
      <c r="H4" s="23">
        <v>0</v>
      </c>
      <c r="I4" s="23">
        <v>0</v>
      </c>
      <c r="J4" s="38">
        <f t="shared" si="1"/>
        <v>0</v>
      </c>
      <c r="K4" s="23">
        <v>0</v>
      </c>
      <c r="L4" s="23">
        <v>0</v>
      </c>
      <c r="M4" s="23">
        <v>0</v>
      </c>
      <c r="N4" s="23"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38">
        <f t="shared" si="2"/>
        <v>0</v>
      </c>
      <c r="U4" s="23">
        <v>0</v>
      </c>
      <c r="V4" s="23">
        <v>0</v>
      </c>
      <c r="W4" s="23">
        <v>0</v>
      </c>
      <c r="X4" s="23">
        <v>0</v>
      </c>
      <c r="Y4" s="23">
        <v>0</v>
      </c>
      <c r="Z4" s="23">
        <v>0</v>
      </c>
      <c r="AA4" s="23">
        <v>0</v>
      </c>
      <c r="AB4" s="23">
        <v>0</v>
      </c>
      <c r="AC4" s="23">
        <v>0</v>
      </c>
      <c r="AD4" s="38">
        <v>3</v>
      </c>
      <c r="AE4" s="39">
        <f t="shared" si="3"/>
        <v>3</v>
      </c>
    </row>
    <row r="5" spans="1:61" s="23" customFormat="1" x14ac:dyDescent="0.25">
      <c r="A5" s="40" t="str">
        <f>DATA!A4</f>
        <v>UK (UKO)</v>
      </c>
      <c r="B5" s="40" t="str">
        <f>DATA!C4&amp;" - "&amp;DATA!B4</f>
        <v>Dirigent - SM1</v>
      </c>
      <c r="C5" s="38">
        <f t="shared" si="0"/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38">
        <f t="shared" si="1"/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38">
        <f t="shared" si="2"/>
        <v>1</v>
      </c>
      <c r="U5" s="23">
        <v>1</v>
      </c>
      <c r="V5" s="23">
        <v>0</v>
      </c>
      <c r="W5" s="23">
        <v>0</v>
      </c>
      <c r="X5" s="23">
        <v>0</v>
      </c>
      <c r="Y5" s="23">
        <v>0</v>
      </c>
      <c r="Z5" s="23">
        <v>0</v>
      </c>
      <c r="AA5" s="23">
        <v>0</v>
      </c>
      <c r="AB5" s="23">
        <v>0</v>
      </c>
      <c r="AC5" s="23">
        <v>0</v>
      </c>
      <c r="AD5" s="38">
        <v>0</v>
      </c>
      <c r="AE5" s="39">
        <f t="shared" si="3"/>
        <v>1</v>
      </c>
    </row>
    <row r="6" spans="1:61" s="23" customFormat="1" x14ac:dyDescent="0.25">
      <c r="A6" s="40" t="str">
        <f>DATA!A5</f>
        <v>UK (UKO)</v>
      </c>
      <c r="B6" s="40" t="str">
        <f>DATA!C5&amp;" - "&amp;DATA!B5</f>
        <v>Inštrumentalista - SM1</v>
      </c>
      <c r="C6" s="38">
        <f t="shared" si="0"/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38">
        <f t="shared" si="1"/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38">
        <f t="shared" si="2"/>
        <v>1</v>
      </c>
      <c r="U6" s="23">
        <v>1</v>
      </c>
      <c r="V6" s="23">
        <v>0</v>
      </c>
      <c r="W6" s="23">
        <v>0</v>
      </c>
      <c r="X6" s="23">
        <v>0</v>
      </c>
      <c r="Y6" s="23">
        <v>0</v>
      </c>
      <c r="Z6" s="23">
        <v>0</v>
      </c>
      <c r="AA6" s="23">
        <v>0</v>
      </c>
      <c r="AB6" s="23">
        <v>0</v>
      </c>
      <c r="AC6" s="23">
        <v>0</v>
      </c>
      <c r="AD6" s="38">
        <v>0</v>
      </c>
      <c r="AE6" s="39">
        <f t="shared" si="3"/>
        <v>1</v>
      </c>
    </row>
    <row r="7" spans="1:61" s="23" customFormat="1" x14ac:dyDescent="0.25">
      <c r="A7" s="40" t="str">
        <f>DATA!A6</f>
        <v>UK (UKO)</v>
      </c>
      <c r="B7" s="40" t="str">
        <f>DATA!C6&amp;" - "&amp;DATA!B6</f>
        <v>Výtvarník - SM1</v>
      </c>
      <c r="C7" s="38">
        <f t="shared" si="0"/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38">
        <f t="shared" si="1"/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38">
        <f t="shared" si="2"/>
        <v>2</v>
      </c>
      <c r="U7" s="23">
        <v>2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3">
        <v>0</v>
      </c>
      <c r="AD7" s="38">
        <v>0</v>
      </c>
      <c r="AE7" s="39">
        <f t="shared" si="3"/>
        <v>2</v>
      </c>
    </row>
    <row r="8" spans="1:61" s="23" customFormat="1" x14ac:dyDescent="0.25">
      <c r="A8" s="40" t="str">
        <f>DATA!A7</f>
        <v>UK (UKO)</v>
      </c>
      <c r="B8" s="40" t="str">
        <f>DATA!C7&amp;" - "&amp;DATA!B7</f>
        <v>Výtvarník - SM2</v>
      </c>
      <c r="C8" s="38">
        <f t="shared" si="0"/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38">
        <f t="shared" si="1"/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38">
        <f t="shared" si="2"/>
        <v>14</v>
      </c>
      <c r="U8" s="23">
        <v>0</v>
      </c>
      <c r="V8" s="23">
        <v>14</v>
      </c>
      <c r="W8" s="23">
        <v>0</v>
      </c>
      <c r="X8" s="23">
        <v>0</v>
      </c>
      <c r="Y8" s="23">
        <v>0</v>
      </c>
      <c r="Z8" s="23">
        <v>0</v>
      </c>
      <c r="AA8" s="23">
        <v>0</v>
      </c>
      <c r="AB8" s="23">
        <v>0</v>
      </c>
      <c r="AC8" s="23">
        <v>0</v>
      </c>
      <c r="AD8" s="38">
        <v>0</v>
      </c>
      <c r="AE8" s="39">
        <f t="shared" si="3"/>
        <v>14</v>
      </c>
    </row>
    <row r="9" spans="1:61" s="23" customFormat="1" x14ac:dyDescent="0.25">
      <c r="A9" s="40" t="str">
        <f>DATA!A8</f>
        <v>UK (UKO)</v>
      </c>
      <c r="B9" s="40" t="str">
        <f>DATA!C8&amp;" - "&amp;DATA!B8</f>
        <v>Dirigent - SM3</v>
      </c>
      <c r="C9" s="38">
        <f t="shared" si="0"/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38">
        <f t="shared" si="1"/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38">
        <f t="shared" si="2"/>
        <v>4</v>
      </c>
      <c r="U9" s="23">
        <v>0</v>
      </c>
      <c r="V9" s="23">
        <v>0</v>
      </c>
      <c r="W9" s="23">
        <v>4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3">
        <v>0</v>
      </c>
      <c r="AD9" s="38">
        <v>0</v>
      </c>
      <c r="AE9" s="39">
        <f t="shared" si="3"/>
        <v>4</v>
      </c>
    </row>
    <row r="10" spans="1:61" s="23" customFormat="1" x14ac:dyDescent="0.25">
      <c r="A10" s="40" t="str">
        <f>DATA!A9</f>
        <v>UK (UKO)</v>
      </c>
      <c r="B10" s="40" t="str">
        <f>DATA!C9&amp;" - "&amp;DATA!B9</f>
        <v>Inštrumentalista - SM3</v>
      </c>
      <c r="C10" s="38">
        <f t="shared" si="0"/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38">
        <f t="shared" si="1"/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38">
        <f t="shared" si="2"/>
        <v>1</v>
      </c>
      <c r="U10" s="23">
        <v>0</v>
      </c>
      <c r="V10" s="23">
        <v>0</v>
      </c>
      <c r="W10" s="23">
        <v>1</v>
      </c>
      <c r="X10" s="23">
        <v>0</v>
      </c>
      <c r="Y10" s="23">
        <v>0</v>
      </c>
      <c r="Z10" s="23">
        <v>0</v>
      </c>
      <c r="AA10" s="23">
        <v>0</v>
      </c>
      <c r="AB10" s="23">
        <v>0</v>
      </c>
      <c r="AC10" s="23">
        <v>0</v>
      </c>
      <c r="AD10" s="38">
        <v>0</v>
      </c>
      <c r="AE10" s="39">
        <f t="shared" si="3"/>
        <v>1</v>
      </c>
    </row>
    <row r="11" spans="1:61" s="23" customFormat="1" x14ac:dyDescent="0.25">
      <c r="A11" s="40" t="str">
        <f>DATA!A10</f>
        <v>UK (UKO)</v>
      </c>
      <c r="B11" s="40" t="str">
        <f>DATA!C10&amp;" - "&amp;DATA!B10</f>
        <v>Výtvarník - SM3</v>
      </c>
      <c r="C11" s="38">
        <f t="shared" si="0"/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38">
        <f t="shared" si="1"/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38">
        <f t="shared" si="2"/>
        <v>6</v>
      </c>
      <c r="U11" s="23">
        <v>0</v>
      </c>
      <c r="V11" s="23">
        <v>0</v>
      </c>
      <c r="W11" s="23">
        <v>6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3">
        <v>0</v>
      </c>
      <c r="AD11" s="38">
        <v>0</v>
      </c>
      <c r="AE11" s="39">
        <f t="shared" si="3"/>
        <v>6</v>
      </c>
    </row>
    <row r="12" spans="1:61" s="23" customFormat="1" x14ac:dyDescent="0.25">
      <c r="A12" s="40" t="str">
        <f>DATA!A11</f>
        <v>UK (UKO)</v>
      </c>
      <c r="B12" s="40" t="str">
        <f>DATA!C11&amp;" - "&amp;DATA!B11</f>
        <v>Autor námetu - SN1</v>
      </c>
      <c r="C12" s="38">
        <f t="shared" si="0"/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38">
        <f t="shared" si="1"/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38">
        <f t="shared" si="2"/>
        <v>1</v>
      </c>
      <c r="U12" s="23">
        <v>0</v>
      </c>
      <c r="V12" s="23">
        <v>0</v>
      </c>
      <c r="W12" s="23">
        <v>0</v>
      </c>
      <c r="X12" s="23">
        <v>1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38">
        <v>0</v>
      </c>
      <c r="AE12" s="39">
        <f t="shared" si="3"/>
        <v>1</v>
      </c>
    </row>
    <row r="13" spans="1:61" s="23" customFormat="1" x14ac:dyDescent="0.25">
      <c r="A13" s="40" t="str">
        <f>DATA!A12</f>
        <v>UK (UKO)</v>
      </c>
      <c r="B13" s="40" t="str">
        <f>DATA!C12&amp;" - "&amp;DATA!B12</f>
        <v>Dizajnér - SN1</v>
      </c>
      <c r="C13" s="38">
        <f t="shared" si="0"/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38">
        <f t="shared" si="1"/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38">
        <f t="shared" si="2"/>
        <v>2</v>
      </c>
      <c r="U13" s="23">
        <v>0</v>
      </c>
      <c r="V13" s="23">
        <v>0</v>
      </c>
      <c r="W13" s="23">
        <v>0</v>
      </c>
      <c r="X13" s="23">
        <v>2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38">
        <v>0</v>
      </c>
      <c r="AE13" s="39">
        <f t="shared" si="3"/>
        <v>2</v>
      </c>
    </row>
    <row r="14" spans="1:61" s="23" customFormat="1" x14ac:dyDescent="0.25">
      <c r="A14" s="40" t="str">
        <f>DATA!A13</f>
        <v>UK (UKO)</v>
      </c>
      <c r="B14" s="40" t="str">
        <f>DATA!C13&amp;" - "&amp;DATA!B13</f>
        <v>Dramaturg - SN1</v>
      </c>
      <c r="C14" s="38">
        <f t="shared" si="0"/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38">
        <f t="shared" si="1"/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38">
        <f t="shared" si="2"/>
        <v>1</v>
      </c>
      <c r="U14" s="23">
        <v>0</v>
      </c>
      <c r="V14" s="23">
        <v>0</v>
      </c>
      <c r="W14" s="23">
        <v>0</v>
      </c>
      <c r="X14" s="23">
        <v>1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38">
        <v>0</v>
      </c>
      <c r="AE14" s="39">
        <f t="shared" si="3"/>
        <v>1</v>
      </c>
    </row>
    <row r="15" spans="1:61" s="23" customFormat="1" x14ac:dyDescent="0.25">
      <c r="A15" s="40" t="str">
        <f>DATA!A14</f>
        <v>UK (UKO)</v>
      </c>
      <c r="B15" s="40" t="str">
        <f>DATA!C14&amp;" - "&amp;DATA!B14</f>
        <v>Dramaturg projektu - SN1</v>
      </c>
      <c r="C15" s="38">
        <f t="shared" si="0"/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38">
        <f t="shared" si="1"/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38">
        <f t="shared" si="2"/>
        <v>2</v>
      </c>
      <c r="U15" s="23">
        <v>0</v>
      </c>
      <c r="V15" s="23">
        <v>0</v>
      </c>
      <c r="W15" s="23">
        <v>0</v>
      </c>
      <c r="X15" s="23">
        <v>2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38">
        <v>0</v>
      </c>
      <c r="AE15" s="39">
        <f t="shared" si="3"/>
        <v>2</v>
      </c>
    </row>
    <row r="16" spans="1:61" s="23" customFormat="1" x14ac:dyDescent="0.25">
      <c r="A16" s="40" t="str">
        <f>DATA!A15</f>
        <v>UK (UKO)</v>
      </c>
      <c r="B16" s="40" t="str">
        <f>DATA!C15&amp;" - "&amp;DATA!B15</f>
        <v>Hudobný dramaturg - SN1</v>
      </c>
      <c r="C16" s="38">
        <f t="shared" si="0"/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38">
        <f t="shared" si="1"/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38">
        <f t="shared" si="2"/>
        <v>3</v>
      </c>
      <c r="U16" s="23">
        <v>0</v>
      </c>
      <c r="V16" s="23">
        <v>0</v>
      </c>
      <c r="W16" s="23">
        <v>0</v>
      </c>
      <c r="X16" s="23">
        <v>3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38">
        <v>0</v>
      </c>
      <c r="AE16" s="39">
        <f t="shared" si="3"/>
        <v>3</v>
      </c>
    </row>
    <row r="17" spans="1:31" s="23" customFormat="1" x14ac:dyDescent="0.25">
      <c r="A17" s="40" t="str">
        <f>DATA!A16</f>
        <v>UK (UKO)</v>
      </c>
      <c r="B17" s="40" t="str">
        <f>DATA!C16&amp;" - "&amp;DATA!B16</f>
        <v>Inštrumentalista - SN1</v>
      </c>
      <c r="C17" s="38">
        <f t="shared" si="0"/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38">
        <f t="shared" si="1"/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38">
        <f t="shared" si="2"/>
        <v>11</v>
      </c>
      <c r="U17" s="23">
        <v>0</v>
      </c>
      <c r="V17" s="23">
        <v>0</v>
      </c>
      <c r="W17" s="23">
        <v>0</v>
      </c>
      <c r="X17" s="23">
        <v>11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38">
        <v>0</v>
      </c>
      <c r="AE17" s="39">
        <f t="shared" si="3"/>
        <v>11</v>
      </c>
    </row>
    <row r="18" spans="1:31" s="23" customFormat="1" x14ac:dyDescent="0.25">
      <c r="A18" s="40" t="str">
        <f>DATA!A17</f>
        <v>UK (UKO)</v>
      </c>
      <c r="B18" s="40" t="str">
        <f>DATA!C17&amp;" - "&amp;DATA!B17</f>
        <v>Spevák - SN1</v>
      </c>
      <c r="C18" s="38">
        <f t="shared" si="0"/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38">
        <f t="shared" si="1"/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38">
        <f t="shared" si="2"/>
        <v>3</v>
      </c>
      <c r="U18" s="23">
        <v>0</v>
      </c>
      <c r="V18" s="23">
        <v>0</v>
      </c>
      <c r="W18" s="23">
        <v>0</v>
      </c>
      <c r="X18" s="23">
        <v>3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38">
        <v>0</v>
      </c>
      <c r="AE18" s="39">
        <f t="shared" si="3"/>
        <v>3</v>
      </c>
    </row>
    <row r="19" spans="1:31" s="23" customFormat="1" x14ac:dyDescent="0.25">
      <c r="A19" s="40" t="str">
        <f>DATA!A18</f>
        <v>UK (UKO)</v>
      </c>
      <c r="B19" s="40" t="str">
        <f>DATA!C18&amp;" - "&amp;DATA!B18</f>
        <v>Spevák - sólista - SN1</v>
      </c>
      <c r="C19" s="38">
        <f t="shared" si="0"/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38">
        <f t="shared" si="1"/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38">
        <f t="shared" si="2"/>
        <v>1</v>
      </c>
      <c r="U19" s="23">
        <v>0</v>
      </c>
      <c r="V19" s="23">
        <v>0</v>
      </c>
      <c r="W19" s="23">
        <v>0</v>
      </c>
      <c r="X19" s="23">
        <v>1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38">
        <v>0</v>
      </c>
      <c r="AE19" s="39">
        <f t="shared" si="3"/>
        <v>1</v>
      </c>
    </row>
    <row r="20" spans="1:31" s="23" customFormat="1" x14ac:dyDescent="0.25">
      <c r="A20" s="40" t="str">
        <f>DATA!A19</f>
        <v>UK (UKO)</v>
      </c>
      <c r="B20" s="40" t="str">
        <f>DATA!C19&amp;" - "&amp;DATA!B19</f>
        <v>Autor komentára - SN2</v>
      </c>
      <c r="C20" s="38">
        <f t="shared" si="0"/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38">
        <f t="shared" si="1"/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38">
        <f t="shared" si="2"/>
        <v>1</v>
      </c>
      <c r="U20" s="23">
        <v>0</v>
      </c>
      <c r="V20" s="23">
        <v>0</v>
      </c>
      <c r="W20" s="23">
        <v>0</v>
      </c>
      <c r="X20" s="23">
        <v>0</v>
      </c>
      <c r="Y20" s="23">
        <v>1</v>
      </c>
      <c r="Z20" s="23">
        <v>0</v>
      </c>
      <c r="AA20" s="23">
        <v>0</v>
      </c>
      <c r="AB20" s="23">
        <v>0</v>
      </c>
      <c r="AC20" s="23">
        <v>0</v>
      </c>
      <c r="AD20" s="38">
        <v>0</v>
      </c>
      <c r="AE20" s="39">
        <f t="shared" si="3"/>
        <v>1</v>
      </c>
    </row>
    <row r="21" spans="1:31" s="23" customFormat="1" x14ac:dyDescent="0.25">
      <c r="A21" s="40" t="str">
        <f>DATA!A20</f>
        <v>UK (UKO)</v>
      </c>
      <c r="B21" s="40" t="str">
        <f>DATA!C20&amp;" - "&amp;DATA!B20</f>
        <v>Dirigent - SN2</v>
      </c>
      <c r="C21" s="38">
        <f t="shared" si="0"/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38">
        <f t="shared" si="1"/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38">
        <f t="shared" si="2"/>
        <v>1</v>
      </c>
      <c r="U21" s="23">
        <v>0</v>
      </c>
      <c r="V21" s="23">
        <v>0</v>
      </c>
      <c r="W21" s="23">
        <v>0</v>
      </c>
      <c r="X21" s="23">
        <v>0</v>
      </c>
      <c r="Y21" s="23">
        <v>1</v>
      </c>
      <c r="Z21" s="23">
        <v>0</v>
      </c>
      <c r="AA21" s="23">
        <v>0</v>
      </c>
      <c r="AB21" s="23">
        <v>0</v>
      </c>
      <c r="AC21" s="23">
        <v>0</v>
      </c>
      <c r="AD21" s="38">
        <v>0</v>
      </c>
      <c r="AE21" s="39">
        <f t="shared" si="3"/>
        <v>1</v>
      </c>
    </row>
    <row r="22" spans="1:31" s="23" customFormat="1" x14ac:dyDescent="0.25">
      <c r="A22" s="40" t="str">
        <f>DATA!A21</f>
        <v>UK (UKO)</v>
      </c>
      <c r="B22" s="40" t="str">
        <f>DATA!C21&amp;" - "&amp;DATA!B21</f>
        <v>Hudobný dramaturg - SN2</v>
      </c>
      <c r="C22" s="38">
        <f t="shared" si="0"/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38">
        <f t="shared" si="1"/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38">
        <f t="shared" si="2"/>
        <v>1</v>
      </c>
      <c r="U22" s="23">
        <v>0</v>
      </c>
      <c r="V22" s="23">
        <v>0</v>
      </c>
      <c r="W22" s="23">
        <v>0</v>
      </c>
      <c r="X22" s="23">
        <v>0</v>
      </c>
      <c r="Y22" s="23">
        <v>1</v>
      </c>
      <c r="Z22" s="23">
        <v>0</v>
      </c>
      <c r="AA22" s="23">
        <v>0</v>
      </c>
      <c r="AB22" s="23">
        <v>0</v>
      </c>
      <c r="AC22" s="23">
        <v>0</v>
      </c>
      <c r="AD22" s="38">
        <v>0</v>
      </c>
      <c r="AE22" s="39">
        <f t="shared" si="3"/>
        <v>1</v>
      </c>
    </row>
    <row r="23" spans="1:31" s="23" customFormat="1" x14ac:dyDescent="0.25">
      <c r="A23" s="40" t="str">
        <f>DATA!A22</f>
        <v>UK (UKO)</v>
      </c>
      <c r="B23" s="40" t="str">
        <f>DATA!C22&amp;" - "&amp;DATA!B22</f>
        <v>Inštrumentalista - SN2</v>
      </c>
      <c r="C23" s="38">
        <f t="shared" si="0"/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38">
        <f t="shared" si="1"/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38">
        <f t="shared" si="2"/>
        <v>2</v>
      </c>
      <c r="U23" s="23">
        <v>0</v>
      </c>
      <c r="V23" s="23">
        <v>0</v>
      </c>
      <c r="W23" s="23">
        <v>0</v>
      </c>
      <c r="X23" s="23">
        <v>0</v>
      </c>
      <c r="Y23" s="23">
        <v>2</v>
      </c>
      <c r="Z23" s="23">
        <v>0</v>
      </c>
      <c r="AA23" s="23">
        <v>0</v>
      </c>
      <c r="AB23" s="23">
        <v>0</v>
      </c>
      <c r="AC23" s="23">
        <v>0</v>
      </c>
      <c r="AD23" s="38">
        <v>0</v>
      </c>
      <c r="AE23" s="39">
        <f t="shared" si="3"/>
        <v>2</v>
      </c>
    </row>
    <row r="24" spans="1:31" s="23" customFormat="1" x14ac:dyDescent="0.25">
      <c r="A24" s="40" t="str">
        <f>DATA!A23</f>
        <v>UK (UKO)</v>
      </c>
      <c r="B24" s="40" t="str">
        <f>DATA!C23&amp;" - "&amp;DATA!B23</f>
        <v>Spevák - SN2</v>
      </c>
      <c r="C24" s="38">
        <f t="shared" si="0"/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38">
        <f t="shared" si="1"/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38">
        <f t="shared" si="2"/>
        <v>2</v>
      </c>
      <c r="U24" s="23">
        <v>0</v>
      </c>
      <c r="V24" s="23">
        <v>0</v>
      </c>
      <c r="W24" s="23">
        <v>0</v>
      </c>
      <c r="X24" s="23">
        <v>0</v>
      </c>
      <c r="Y24" s="23">
        <v>2</v>
      </c>
      <c r="Z24" s="23">
        <v>0</v>
      </c>
      <c r="AA24" s="23">
        <v>0</v>
      </c>
      <c r="AB24" s="23">
        <v>0</v>
      </c>
      <c r="AC24" s="23">
        <v>0</v>
      </c>
      <c r="AD24" s="38">
        <v>0</v>
      </c>
      <c r="AE24" s="39">
        <f t="shared" si="3"/>
        <v>2</v>
      </c>
    </row>
    <row r="25" spans="1:31" s="23" customFormat="1" x14ac:dyDescent="0.25">
      <c r="A25" s="40" t="str">
        <f>DATA!A24</f>
        <v>UK (UKO)</v>
      </c>
      <c r="B25" s="40" t="str">
        <f>DATA!C24&amp;" - "&amp;DATA!B24</f>
        <v>Výtvarník - SN2</v>
      </c>
      <c r="C25" s="38">
        <f t="shared" si="0"/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38">
        <f t="shared" si="1"/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38">
        <f t="shared" si="2"/>
        <v>11</v>
      </c>
      <c r="U25" s="23">
        <v>0</v>
      </c>
      <c r="V25" s="23">
        <v>0</v>
      </c>
      <c r="W25" s="23">
        <v>0</v>
      </c>
      <c r="X25" s="23">
        <v>0</v>
      </c>
      <c r="Y25" s="23">
        <v>11</v>
      </c>
      <c r="Z25" s="23">
        <v>0</v>
      </c>
      <c r="AA25" s="23">
        <v>0</v>
      </c>
      <c r="AB25" s="23">
        <v>0</v>
      </c>
      <c r="AC25" s="23">
        <v>0</v>
      </c>
      <c r="AD25" s="38">
        <v>0</v>
      </c>
      <c r="AE25" s="39">
        <f t="shared" si="3"/>
        <v>11</v>
      </c>
    </row>
    <row r="26" spans="1:31" s="23" customFormat="1" x14ac:dyDescent="0.25">
      <c r="A26" s="40" t="str">
        <f>DATA!A25</f>
        <v>UK (UKO)</v>
      </c>
      <c r="B26" s="40" t="str">
        <f>DATA!C25&amp;" - "&amp;DATA!B25</f>
        <v>Dizajnér - SN3</v>
      </c>
      <c r="C26" s="38">
        <f t="shared" si="0"/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38">
        <f t="shared" si="1"/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38">
        <f t="shared" si="2"/>
        <v>6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6</v>
      </c>
      <c r="AA26" s="23">
        <v>0</v>
      </c>
      <c r="AB26" s="23">
        <v>0</v>
      </c>
      <c r="AC26" s="23">
        <v>0</v>
      </c>
      <c r="AD26" s="38">
        <v>0</v>
      </c>
      <c r="AE26" s="39">
        <f t="shared" si="3"/>
        <v>6</v>
      </c>
    </row>
    <row r="27" spans="1:31" s="23" customFormat="1" x14ac:dyDescent="0.25">
      <c r="A27" s="40" t="str">
        <f>DATA!A26</f>
        <v>UK (UKO)</v>
      </c>
      <c r="B27" s="40" t="str">
        <f>DATA!C26&amp;" - "&amp;DATA!B26</f>
        <v>Inštrumentalista - SN3</v>
      </c>
      <c r="C27" s="38">
        <f t="shared" si="0"/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38">
        <f t="shared" si="1"/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38">
        <f t="shared" si="2"/>
        <v>19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19</v>
      </c>
      <c r="AA27" s="23">
        <v>0</v>
      </c>
      <c r="AB27" s="23">
        <v>0</v>
      </c>
      <c r="AC27" s="23">
        <v>0</v>
      </c>
      <c r="AD27" s="38">
        <v>0</v>
      </c>
      <c r="AE27" s="39">
        <f t="shared" si="3"/>
        <v>19</v>
      </c>
    </row>
    <row r="28" spans="1:31" s="23" customFormat="1" x14ac:dyDescent="0.25">
      <c r="A28" s="40" t="str">
        <f>DATA!A27</f>
        <v>UK (UKO)</v>
      </c>
      <c r="B28" s="40" t="str">
        <f>DATA!C27&amp;" - "&amp;DATA!B27</f>
        <v>Inštrumentalista - sólista - SN3</v>
      </c>
      <c r="C28" s="38">
        <f t="shared" si="0"/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38">
        <f t="shared" si="1"/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38">
        <f t="shared" si="2"/>
        <v>3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3</v>
      </c>
      <c r="AA28" s="23">
        <v>0</v>
      </c>
      <c r="AB28" s="23">
        <v>0</v>
      </c>
      <c r="AC28" s="23">
        <v>0</v>
      </c>
      <c r="AD28" s="38">
        <v>0</v>
      </c>
      <c r="AE28" s="39">
        <f t="shared" si="3"/>
        <v>3</v>
      </c>
    </row>
    <row r="29" spans="1:31" s="23" customFormat="1" x14ac:dyDescent="0.25">
      <c r="A29" s="40" t="str">
        <f>DATA!A28</f>
        <v>UK (UKO)</v>
      </c>
      <c r="B29" s="40" t="str">
        <f>DATA!C28&amp;" - "&amp;DATA!B28</f>
        <v>Spevák - SN3</v>
      </c>
      <c r="C29" s="38">
        <f t="shared" si="0"/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38">
        <f t="shared" si="1"/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38">
        <f t="shared" si="2"/>
        <v>13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13</v>
      </c>
      <c r="AA29" s="23">
        <v>0</v>
      </c>
      <c r="AB29" s="23">
        <v>0</v>
      </c>
      <c r="AC29" s="23">
        <v>0</v>
      </c>
      <c r="AD29" s="38">
        <v>0</v>
      </c>
      <c r="AE29" s="39">
        <f t="shared" si="3"/>
        <v>13</v>
      </c>
    </row>
    <row r="30" spans="1:31" s="23" customFormat="1" x14ac:dyDescent="0.25">
      <c r="A30" s="40" t="str">
        <f>DATA!A29</f>
        <v>UK (UKO)</v>
      </c>
      <c r="B30" s="40" t="str">
        <f>DATA!C29&amp;" - "&amp;DATA!B29</f>
        <v>Spevák - sólista - SN3</v>
      </c>
      <c r="C30" s="38">
        <f t="shared" si="0"/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38">
        <f t="shared" si="1"/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38">
        <f t="shared" si="2"/>
        <v>1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1</v>
      </c>
      <c r="AA30" s="23">
        <v>0</v>
      </c>
      <c r="AB30" s="23">
        <v>0</v>
      </c>
      <c r="AC30" s="23">
        <v>0</v>
      </c>
      <c r="AD30" s="38">
        <v>0</v>
      </c>
      <c r="AE30" s="39">
        <f t="shared" si="3"/>
        <v>1</v>
      </c>
    </row>
    <row r="31" spans="1:31" s="23" customFormat="1" x14ac:dyDescent="0.25">
      <c r="A31" s="40" t="str">
        <f>DATA!A30</f>
        <v>UK (UKO)</v>
      </c>
      <c r="B31" s="40" t="str">
        <f>DATA!C30&amp;" - "&amp;DATA!B30</f>
        <v>Dirigent - SR1</v>
      </c>
      <c r="C31" s="38">
        <f t="shared" si="0"/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38">
        <f t="shared" si="1"/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38">
        <f t="shared" si="2"/>
        <v>3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3</v>
      </c>
      <c r="AB31" s="23">
        <v>0</v>
      </c>
      <c r="AC31" s="23">
        <v>0</v>
      </c>
      <c r="AD31" s="38">
        <v>0</v>
      </c>
      <c r="AE31" s="39">
        <f t="shared" si="3"/>
        <v>3</v>
      </c>
    </row>
    <row r="32" spans="1:31" s="23" customFormat="1" x14ac:dyDescent="0.25">
      <c r="A32" s="40" t="str">
        <f>DATA!A31</f>
        <v>UK (UKO)</v>
      </c>
      <c r="B32" s="40" t="str">
        <f>DATA!C31&amp;" - "&amp;DATA!B31</f>
        <v>Hudobný dramaturg - SR1</v>
      </c>
      <c r="C32" s="38">
        <f t="shared" si="0"/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38">
        <f t="shared" si="1"/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38">
        <f t="shared" si="2"/>
        <v>2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2</v>
      </c>
      <c r="AB32" s="23">
        <v>0</v>
      </c>
      <c r="AC32" s="23">
        <v>0</v>
      </c>
      <c r="AD32" s="38">
        <v>0</v>
      </c>
      <c r="AE32" s="39">
        <f t="shared" si="3"/>
        <v>2</v>
      </c>
    </row>
    <row r="33" spans="1:31" s="23" customFormat="1" x14ac:dyDescent="0.25">
      <c r="A33" s="40" t="str">
        <f>DATA!A32</f>
        <v>UK (UKO)</v>
      </c>
      <c r="B33" s="40" t="str">
        <f>DATA!C32&amp;" - "&amp;DATA!B32</f>
        <v>Inštrumentalista - SR1</v>
      </c>
      <c r="C33" s="38">
        <f t="shared" si="0"/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38">
        <f t="shared" si="1"/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38">
        <f t="shared" si="2"/>
        <v>7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7</v>
      </c>
      <c r="AB33" s="23">
        <v>0</v>
      </c>
      <c r="AC33" s="23">
        <v>0</v>
      </c>
      <c r="AD33" s="38">
        <v>0</v>
      </c>
      <c r="AE33" s="39">
        <f t="shared" si="3"/>
        <v>7</v>
      </c>
    </row>
    <row r="34" spans="1:31" s="23" customFormat="1" x14ac:dyDescent="0.25">
      <c r="A34" s="40" t="str">
        <f>DATA!A33</f>
        <v>UK (UKO)</v>
      </c>
      <c r="B34" s="40" t="str">
        <f>DATA!C33&amp;" - "&amp;DATA!B33</f>
        <v>Inštrumentalista - sólista - SR1</v>
      </c>
      <c r="C34" s="38">
        <f t="shared" si="0"/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38">
        <f t="shared" si="1"/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38">
        <f t="shared" si="2"/>
        <v>1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1</v>
      </c>
      <c r="AB34" s="23">
        <v>0</v>
      </c>
      <c r="AC34" s="23">
        <v>0</v>
      </c>
      <c r="AD34" s="38">
        <v>0</v>
      </c>
      <c r="AE34" s="39">
        <f t="shared" si="3"/>
        <v>1</v>
      </c>
    </row>
    <row r="35" spans="1:31" s="23" customFormat="1" x14ac:dyDescent="0.25">
      <c r="A35" s="40" t="str">
        <f>DATA!A34</f>
        <v>UK (UKO)</v>
      </c>
      <c r="B35" s="40" t="str">
        <f>DATA!C34&amp;" - "&amp;DATA!B34</f>
        <v>Autor dramatického diela - SR2</v>
      </c>
      <c r="C35" s="38">
        <f t="shared" si="0"/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38">
        <f t="shared" si="1"/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38">
        <f t="shared" si="2"/>
        <v>1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1</v>
      </c>
      <c r="AC35" s="23">
        <v>0</v>
      </c>
      <c r="AD35" s="38">
        <v>0</v>
      </c>
      <c r="AE35" s="39">
        <f t="shared" si="3"/>
        <v>1</v>
      </c>
    </row>
    <row r="36" spans="1:31" s="23" customFormat="1" x14ac:dyDescent="0.25">
      <c r="A36" s="40" t="str">
        <f>DATA!A35</f>
        <v>UK (UKO)</v>
      </c>
      <c r="B36" s="40" t="str">
        <f>DATA!C35&amp;" - "&amp;DATA!B35</f>
        <v>Dirigent - SR2</v>
      </c>
      <c r="C36" s="38">
        <f t="shared" si="0"/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38">
        <f t="shared" si="1"/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38">
        <f t="shared" si="2"/>
        <v>1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1</v>
      </c>
      <c r="AC36" s="23">
        <v>0</v>
      </c>
      <c r="AD36" s="38">
        <v>0</v>
      </c>
      <c r="AE36" s="39">
        <f t="shared" si="3"/>
        <v>1</v>
      </c>
    </row>
    <row r="37" spans="1:31" s="23" customFormat="1" x14ac:dyDescent="0.25">
      <c r="A37" s="40" t="str">
        <f>DATA!A36</f>
        <v>UK (UKO)</v>
      </c>
      <c r="B37" s="40" t="str">
        <f>DATA!C36&amp;" - "&amp;DATA!B36</f>
        <v>Dizajnér - SR2</v>
      </c>
      <c r="C37" s="38">
        <f t="shared" si="0"/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38">
        <f t="shared" si="1"/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38">
        <f t="shared" si="2"/>
        <v>1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1</v>
      </c>
      <c r="AC37" s="23">
        <v>0</v>
      </c>
      <c r="AD37" s="38">
        <v>0</v>
      </c>
      <c r="AE37" s="39">
        <f t="shared" si="3"/>
        <v>1</v>
      </c>
    </row>
    <row r="38" spans="1:31" s="23" customFormat="1" x14ac:dyDescent="0.25">
      <c r="A38" s="40" t="str">
        <f>DATA!A37</f>
        <v>UK (UKO)</v>
      </c>
      <c r="B38" s="40" t="str">
        <f>DATA!C37&amp;" - "&amp;DATA!B37</f>
        <v>Hudobný dramaturg - SR2</v>
      </c>
      <c r="C38" s="38">
        <f t="shared" si="0"/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38">
        <f t="shared" si="1"/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38">
        <f t="shared" si="2"/>
        <v>1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1</v>
      </c>
      <c r="AC38" s="23">
        <v>0</v>
      </c>
      <c r="AD38" s="38">
        <v>0</v>
      </c>
      <c r="AE38" s="39">
        <f t="shared" si="3"/>
        <v>1</v>
      </c>
    </row>
    <row r="39" spans="1:31" s="23" customFormat="1" x14ac:dyDescent="0.25">
      <c r="A39" s="40" t="str">
        <f>DATA!A38</f>
        <v>UK (UKO)</v>
      </c>
      <c r="B39" s="40" t="str">
        <f>DATA!C38&amp;" - "&amp;DATA!B38</f>
        <v>Inštrumentalista - SR2</v>
      </c>
      <c r="C39" s="38">
        <f t="shared" si="0"/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38">
        <f t="shared" si="1"/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38">
        <f t="shared" si="2"/>
        <v>1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1</v>
      </c>
      <c r="AC39" s="23">
        <v>0</v>
      </c>
      <c r="AD39" s="38">
        <v>0</v>
      </c>
      <c r="AE39" s="39">
        <f t="shared" si="3"/>
        <v>1</v>
      </c>
    </row>
    <row r="40" spans="1:31" s="23" customFormat="1" x14ac:dyDescent="0.25">
      <c r="A40" s="40" t="str">
        <f>DATA!A39</f>
        <v>UK (UKO)</v>
      </c>
      <c r="B40" s="40" t="str">
        <f>DATA!C39&amp;" - "&amp;DATA!B39</f>
        <v>Výtvarník - SR2</v>
      </c>
      <c r="C40" s="38">
        <f t="shared" si="0"/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38">
        <f t="shared" si="1"/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38">
        <f t="shared" si="2"/>
        <v>5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5</v>
      </c>
      <c r="AC40" s="23">
        <v>0</v>
      </c>
      <c r="AD40" s="38">
        <v>0</v>
      </c>
      <c r="AE40" s="39">
        <f t="shared" si="3"/>
        <v>5</v>
      </c>
    </row>
    <row r="41" spans="1:31" s="23" customFormat="1" x14ac:dyDescent="0.25">
      <c r="A41" s="40" t="str">
        <f>DATA!A40</f>
        <v>UK (UKO)</v>
      </c>
      <c r="B41" s="40" t="str">
        <f>DATA!C40&amp;" - "&amp;DATA!B40</f>
        <v>Dirigent - SR3</v>
      </c>
      <c r="C41" s="38">
        <f t="shared" si="0"/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38">
        <f t="shared" si="1"/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38">
        <f t="shared" si="2"/>
        <v>1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1</v>
      </c>
      <c r="AD41" s="38">
        <v>0</v>
      </c>
      <c r="AE41" s="39">
        <f t="shared" si="3"/>
        <v>1</v>
      </c>
    </row>
    <row r="42" spans="1:31" s="23" customFormat="1" x14ac:dyDescent="0.25">
      <c r="A42" s="40" t="str">
        <f>DATA!A41</f>
        <v>UK (UKO)</v>
      </c>
      <c r="B42" s="40" t="str">
        <f>DATA!C41&amp;" - "&amp;DATA!B41</f>
        <v>Dizajnér - SR3</v>
      </c>
      <c r="C42" s="38">
        <f t="shared" si="0"/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38">
        <f t="shared" si="1"/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38">
        <f t="shared" si="2"/>
        <v>1</v>
      </c>
      <c r="U42" s="23">
        <v>0</v>
      </c>
      <c r="V42" s="23">
        <v>0</v>
      </c>
      <c r="W42" s="23">
        <v>0</v>
      </c>
      <c r="X42" s="23">
        <v>0</v>
      </c>
      <c r="Y42" s="23">
        <v>0</v>
      </c>
      <c r="Z42" s="23">
        <v>0</v>
      </c>
      <c r="AA42" s="23">
        <v>0</v>
      </c>
      <c r="AB42" s="23">
        <v>0</v>
      </c>
      <c r="AC42" s="23">
        <v>1</v>
      </c>
      <c r="AD42" s="38">
        <v>0</v>
      </c>
      <c r="AE42" s="39">
        <f t="shared" si="3"/>
        <v>1</v>
      </c>
    </row>
    <row r="43" spans="1:31" s="23" customFormat="1" x14ac:dyDescent="0.25">
      <c r="A43" s="40" t="str">
        <f>DATA!A42</f>
        <v>UK (UKO)</v>
      </c>
      <c r="B43" s="40" t="str">
        <f>DATA!C42&amp;" - "&amp;DATA!B42</f>
        <v>Inštrumentalista - SR3</v>
      </c>
      <c r="C43" s="38">
        <f t="shared" si="0"/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38">
        <f t="shared" si="1"/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38">
        <f t="shared" si="2"/>
        <v>22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22</v>
      </c>
      <c r="AD43" s="38">
        <v>0</v>
      </c>
      <c r="AE43" s="39">
        <f t="shared" si="3"/>
        <v>22</v>
      </c>
    </row>
    <row r="44" spans="1:31" s="23" customFormat="1" x14ac:dyDescent="0.25">
      <c r="A44" s="40" t="str">
        <f>DATA!A43</f>
        <v>UK (UKO)</v>
      </c>
      <c r="B44" s="40" t="str">
        <f>DATA!C43&amp;" - "&amp;DATA!B43</f>
        <v>Inštrumentalista - sólista - SR3</v>
      </c>
      <c r="C44" s="38">
        <f t="shared" si="0"/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38">
        <f t="shared" si="1"/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38">
        <f t="shared" si="2"/>
        <v>3</v>
      </c>
      <c r="U44" s="23">
        <v>0</v>
      </c>
      <c r="V44" s="23">
        <v>0</v>
      </c>
      <c r="W44" s="23">
        <v>0</v>
      </c>
      <c r="X44" s="23">
        <v>0</v>
      </c>
      <c r="Y44" s="23">
        <v>0</v>
      </c>
      <c r="Z44" s="23">
        <v>0</v>
      </c>
      <c r="AA44" s="23">
        <v>0</v>
      </c>
      <c r="AB44" s="23">
        <v>0</v>
      </c>
      <c r="AC44" s="23">
        <v>3</v>
      </c>
      <c r="AD44" s="38">
        <v>0</v>
      </c>
      <c r="AE44" s="39">
        <f t="shared" si="3"/>
        <v>3</v>
      </c>
    </row>
    <row r="45" spans="1:31" s="23" customFormat="1" x14ac:dyDescent="0.25">
      <c r="A45" s="40" t="str">
        <f>DATA!A44</f>
        <v>UK (UKO)</v>
      </c>
      <c r="B45" s="40" t="str">
        <f>DATA!C44&amp;" - "&amp;DATA!B44</f>
        <v>Spevák - sólista - SR3</v>
      </c>
      <c r="C45" s="38">
        <f t="shared" si="0"/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38">
        <f t="shared" si="1"/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38">
        <f t="shared" si="2"/>
        <v>1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1</v>
      </c>
      <c r="AD45" s="38">
        <v>0</v>
      </c>
      <c r="AE45" s="39">
        <f t="shared" si="3"/>
        <v>1</v>
      </c>
    </row>
    <row r="46" spans="1:31" s="23" customFormat="1" x14ac:dyDescent="0.25">
      <c r="A46" s="40" t="str">
        <f>DATA!A45</f>
        <v>UK (UKO)</v>
      </c>
      <c r="B46" s="40" t="str">
        <f>DATA!C45&amp;" - "&amp;DATA!B45</f>
        <v>Inštrumentalista - sólista - ZM2</v>
      </c>
      <c r="C46" s="38">
        <f t="shared" si="0"/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38">
        <f t="shared" si="1"/>
        <v>1</v>
      </c>
      <c r="K46" s="23">
        <v>0</v>
      </c>
      <c r="L46" s="23">
        <v>1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38">
        <f t="shared" si="2"/>
        <v>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23">
        <v>0</v>
      </c>
      <c r="AB46" s="23">
        <v>0</v>
      </c>
      <c r="AC46" s="23">
        <v>0</v>
      </c>
      <c r="AD46" s="38">
        <v>0</v>
      </c>
      <c r="AE46" s="39">
        <f t="shared" si="3"/>
        <v>1</v>
      </c>
    </row>
    <row r="47" spans="1:31" s="23" customFormat="1" x14ac:dyDescent="0.25">
      <c r="A47" s="40" t="str">
        <f>DATA!A46</f>
        <v>UPJŠ (UPJŠ)</v>
      </c>
      <c r="B47" s="40" t="str">
        <f>DATA!C46&amp;" - "&amp;DATA!B46</f>
        <v>Autor scenára - SM3</v>
      </c>
      <c r="C47" s="38">
        <f t="shared" si="0"/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38">
        <f t="shared" si="1"/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38">
        <f t="shared" si="2"/>
        <v>1</v>
      </c>
      <c r="U47" s="23">
        <v>0</v>
      </c>
      <c r="V47" s="23">
        <v>0</v>
      </c>
      <c r="W47" s="23">
        <v>1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23">
        <v>0</v>
      </c>
      <c r="AD47" s="38">
        <v>0</v>
      </c>
      <c r="AE47" s="39">
        <f t="shared" si="3"/>
        <v>1</v>
      </c>
    </row>
    <row r="48" spans="1:31" s="23" customFormat="1" x14ac:dyDescent="0.25">
      <c r="A48" s="40" t="str">
        <f>DATA!A47</f>
        <v>UPJŠ (UPJŠ)</v>
      </c>
      <c r="B48" s="40" t="str">
        <f>DATA!C47&amp;" - "&amp;DATA!B47</f>
        <v>Autor scenára - SN3</v>
      </c>
      <c r="C48" s="38">
        <f t="shared" si="0"/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38">
        <f t="shared" si="1"/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38">
        <f t="shared" si="2"/>
        <v>12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  <c r="Z48" s="23">
        <v>12</v>
      </c>
      <c r="AA48" s="23">
        <v>0</v>
      </c>
      <c r="AB48" s="23">
        <v>0</v>
      </c>
      <c r="AC48" s="23">
        <v>0</v>
      </c>
      <c r="AD48" s="38">
        <v>0</v>
      </c>
      <c r="AE48" s="39">
        <f t="shared" si="3"/>
        <v>12</v>
      </c>
    </row>
    <row r="49" spans="1:31" s="23" customFormat="1" x14ac:dyDescent="0.25">
      <c r="A49" s="40" t="str">
        <f>DATA!A48</f>
        <v>PU (PU)</v>
      </c>
      <c r="B49" s="40" t="str">
        <f>DATA!C48&amp;" - "&amp;DATA!B48</f>
        <v>Autor námetu - I</v>
      </c>
      <c r="C49" s="38">
        <f t="shared" si="0"/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38">
        <f t="shared" si="1"/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38">
        <f t="shared" si="2"/>
        <v>0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v>0</v>
      </c>
      <c r="AA49" s="23">
        <v>0</v>
      </c>
      <c r="AB49" s="23">
        <v>0</v>
      </c>
      <c r="AC49" s="23">
        <v>0</v>
      </c>
      <c r="AD49" s="38">
        <v>1</v>
      </c>
      <c r="AE49" s="39">
        <f t="shared" si="3"/>
        <v>1</v>
      </c>
    </row>
    <row r="50" spans="1:31" s="23" customFormat="1" x14ac:dyDescent="0.25">
      <c r="A50" s="40" t="str">
        <f>DATA!A49</f>
        <v>PU (PU)</v>
      </c>
      <c r="B50" s="40" t="str">
        <f>DATA!C49&amp;" - "&amp;DATA!B49</f>
        <v>Výtvarník - I</v>
      </c>
      <c r="C50" s="38">
        <f t="shared" si="0"/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38">
        <f t="shared" si="1"/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38">
        <f t="shared" si="2"/>
        <v>0</v>
      </c>
      <c r="U50" s="23">
        <v>0</v>
      </c>
      <c r="V50" s="23">
        <v>0</v>
      </c>
      <c r="W50" s="23">
        <v>0</v>
      </c>
      <c r="X50" s="23">
        <v>0</v>
      </c>
      <c r="Y50" s="23">
        <v>0</v>
      </c>
      <c r="Z50" s="23">
        <v>0</v>
      </c>
      <c r="AA50" s="23">
        <v>0</v>
      </c>
      <c r="AB50" s="23">
        <v>0</v>
      </c>
      <c r="AC50" s="23">
        <v>0</v>
      </c>
      <c r="AD50" s="38">
        <v>1</v>
      </c>
      <c r="AE50" s="39">
        <f t="shared" si="3"/>
        <v>1</v>
      </c>
    </row>
    <row r="51" spans="1:31" s="23" customFormat="1" x14ac:dyDescent="0.25">
      <c r="A51" s="40" t="str">
        <f>DATA!A50</f>
        <v>PU (PU)</v>
      </c>
      <c r="B51" s="40" t="str">
        <f>DATA!C50&amp;" - "&amp;DATA!B50</f>
        <v>Výtvarník - SM2</v>
      </c>
      <c r="C51" s="38">
        <f t="shared" si="0"/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38">
        <f t="shared" si="1"/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38">
        <f t="shared" si="2"/>
        <v>5</v>
      </c>
      <c r="U51" s="23">
        <v>0</v>
      </c>
      <c r="V51" s="23">
        <v>5</v>
      </c>
      <c r="W51" s="23">
        <v>0</v>
      </c>
      <c r="X51" s="23">
        <v>0</v>
      </c>
      <c r="Y51" s="23">
        <v>0</v>
      </c>
      <c r="Z51" s="23">
        <v>0</v>
      </c>
      <c r="AA51" s="23">
        <v>0</v>
      </c>
      <c r="AB51" s="23">
        <v>0</v>
      </c>
      <c r="AC51" s="23">
        <v>0</v>
      </c>
      <c r="AD51" s="38">
        <v>0</v>
      </c>
      <c r="AE51" s="39">
        <f t="shared" si="3"/>
        <v>5</v>
      </c>
    </row>
    <row r="52" spans="1:31" s="23" customFormat="1" x14ac:dyDescent="0.25">
      <c r="A52" s="40" t="str">
        <f>DATA!A51</f>
        <v>PU (PU)</v>
      </c>
      <c r="B52" s="40" t="str">
        <f>DATA!C51&amp;" - "&amp;DATA!B51</f>
        <v>Zbormajster - SM2</v>
      </c>
      <c r="C52" s="38">
        <f t="shared" si="0"/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38">
        <f t="shared" si="1"/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38">
        <f t="shared" si="2"/>
        <v>1</v>
      </c>
      <c r="U52" s="23">
        <v>0</v>
      </c>
      <c r="V52" s="23">
        <v>1</v>
      </c>
      <c r="W52" s="23">
        <v>0</v>
      </c>
      <c r="X52" s="23">
        <v>0</v>
      </c>
      <c r="Y52" s="23">
        <v>0</v>
      </c>
      <c r="Z52" s="23">
        <v>0</v>
      </c>
      <c r="AA52" s="23">
        <v>0</v>
      </c>
      <c r="AB52" s="23">
        <v>0</v>
      </c>
      <c r="AC52" s="23">
        <v>0</v>
      </c>
      <c r="AD52" s="38">
        <v>0</v>
      </c>
      <c r="AE52" s="39">
        <f t="shared" si="3"/>
        <v>1</v>
      </c>
    </row>
    <row r="53" spans="1:31" s="23" customFormat="1" x14ac:dyDescent="0.25">
      <c r="A53" s="40" t="str">
        <f>DATA!A52</f>
        <v>PU (PU)</v>
      </c>
      <c r="B53" s="40" t="str">
        <f>DATA!C52&amp;" - "&amp;DATA!B52</f>
        <v>Výtvarník - SM3</v>
      </c>
      <c r="C53" s="38">
        <f t="shared" si="0"/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38">
        <f t="shared" si="1"/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38">
        <f t="shared" si="2"/>
        <v>6</v>
      </c>
      <c r="U53" s="23">
        <v>0</v>
      </c>
      <c r="V53" s="23">
        <v>0</v>
      </c>
      <c r="W53" s="23">
        <v>6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38">
        <v>0</v>
      </c>
      <c r="AE53" s="39">
        <f t="shared" si="3"/>
        <v>6</v>
      </c>
    </row>
    <row r="54" spans="1:31" s="23" customFormat="1" x14ac:dyDescent="0.25">
      <c r="A54" s="40" t="str">
        <f>DATA!A53</f>
        <v>PU (PU)</v>
      </c>
      <c r="B54" s="40" t="str">
        <f>DATA!C53&amp;" - "&amp;DATA!B53</f>
        <v>Dirigent - SN1</v>
      </c>
      <c r="C54" s="38">
        <f t="shared" si="0"/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38">
        <f t="shared" si="1"/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38">
        <f t="shared" si="2"/>
        <v>1</v>
      </c>
      <c r="U54" s="23">
        <v>0</v>
      </c>
      <c r="V54" s="23">
        <v>0</v>
      </c>
      <c r="W54" s="23">
        <v>0</v>
      </c>
      <c r="X54" s="23">
        <v>1</v>
      </c>
      <c r="Y54" s="23">
        <v>0</v>
      </c>
      <c r="Z54" s="23">
        <v>0</v>
      </c>
      <c r="AA54" s="23">
        <v>0</v>
      </c>
      <c r="AB54" s="23">
        <v>0</v>
      </c>
      <c r="AC54" s="23">
        <v>0</v>
      </c>
      <c r="AD54" s="38">
        <v>0</v>
      </c>
      <c r="AE54" s="39">
        <f t="shared" si="3"/>
        <v>1</v>
      </c>
    </row>
    <row r="55" spans="1:31" s="23" customFormat="1" x14ac:dyDescent="0.25">
      <c r="A55" s="40" t="str">
        <f>DATA!A54</f>
        <v>PU (PU)</v>
      </c>
      <c r="B55" s="40" t="str">
        <f>DATA!C54&amp;" - "&amp;DATA!B54</f>
        <v>Inštrumentalista - sólista - SN1</v>
      </c>
      <c r="C55" s="38">
        <f t="shared" si="0"/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38">
        <f t="shared" si="1"/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38">
        <f t="shared" si="2"/>
        <v>1</v>
      </c>
      <c r="U55" s="23">
        <v>0</v>
      </c>
      <c r="V55" s="23">
        <v>0</v>
      </c>
      <c r="W55" s="23">
        <v>0</v>
      </c>
      <c r="X55" s="23">
        <v>1</v>
      </c>
      <c r="Y55" s="23">
        <v>0</v>
      </c>
      <c r="Z55" s="23">
        <v>0</v>
      </c>
      <c r="AA55" s="23">
        <v>0</v>
      </c>
      <c r="AB55" s="23">
        <v>0</v>
      </c>
      <c r="AC55" s="23">
        <v>0</v>
      </c>
      <c r="AD55" s="38">
        <v>0</v>
      </c>
      <c r="AE55" s="39">
        <f t="shared" si="3"/>
        <v>1</v>
      </c>
    </row>
    <row r="56" spans="1:31" s="23" customFormat="1" x14ac:dyDescent="0.25">
      <c r="A56" s="40" t="str">
        <f>DATA!A55</f>
        <v>PU (PU)</v>
      </c>
      <c r="B56" s="40" t="str">
        <f>DATA!C55&amp;" - "&amp;DATA!B55</f>
        <v>Zbormajster - SN1</v>
      </c>
      <c r="C56" s="38">
        <f t="shared" si="0"/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38">
        <f t="shared" si="1"/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38">
        <f t="shared" si="2"/>
        <v>1</v>
      </c>
      <c r="U56" s="23">
        <v>0</v>
      </c>
      <c r="V56" s="23">
        <v>0</v>
      </c>
      <c r="W56" s="23">
        <v>0</v>
      </c>
      <c r="X56" s="23">
        <v>1</v>
      </c>
      <c r="Y56" s="23">
        <v>0</v>
      </c>
      <c r="Z56" s="23">
        <v>0</v>
      </c>
      <c r="AA56" s="23">
        <v>0</v>
      </c>
      <c r="AB56" s="23">
        <v>0</v>
      </c>
      <c r="AC56" s="23">
        <v>0</v>
      </c>
      <c r="AD56" s="38">
        <v>0</v>
      </c>
      <c r="AE56" s="39">
        <f t="shared" si="3"/>
        <v>1</v>
      </c>
    </row>
    <row r="57" spans="1:31" s="23" customFormat="1" x14ac:dyDescent="0.25">
      <c r="A57" s="40" t="str">
        <f>DATA!A56</f>
        <v>PU (PU)</v>
      </c>
      <c r="B57" s="40" t="str">
        <f>DATA!C56&amp;" - "&amp;DATA!B56</f>
        <v>Dirigent - SN2</v>
      </c>
      <c r="C57" s="38">
        <f t="shared" si="0"/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38">
        <f t="shared" si="1"/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38">
        <f t="shared" si="2"/>
        <v>2</v>
      </c>
      <c r="U57" s="23">
        <v>0</v>
      </c>
      <c r="V57" s="23">
        <v>0</v>
      </c>
      <c r="W57" s="23">
        <v>0</v>
      </c>
      <c r="X57" s="23">
        <v>0</v>
      </c>
      <c r="Y57" s="23">
        <v>2</v>
      </c>
      <c r="Z57" s="23">
        <v>0</v>
      </c>
      <c r="AA57" s="23">
        <v>0</v>
      </c>
      <c r="AB57" s="23">
        <v>0</v>
      </c>
      <c r="AC57" s="23">
        <v>0</v>
      </c>
      <c r="AD57" s="38">
        <v>0</v>
      </c>
      <c r="AE57" s="39">
        <f t="shared" si="3"/>
        <v>2</v>
      </c>
    </row>
    <row r="58" spans="1:31" s="23" customFormat="1" x14ac:dyDescent="0.25">
      <c r="A58" s="40" t="str">
        <f>DATA!A57</f>
        <v>PU (PU)</v>
      </c>
      <c r="B58" s="40" t="str">
        <f>DATA!C57&amp;" - "&amp;DATA!B57</f>
        <v>Kurátor výstavy - SN2</v>
      </c>
      <c r="C58" s="38">
        <f t="shared" si="0"/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38">
        <f t="shared" si="1"/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38">
        <f t="shared" si="2"/>
        <v>2</v>
      </c>
      <c r="U58" s="23">
        <v>0</v>
      </c>
      <c r="V58" s="23">
        <v>0</v>
      </c>
      <c r="W58" s="23">
        <v>0</v>
      </c>
      <c r="X58" s="23">
        <v>0</v>
      </c>
      <c r="Y58" s="23">
        <v>2</v>
      </c>
      <c r="Z58" s="23">
        <v>0</v>
      </c>
      <c r="AA58" s="23">
        <v>0</v>
      </c>
      <c r="AB58" s="23">
        <v>0</v>
      </c>
      <c r="AC58" s="23">
        <v>0</v>
      </c>
      <c r="AD58" s="38">
        <v>0</v>
      </c>
      <c r="AE58" s="39">
        <f t="shared" si="3"/>
        <v>2</v>
      </c>
    </row>
    <row r="59" spans="1:31" s="23" customFormat="1" x14ac:dyDescent="0.25">
      <c r="A59" s="40" t="str">
        <f>DATA!A58</f>
        <v>PU (PU)</v>
      </c>
      <c r="B59" s="40" t="str">
        <f>DATA!C58&amp;" - "&amp;DATA!B58</f>
        <v>Inštrumentalista - SN3</v>
      </c>
      <c r="C59" s="38">
        <f t="shared" si="0"/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38">
        <f t="shared" si="1"/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38">
        <f t="shared" si="2"/>
        <v>1</v>
      </c>
      <c r="U59" s="23">
        <v>0</v>
      </c>
      <c r="V59" s="23">
        <v>0</v>
      </c>
      <c r="W59" s="23">
        <v>0</v>
      </c>
      <c r="X59" s="23">
        <v>0</v>
      </c>
      <c r="Y59" s="23">
        <v>0</v>
      </c>
      <c r="Z59" s="23">
        <v>1</v>
      </c>
      <c r="AA59" s="23">
        <v>0</v>
      </c>
      <c r="AB59" s="23">
        <v>0</v>
      </c>
      <c r="AC59" s="23">
        <v>0</v>
      </c>
      <c r="AD59" s="38">
        <v>0</v>
      </c>
      <c r="AE59" s="39">
        <f t="shared" si="3"/>
        <v>1</v>
      </c>
    </row>
    <row r="60" spans="1:31" s="23" customFormat="1" x14ac:dyDescent="0.25">
      <c r="A60" s="40" t="str">
        <f>DATA!A59</f>
        <v>PU (PU)</v>
      </c>
      <c r="B60" s="40" t="str">
        <f>DATA!C59&amp;" - "&amp;DATA!B59</f>
        <v>Inštrumentalista - sólista - SN3</v>
      </c>
      <c r="C60" s="38">
        <f t="shared" si="0"/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38">
        <f t="shared" si="1"/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38">
        <f t="shared" si="2"/>
        <v>1</v>
      </c>
      <c r="U60" s="23">
        <v>0</v>
      </c>
      <c r="V60" s="23">
        <v>0</v>
      </c>
      <c r="W60" s="23">
        <v>0</v>
      </c>
      <c r="X60" s="23">
        <v>0</v>
      </c>
      <c r="Y60" s="23">
        <v>0</v>
      </c>
      <c r="Z60" s="23">
        <v>1</v>
      </c>
      <c r="AA60" s="23">
        <v>0</v>
      </c>
      <c r="AB60" s="23">
        <v>0</v>
      </c>
      <c r="AC60" s="23">
        <v>0</v>
      </c>
      <c r="AD60" s="38">
        <v>0</v>
      </c>
      <c r="AE60" s="39">
        <f t="shared" si="3"/>
        <v>1</v>
      </c>
    </row>
    <row r="61" spans="1:31" s="23" customFormat="1" x14ac:dyDescent="0.25">
      <c r="A61" s="40" t="str">
        <f>DATA!A60</f>
        <v>PU (PU)</v>
      </c>
      <c r="B61" s="40" t="str">
        <f>DATA!C60&amp;" - "&amp;DATA!B60</f>
        <v>Výtvarník - SN3</v>
      </c>
      <c r="C61" s="38">
        <f t="shared" si="0"/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38">
        <f t="shared" si="1"/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38">
        <f t="shared" si="2"/>
        <v>1</v>
      </c>
      <c r="U61" s="23">
        <v>0</v>
      </c>
      <c r="V61" s="23">
        <v>0</v>
      </c>
      <c r="W61" s="23">
        <v>0</v>
      </c>
      <c r="X61" s="23">
        <v>0</v>
      </c>
      <c r="Y61" s="23">
        <v>0</v>
      </c>
      <c r="Z61" s="23">
        <v>1</v>
      </c>
      <c r="AA61" s="23">
        <v>0</v>
      </c>
      <c r="AB61" s="23">
        <v>0</v>
      </c>
      <c r="AC61" s="23">
        <v>0</v>
      </c>
      <c r="AD61" s="38">
        <v>0</v>
      </c>
      <c r="AE61" s="39">
        <f t="shared" si="3"/>
        <v>1</v>
      </c>
    </row>
    <row r="62" spans="1:31" s="23" customFormat="1" x14ac:dyDescent="0.25">
      <c r="A62" s="40" t="str">
        <f>DATA!A61</f>
        <v>PU (PU)</v>
      </c>
      <c r="B62" s="40" t="str">
        <f>DATA!C61&amp;" - "&amp;DATA!B61</f>
        <v>Inštrumentalista - SR1</v>
      </c>
      <c r="C62" s="38">
        <f t="shared" si="0"/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38">
        <f t="shared" si="1"/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38">
        <f t="shared" si="2"/>
        <v>1</v>
      </c>
      <c r="U62" s="23">
        <v>0</v>
      </c>
      <c r="V62" s="23">
        <v>0</v>
      </c>
      <c r="W62" s="23">
        <v>0</v>
      </c>
      <c r="X62" s="23">
        <v>0</v>
      </c>
      <c r="Y62" s="23">
        <v>0</v>
      </c>
      <c r="Z62" s="23">
        <v>0</v>
      </c>
      <c r="AA62" s="23">
        <v>1</v>
      </c>
      <c r="AB62" s="23">
        <v>0</v>
      </c>
      <c r="AC62" s="23">
        <v>0</v>
      </c>
      <c r="AD62" s="38">
        <v>0</v>
      </c>
      <c r="AE62" s="39">
        <f t="shared" si="3"/>
        <v>1</v>
      </c>
    </row>
    <row r="63" spans="1:31" s="23" customFormat="1" x14ac:dyDescent="0.25">
      <c r="A63" s="40" t="str">
        <f>DATA!A62</f>
        <v>PU (PU)</v>
      </c>
      <c r="B63" s="40" t="str">
        <f>DATA!C62&amp;" - "&amp;DATA!B62</f>
        <v>Spevák - sólista - SR1</v>
      </c>
      <c r="C63" s="38">
        <f t="shared" si="0"/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38">
        <f t="shared" si="1"/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38">
        <f t="shared" si="2"/>
        <v>2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23">
        <v>2</v>
      </c>
      <c r="AB63" s="23">
        <v>0</v>
      </c>
      <c r="AC63" s="23">
        <v>0</v>
      </c>
      <c r="AD63" s="38">
        <v>0</v>
      </c>
      <c r="AE63" s="39">
        <f t="shared" si="3"/>
        <v>2</v>
      </c>
    </row>
    <row r="64" spans="1:31" s="23" customFormat="1" x14ac:dyDescent="0.25">
      <c r="A64" s="40" t="str">
        <f>DATA!A63</f>
        <v>PU (PU)</v>
      </c>
      <c r="B64" s="40" t="str">
        <f>DATA!C63&amp;" - "&amp;DATA!B63</f>
        <v>Dirigent - SR2</v>
      </c>
      <c r="C64" s="38">
        <f t="shared" si="0"/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38">
        <f t="shared" si="1"/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38">
        <f t="shared" si="2"/>
        <v>1</v>
      </c>
      <c r="U64" s="23">
        <v>0</v>
      </c>
      <c r="V64" s="23">
        <v>0</v>
      </c>
      <c r="W64" s="23">
        <v>0</v>
      </c>
      <c r="X64" s="23">
        <v>0</v>
      </c>
      <c r="Y64" s="23">
        <v>0</v>
      </c>
      <c r="Z64" s="23">
        <v>0</v>
      </c>
      <c r="AA64" s="23">
        <v>0</v>
      </c>
      <c r="AB64" s="23">
        <v>1</v>
      </c>
      <c r="AC64" s="23">
        <v>0</v>
      </c>
      <c r="AD64" s="38">
        <v>0</v>
      </c>
      <c r="AE64" s="39">
        <f t="shared" si="3"/>
        <v>1</v>
      </c>
    </row>
    <row r="65" spans="1:31" s="23" customFormat="1" x14ac:dyDescent="0.25">
      <c r="A65" s="40" t="str">
        <f>DATA!A64</f>
        <v>PU (PU)</v>
      </c>
      <c r="B65" s="40" t="str">
        <f>DATA!C64&amp;" - "&amp;DATA!B64</f>
        <v>Dramaturg projektu - SR2</v>
      </c>
      <c r="C65" s="38">
        <f t="shared" si="0"/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38">
        <f t="shared" si="1"/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38">
        <f t="shared" si="2"/>
        <v>1</v>
      </c>
      <c r="U65" s="23">
        <v>0</v>
      </c>
      <c r="V65" s="23">
        <v>0</v>
      </c>
      <c r="W65" s="23">
        <v>0</v>
      </c>
      <c r="X65" s="23">
        <v>0</v>
      </c>
      <c r="Y65" s="23">
        <v>0</v>
      </c>
      <c r="Z65" s="23">
        <v>0</v>
      </c>
      <c r="AA65" s="23">
        <v>0</v>
      </c>
      <c r="AB65" s="23">
        <v>1</v>
      </c>
      <c r="AC65" s="23">
        <v>0</v>
      </c>
      <c r="AD65" s="38">
        <v>0</v>
      </c>
      <c r="AE65" s="39">
        <f t="shared" si="3"/>
        <v>1</v>
      </c>
    </row>
    <row r="66" spans="1:31" s="23" customFormat="1" x14ac:dyDescent="0.25">
      <c r="A66" s="40" t="str">
        <f>DATA!A65</f>
        <v>PU (PU)</v>
      </c>
      <c r="B66" s="40" t="str">
        <f>DATA!C65&amp;" - "&amp;DATA!B65</f>
        <v>Režisér - SR2</v>
      </c>
      <c r="C66" s="38">
        <f t="shared" si="0"/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38">
        <f t="shared" si="1"/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38">
        <f t="shared" si="2"/>
        <v>1</v>
      </c>
      <c r="U66" s="23">
        <v>0</v>
      </c>
      <c r="V66" s="23">
        <v>0</v>
      </c>
      <c r="W66" s="23">
        <v>0</v>
      </c>
      <c r="X66" s="23">
        <v>0</v>
      </c>
      <c r="Y66" s="23">
        <v>0</v>
      </c>
      <c r="Z66" s="23">
        <v>0</v>
      </c>
      <c r="AA66" s="23">
        <v>0</v>
      </c>
      <c r="AB66" s="23">
        <v>1</v>
      </c>
      <c r="AC66" s="23">
        <v>0</v>
      </c>
      <c r="AD66" s="38">
        <v>0</v>
      </c>
      <c r="AE66" s="39">
        <f t="shared" si="3"/>
        <v>1</v>
      </c>
    </row>
    <row r="67" spans="1:31" s="23" customFormat="1" x14ac:dyDescent="0.25">
      <c r="A67" s="40" t="str">
        <f>DATA!A66</f>
        <v>PU (PU)</v>
      </c>
      <c r="B67" s="40" t="str">
        <f>DATA!C66&amp;" - "&amp;DATA!B66</f>
        <v>Spevák - SR2</v>
      </c>
      <c r="C67" s="38">
        <f t="shared" ref="C67:C130" si="4">SUM(D67:I67)</f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38">
        <f t="shared" ref="J67:J130" si="5">SUM(K67:S67)</f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38">
        <f t="shared" ref="T67:T130" si="6">SUM(U67:AC67)</f>
        <v>2</v>
      </c>
      <c r="U67" s="23">
        <v>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23">
        <v>0</v>
      </c>
      <c r="AB67" s="23">
        <v>2</v>
      </c>
      <c r="AC67" s="23">
        <v>0</v>
      </c>
      <c r="AD67" s="38">
        <v>0</v>
      </c>
      <c r="AE67" s="39">
        <f t="shared" ref="AE67:AE130" si="7">SUM(C67,J67,T67,AD67,)</f>
        <v>2</v>
      </c>
    </row>
    <row r="68" spans="1:31" s="23" customFormat="1" x14ac:dyDescent="0.25">
      <c r="A68" s="40" t="str">
        <f>DATA!A67</f>
        <v>PU (PU)</v>
      </c>
      <c r="B68" s="40" t="str">
        <f>DATA!C67&amp;" - "&amp;DATA!B67</f>
        <v>Autor aranžmánu - SR3</v>
      </c>
      <c r="C68" s="38">
        <f t="shared" si="4"/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38">
        <f t="shared" si="5"/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38">
        <f t="shared" si="6"/>
        <v>1</v>
      </c>
      <c r="U68" s="23">
        <v>0</v>
      </c>
      <c r="V68" s="23">
        <v>0</v>
      </c>
      <c r="W68" s="23">
        <v>0</v>
      </c>
      <c r="X68" s="23">
        <v>0</v>
      </c>
      <c r="Y68" s="23">
        <v>0</v>
      </c>
      <c r="Z68" s="23">
        <v>0</v>
      </c>
      <c r="AA68" s="23">
        <v>0</v>
      </c>
      <c r="AB68" s="23">
        <v>0</v>
      </c>
      <c r="AC68" s="23">
        <v>1</v>
      </c>
      <c r="AD68" s="38">
        <v>0</v>
      </c>
      <c r="AE68" s="39">
        <f t="shared" si="7"/>
        <v>1</v>
      </c>
    </row>
    <row r="69" spans="1:31" s="23" customFormat="1" x14ac:dyDescent="0.25">
      <c r="A69" s="40" t="str">
        <f>DATA!A68</f>
        <v>PU (PU)</v>
      </c>
      <c r="B69" s="40" t="str">
        <f>DATA!C68&amp;" - "&amp;DATA!B68</f>
        <v>Autor námetu - SR3</v>
      </c>
      <c r="C69" s="38">
        <f t="shared" si="4"/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38">
        <f t="shared" si="5"/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38">
        <f t="shared" si="6"/>
        <v>1</v>
      </c>
      <c r="U69" s="23">
        <v>0</v>
      </c>
      <c r="V69" s="23">
        <v>0</v>
      </c>
      <c r="W69" s="23">
        <v>0</v>
      </c>
      <c r="X69" s="23">
        <v>0</v>
      </c>
      <c r="Y69" s="23">
        <v>0</v>
      </c>
      <c r="Z69" s="23">
        <v>0</v>
      </c>
      <c r="AA69" s="23">
        <v>0</v>
      </c>
      <c r="AB69" s="23">
        <v>0</v>
      </c>
      <c r="AC69" s="23">
        <v>1</v>
      </c>
      <c r="AD69" s="38">
        <v>0</v>
      </c>
      <c r="AE69" s="39">
        <f t="shared" si="7"/>
        <v>1</v>
      </c>
    </row>
    <row r="70" spans="1:31" s="23" customFormat="1" x14ac:dyDescent="0.25">
      <c r="A70" s="40" t="str">
        <f>DATA!A69</f>
        <v>PU (PU)</v>
      </c>
      <c r="B70" s="40" t="str">
        <f>DATA!C69&amp;" - "&amp;DATA!B69</f>
        <v>Inštrumentalista - SR3</v>
      </c>
      <c r="C70" s="38">
        <f t="shared" si="4"/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38">
        <f t="shared" si="5"/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38">
        <f t="shared" si="6"/>
        <v>1</v>
      </c>
      <c r="U70" s="23">
        <v>0</v>
      </c>
      <c r="V70" s="23">
        <v>0</v>
      </c>
      <c r="W70" s="23">
        <v>0</v>
      </c>
      <c r="X70" s="23">
        <v>0</v>
      </c>
      <c r="Y70" s="23">
        <v>0</v>
      </c>
      <c r="Z70" s="23">
        <v>0</v>
      </c>
      <c r="AA70" s="23">
        <v>0</v>
      </c>
      <c r="AB70" s="23">
        <v>0</v>
      </c>
      <c r="AC70" s="23">
        <v>1</v>
      </c>
      <c r="AD70" s="38">
        <v>0</v>
      </c>
      <c r="AE70" s="39">
        <f t="shared" si="7"/>
        <v>1</v>
      </c>
    </row>
    <row r="71" spans="1:31" s="23" customFormat="1" x14ac:dyDescent="0.25">
      <c r="A71" s="40" t="str">
        <f>DATA!A70</f>
        <v>PU (PU)</v>
      </c>
      <c r="B71" s="40" t="str">
        <f>DATA!C70&amp;" - "&amp;DATA!B70</f>
        <v>Inštrumentalista - sólista - SR3</v>
      </c>
      <c r="C71" s="38">
        <f t="shared" si="4"/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38">
        <f t="shared" si="5"/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  <c r="S71" s="23">
        <v>0</v>
      </c>
      <c r="T71" s="38">
        <f t="shared" si="6"/>
        <v>4</v>
      </c>
      <c r="U71" s="23">
        <v>0</v>
      </c>
      <c r="V71" s="23">
        <v>0</v>
      </c>
      <c r="W71" s="23">
        <v>0</v>
      </c>
      <c r="X71" s="23">
        <v>0</v>
      </c>
      <c r="Y71" s="23">
        <v>0</v>
      </c>
      <c r="Z71" s="23">
        <v>0</v>
      </c>
      <c r="AA71" s="23">
        <v>0</v>
      </c>
      <c r="AB71" s="23">
        <v>0</v>
      </c>
      <c r="AC71" s="23">
        <v>4</v>
      </c>
      <c r="AD71" s="38">
        <v>0</v>
      </c>
      <c r="AE71" s="39">
        <f t="shared" si="7"/>
        <v>4</v>
      </c>
    </row>
    <row r="72" spans="1:31" s="23" customFormat="1" x14ac:dyDescent="0.25">
      <c r="A72" s="40" t="str">
        <f>DATA!A71</f>
        <v>PU (PU)</v>
      </c>
      <c r="B72" s="40" t="str">
        <f>DATA!C71&amp;" - "&amp;DATA!B71</f>
        <v>Kurátor výstavy - SR3</v>
      </c>
      <c r="C72" s="38">
        <f t="shared" si="4"/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38">
        <f t="shared" si="5"/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38">
        <f t="shared" si="6"/>
        <v>1</v>
      </c>
      <c r="U72" s="23">
        <v>0</v>
      </c>
      <c r="V72" s="23">
        <v>0</v>
      </c>
      <c r="W72" s="23">
        <v>0</v>
      </c>
      <c r="X72" s="23">
        <v>0</v>
      </c>
      <c r="Y72" s="23">
        <v>0</v>
      </c>
      <c r="Z72" s="23">
        <v>0</v>
      </c>
      <c r="AA72" s="23">
        <v>0</v>
      </c>
      <c r="AB72" s="23">
        <v>0</v>
      </c>
      <c r="AC72" s="23">
        <v>1</v>
      </c>
      <c r="AD72" s="38">
        <v>0</v>
      </c>
      <c r="AE72" s="39">
        <f t="shared" si="7"/>
        <v>1</v>
      </c>
    </row>
    <row r="73" spans="1:31" s="23" customFormat="1" x14ac:dyDescent="0.25">
      <c r="A73" s="40" t="str">
        <f>DATA!A72</f>
        <v>PU (PU)</v>
      </c>
      <c r="B73" s="40" t="str">
        <f>DATA!C72&amp;" - "&amp;DATA!B72</f>
        <v>Spevák - sólista - SR3</v>
      </c>
      <c r="C73" s="38">
        <f t="shared" si="4"/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38">
        <f t="shared" si="5"/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3">
        <v>0</v>
      </c>
      <c r="T73" s="38">
        <f t="shared" si="6"/>
        <v>6</v>
      </c>
      <c r="U73" s="23">
        <v>0</v>
      </c>
      <c r="V73" s="23">
        <v>0</v>
      </c>
      <c r="W73" s="23">
        <v>0</v>
      </c>
      <c r="X73" s="23">
        <v>0</v>
      </c>
      <c r="Y73" s="23">
        <v>0</v>
      </c>
      <c r="Z73" s="23">
        <v>0</v>
      </c>
      <c r="AA73" s="23">
        <v>0</v>
      </c>
      <c r="AB73" s="23">
        <v>0</v>
      </c>
      <c r="AC73" s="23">
        <v>6</v>
      </c>
      <c r="AD73" s="38">
        <v>0</v>
      </c>
      <c r="AE73" s="39">
        <f t="shared" si="7"/>
        <v>6</v>
      </c>
    </row>
    <row r="74" spans="1:31" s="23" customFormat="1" x14ac:dyDescent="0.25">
      <c r="A74" s="40" t="str">
        <f>DATA!A73</f>
        <v>PU (PU)</v>
      </c>
      <c r="B74" s="40" t="str">
        <f>DATA!C73&amp;" - "&amp;DATA!B73</f>
        <v>Výtvarník - SR3</v>
      </c>
      <c r="C74" s="38">
        <f t="shared" si="4"/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38">
        <f t="shared" si="5"/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38">
        <f t="shared" si="6"/>
        <v>6</v>
      </c>
      <c r="U74" s="23">
        <v>0</v>
      </c>
      <c r="V74" s="23">
        <v>0</v>
      </c>
      <c r="W74" s="23">
        <v>0</v>
      </c>
      <c r="X74" s="23">
        <v>0</v>
      </c>
      <c r="Y74" s="23">
        <v>0</v>
      </c>
      <c r="Z74" s="23">
        <v>0</v>
      </c>
      <c r="AA74" s="23">
        <v>0</v>
      </c>
      <c r="AB74" s="23">
        <v>0</v>
      </c>
      <c r="AC74" s="23">
        <v>6</v>
      </c>
      <c r="AD74" s="38">
        <v>0</v>
      </c>
      <c r="AE74" s="39">
        <f t="shared" si="7"/>
        <v>6</v>
      </c>
    </row>
    <row r="75" spans="1:31" s="23" customFormat="1" x14ac:dyDescent="0.25">
      <c r="A75" s="40" t="str">
        <f>DATA!A74</f>
        <v>PU (PU)</v>
      </c>
      <c r="B75" s="40" t="str">
        <f>DATA!C74&amp;" - "&amp;DATA!B74</f>
        <v>Zbormajster - SR3</v>
      </c>
      <c r="C75" s="38">
        <f t="shared" si="4"/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38">
        <f t="shared" si="5"/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38">
        <f t="shared" si="6"/>
        <v>2</v>
      </c>
      <c r="U75" s="23">
        <v>0</v>
      </c>
      <c r="V75" s="23">
        <v>0</v>
      </c>
      <c r="W75" s="23">
        <v>0</v>
      </c>
      <c r="X75" s="23">
        <v>0</v>
      </c>
      <c r="Y75" s="23">
        <v>0</v>
      </c>
      <c r="Z75" s="23">
        <v>0</v>
      </c>
      <c r="AA75" s="23">
        <v>0</v>
      </c>
      <c r="AB75" s="23">
        <v>0</v>
      </c>
      <c r="AC75" s="23">
        <v>2</v>
      </c>
      <c r="AD75" s="38">
        <v>0</v>
      </c>
      <c r="AE75" s="39">
        <f t="shared" si="7"/>
        <v>2</v>
      </c>
    </row>
    <row r="76" spans="1:31" s="23" customFormat="1" x14ac:dyDescent="0.25">
      <c r="A76" s="40" t="str">
        <f>DATA!A75</f>
        <v>UCM (UCM.Trnava)</v>
      </c>
      <c r="B76" s="40" t="str">
        <f>DATA!C75&amp;" - "&amp;DATA!B75</f>
        <v>Dizajnér - I</v>
      </c>
      <c r="C76" s="38">
        <f t="shared" si="4"/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38">
        <f t="shared" si="5"/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38">
        <f t="shared" si="6"/>
        <v>0</v>
      </c>
      <c r="U76" s="23">
        <v>0</v>
      </c>
      <c r="V76" s="23">
        <v>0</v>
      </c>
      <c r="W76" s="23">
        <v>0</v>
      </c>
      <c r="X76" s="23">
        <v>0</v>
      </c>
      <c r="Y76" s="23">
        <v>0</v>
      </c>
      <c r="Z76" s="23">
        <v>0</v>
      </c>
      <c r="AA76" s="23">
        <v>0</v>
      </c>
      <c r="AB76" s="23">
        <v>0</v>
      </c>
      <c r="AC76" s="23">
        <v>0</v>
      </c>
      <c r="AD76" s="38">
        <v>15</v>
      </c>
      <c r="AE76" s="39">
        <f t="shared" si="7"/>
        <v>15</v>
      </c>
    </row>
    <row r="77" spans="1:31" s="23" customFormat="1" x14ac:dyDescent="0.25">
      <c r="A77" s="40" t="str">
        <f>DATA!A76</f>
        <v>UCM (UCM.Trnava)</v>
      </c>
      <c r="B77" s="40" t="str">
        <f>DATA!C76&amp;" - "&amp;DATA!B76</f>
        <v>Kurátor výstavy - I</v>
      </c>
      <c r="C77" s="38">
        <f t="shared" si="4"/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38">
        <f t="shared" si="5"/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38">
        <f t="shared" si="6"/>
        <v>0</v>
      </c>
      <c r="U77" s="23">
        <v>0</v>
      </c>
      <c r="V77" s="23">
        <v>0</v>
      </c>
      <c r="W77" s="23">
        <v>0</v>
      </c>
      <c r="X77" s="23">
        <v>0</v>
      </c>
      <c r="Y77" s="23">
        <v>0</v>
      </c>
      <c r="Z77" s="23">
        <v>0</v>
      </c>
      <c r="AA77" s="23">
        <v>0</v>
      </c>
      <c r="AB77" s="23">
        <v>0</v>
      </c>
      <c r="AC77" s="23">
        <v>0</v>
      </c>
      <c r="AD77" s="38">
        <v>1</v>
      </c>
      <c r="AE77" s="39">
        <f t="shared" si="7"/>
        <v>1</v>
      </c>
    </row>
    <row r="78" spans="1:31" s="23" customFormat="1" x14ac:dyDescent="0.25">
      <c r="A78" s="40" t="str">
        <f>DATA!A77</f>
        <v>UCM (UCM.Trnava)</v>
      </c>
      <c r="B78" s="40" t="str">
        <f>DATA!C77&amp;" - "&amp;DATA!B77</f>
        <v>Výtvarník - SM1</v>
      </c>
      <c r="C78" s="38">
        <f t="shared" si="4"/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38">
        <f t="shared" si="5"/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38">
        <f t="shared" si="6"/>
        <v>1</v>
      </c>
      <c r="U78" s="23">
        <v>1</v>
      </c>
      <c r="V78" s="23">
        <v>0</v>
      </c>
      <c r="W78" s="23">
        <v>0</v>
      </c>
      <c r="X78" s="23">
        <v>0</v>
      </c>
      <c r="Y78" s="23">
        <v>0</v>
      </c>
      <c r="Z78" s="23">
        <v>0</v>
      </c>
      <c r="AA78" s="23">
        <v>0</v>
      </c>
      <c r="AB78" s="23">
        <v>0</v>
      </c>
      <c r="AC78" s="23">
        <v>0</v>
      </c>
      <c r="AD78" s="38">
        <v>0</v>
      </c>
      <c r="AE78" s="39">
        <f t="shared" si="7"/>
        <v>1</v>
      </c>
    </row>
    <row r="79" spans="1:31" s="23" customFormat="1" x14ac:dyDescent="0.25">
      <c r="A79" s="40" t="str">
        <f>DATA!A78</f>
        <v>UCM (UCM.Trnava)</v>
      </c>
      <c r="B79" s="40" t="str">
        <f>DATA!C78&amp;" - "&amp;DATA!B78</f>
        <v>Dizajnér - SM2</v>
      </c>
      <c r="C79" s="38">
        <f t="shared" si="4"/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38">
        <f t="shared" si="5"/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38">
        <f t="shared" si="6"/>
        <v>1</v>
      </c>
      <c r="U79" s="23">
        <v>0</v>
      </c>
      <c r="V79" s="23">
        <v>1</v>
      </c>
      <c r="W79" s="23">
        <v>0</v>
      </c>
      <c r="X79" s="23">
        <v>0</v>
      </c>
      <c r="Y79" s="23">
        <v>0</v>
      </c>
      <c r="Z79" s="23">
        <v>0</v>
      </c>
      <c r="AA79" s="23">
        <v>0</v>
      </c>
      <c r="AB79" s="23">
        <v>0</v>
      </c>
      <c r="AC79" s="23">
        <v>0</v>
      </c>
      <c r="AD79" s="38">
        <v>0</v>
      </c>
      <c r="AE79" s="39">
        <f t="shared" si="7"/>
        <v>1</v>
      </c>
    </row>
    <row r="80" spans="1:31" s="23" customFormat="1" x14ac:dyDescent="0.25">
      <c r="A80" s="40" t="str">
        <f>DATA!A79</f>
        <v>UCM (UCM.Trnava)</v>
      </c>
      <c r="B80" s="40" t="str">
        <f>DATA!C79&amp;" - "&amp;DATA!B79</f>
        <v>Režisér - SN1</v>
      </c>
      <c r="C80" s="38">
        <f t="shared" si="4"/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38">
        <f t="shared" si="5"/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38">
        <f t="shared" si="6"/>
        <v>2</v>
      </c>
      <c r="U80" s="23">
        <v>0</v>
      </c>
      <c r="V80" s="23">
        <v>0</v>
      </c>
      <c r="W80" s="23">
        <v>0</v>
      </c>
      <c r="X80" s="23">
        <v>2</v>
      </c>
      <c r="Y80" s="23">
        <v>0</v>
      </c>
      <c r="Z80" s="23">
        <v>0</v>
      </c>
      <c r="AA80" s="23">
        <v>0</v>
      </c>
      <c r="AB80" s="23">
        <v>0</v>
      </c>
      <c r="AC80" s="23">
        <v>0</v>
      </c>
      <c r="AD80" s="38">
        <v>0</v>
      </c>
      <c r="AE80" s="39">
        <f t="shared" si="7"/>
        <v>2</v>
      </c>
    </row>
    <row r="81" spans="1:31" s="23" customFormat="1" x14ac:dyDescent="0.25">
      <c r="A81" s="40" t="str">
        <f>DATA!A80</f>
        <v>UCM (UCM.Trnava)</v>
      </c>
      <c r="B81" s="40" t="str">
        <f>DATA!C80&amp;" - "&amp;DATA!B80</f>
        <v>Dizajnér - SN2</v>
      </c>
      <c r="C81" s="38">
        <f t="shared" si="4"/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38">
        <f t="shared" si="5"/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38">
        <f t="shared" si="6"/>
        <v>2</v>
      </c>
      <c r="U81" s="23">
        <v>0</v>
      </c>
      <c r="V81" s="23">
        <v>0</v>
      </c>
      <c r="W81" s="23">
        <v>0</v>
      </c>
      <c r="X81" s="23">
        <v>0</v>
      </c>
      <c r="Y81" s="23">
        <v>2</v>
      </c>
      <c r="Z81" s="23">
        <v>0</v>
      </c>
      <c r="AA81" s="23">
        <v>0</v>
      </c>
      <c r="AB81" s="23">
        <v>0</v>
      </c>
      <c r="AC81" s="23">
        <v>0</v>
      </c>
      <c r="AD81" s="38">
        <v>0</v>
      </c>
      <c r="AE81" s="39">
        <f t="shared" si="7"/>
        <v>2</v>
      </c>
    </row>
    <row r="82" spans="1:31" s="23" customFormat="1" x14ac:dyDescent="0.25">
      <c r="A82" s="40" t="str">
        <f>DATA!A81</f>
        <v>UCM (UCM.Trnava)</v>
      </c>
      <c r="B82" s="40" t="str">
        <f>DATA!C81&amp;" - "&amp;DATA!B81</f>
        <v>Režisér - SN2</v>
      </c>
      <c r="C82" s="38">
        <f t="shared" si="4"/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38">
        <f t="shared" si="5"/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38">
        <f t="shared" si="6"/>
        <v>1</v>
      </c>
      <c r="U82" s="23">
        <v>0</v>
      </c>
      <c r="V82" s="23">
        <v>0</v>
      </c>
      <c r="W82" s="23">
        <v>0</v>
      </c>
      <c r="X82" s="23">
        <v>0</v>
      </c>
      <c r="Y82" s="23">
        <v>1</v>
      </c>
      <c r="Z82" s="23">
        <v>0</v>
      </c>
      <c r="AA82" s="23">
        <v>0</v>
      </c>
      <c r="AB82" s="23">
        <v>0</v>
      </c>
      <c r="AC82" s="23">
        <v>0</v>
      </c>
      <c r="AD82" s="38">
        <v>0</v>
      </c>
      <c r="AE82" s="39">
        <f t="shared" si="7"/>
        <v>1</v>
      </c>
    </row>
    <row r="83" spans="1:31" s="23" customFormat="1" x14ac:dyDescent="0.25">
      <c r="A83" s="40" t="str">
        <f>DATA!A82</f>
        <v>UCM (UCM.Trnava)</v>
      </c>
      <c r="B83" s="40" t="str">
        <f>DATA!C82&amp;" - "&amp;DATA!B82</f>
        <v>Autor animácie - SN3</v>
      </c>
      <c r="C83" s="38">
        <f t="shared" si="4"/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38">
        <f t="shared" si="5"/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38">
        <f t="shared" si="6"/>
        <v>2</v>
      </c>
      <c r="U83" s="23">
        <v>0</v>
      </c>
      <c r="V83" s="23">
        <v>0</v>
      </c>
      <c r="W83" s="23">
        <v>0</v>
      </c>
      <c r="X83" s="23">
        <v>0</v>
      </c>
      <c r="Y83" s="23">
        <v>0</v>
      </c>
      <c r="Z83" s="23">
        <v>2</v>
      </c>
      <c r="AA83" s="23">
        <v>0</v>
      </c>
      <c r="AB83" s="23">
        <v>0</v>
      </c>
      <c r="AC83" s="23">
        <v>0</v>
      </c>
      <c r="AD83" s="38">
        <v>0</v>
      </c>
      <c r="AE83" s="39">
        <f t="shared" si="7"/>
        <v>2</v>
      </c>
    </row>
    <row r="84" spans="1:31" s="23" customFormat="1" x14ac:dyDescent="0.25">
      <c r="A84" s="40" t="str">
        <f>DATA!A83</f>
        <v>UCM (UCM.Trnava)</v>
      </c>
      <c r="B84" s="40" t="str">
        <f>DATA!C83&amp;" - "&amp;DATA!B83</f>
        <v>Dizajnér - SN3</v>
      </c>
      <c r="C84" s="38">
        <f t="shared" si="4"/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38">
        <f t="shared" si="5"/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38">
        <f t="shared" si="6"/>
        <v>3</v>
      </c>
      <c r="U84" s="23">
        <v>0</v>
      </c>
      <c r="V84" s="23">
        <v>0</v>
      </c>
      <c r="W84" s="23">
        <v>0</v>
      </c>
      <c r="X84" s="23">
        <v>0</v>
      </c>
      <c r="Y84" s="23">
        <v>0</v>
      </c>
      <c r="Z84" s="23">
        <v>3</v>
      </c>
      <c r="AA84" s="23">
        <v>0</v>
      </c>
      <c r="AB84" s="23">
        <v>0</v>
      </c>
      <c r="AC84" s="23">
        <v>0</v>
      </c>
      <c r="AD84" s="38">
        <v>0</v>
      </c>
      <c r="AE84" s="39">
        <f t="shared" si="7"/>
        <v>3</v>
      </c>
    </row>
    <row r="85" spans="1:31" s="23" customFormat="1" x14ac:dyDescent="0.25">
      <c r="A85" s="40" t="str">
        <f>DATA!A84</f>
        <v>UCM (UCM.Trnava)</v>
      </c>
      <c r="B85" s="40" t="str">
        <f>DATA!C84&amp;" - "&amp;DATA!B84</f>
        <v>Výkonný producent - SN3</v>
      </c>
      <c r="C85" s="38">
        <f t="shared" si="4"/>
        <v>0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38">
        <f t="shared" si="5"/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38">
        <f t="shared" si="6"/>
        <v>2</v>
      </c>
      <c r="U85" s="23">
        <v>0</v>
      </c>
      <c r="V85" s="23">
        <v>0</v>
      </c>
      <c r="W85" s="23">
        <v>0</v>
      </c>
      <c r="X85" s="23">
        <v>0</v>
      </c>
      <c r="Y85" s="23">
        <v>0</v>
      </c>
      <c r="Z85" s="23">
        <v>2</v>
      </c>
      <c r="AA85" s="23">
        <v>0</v>
      </c>
      <c r="AB85" s="23">
        <v>0</v>
      </c>
      <c r="AC85" s="23">
        <v>0</v>
      </c>
      <c r="AD85" s="38">
        <v>0</v>
      </c>
      <c r="AE85" s="39">
        <f t="shared" si="7"/>
        <v>2</v>
      </c>
    </row>
    <row r="86" spans="1:31" s="23" customFormat="1" x14ac:dyDescent="0.25">
      <c r="A86" s="40" t="str">
        <f>DATA!A85</f>
        <v>UCM (UCM.Trnava)</v>
      </c>
      <c r="B86" s="40" t="str">
        <f>DATA!C85&amp;" - "&amp;DATA!B85</f>
        <v>Výtvarník - SN3</v>
      </c>
      <c r="C86" s="38">
        <f t="shared" si="4"/>
        <v>0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38">
        <f t="shared" si="5"/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38">
        <f t="shared" si="6"/>
        <v>5</v>
      </c>
      <c r="U86" s="23">
        <v>0</v>
      </c>
      <c r="V86" s="23">
        <v>0</v>
      </c>
      <c r="W86" s="23">
        <v>0</v>
      </c>
      <c r="X86" s="23">
        <v>0</v>
      </c>
      <c r="Y86" s="23">
        <v>0</v>
      </c>
      <c r="Z86" s="23">
        <v>5</v>
      </c>
      <c r="AA86" s="23">
        <v>0</v>
      </c>
      <c r="AB86" s="23">
        <v>0</v>
      </c>
      <c r="AC86" s="23">
        <v>0</v>
      </c>
      <c r="AD86" s="38">
        <v>0</v>
      </c>
      <c r="AE86" s="39">
        <f t="shared" si="7"/>
        <v>5</v>
      </c>
    </row>
    <row r="87" spans="1:31" s="23" customFormat="1" x14ac:dyDescent="0.25">
      <c r="A87" s="40" t="str">
        <f>DATA!A86</f>
        <v>UCM (UCM.Trnava)</v>
      </c>
      <c r="B87" s="40" t="str">
        <f>DATA!C86&amp;" - "&amp;DATA!B86</f>
        <v>Výtvarník - SR1</v>
      </c>
      <c r="C87" s="38">
        <f t="shared" si="4"/>
        <v>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38">
        <f t="shared" si="5"/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38">
        <f t="shared" si="6"/>
        <v>1</v>
      </c>
      <c r="U87" s="23">
        <v>0</v>
      </c>
      <c r="V87" s="23">
        <v>0</v>
      </c>
      <c r="W87" s="23">
        <v>0</v>
      </c>
      <c r="X87" s="23">
        <v>0</v>
      </c>
      <c r="Y87" s="23">
        <v>0</v>
      </c>
      <c r="Z87" s="23">
        <v>0</v>
      </c>
      <c r="AA87" s="23">
        <v>1</v>
      </c>
      <c r="AB87" s="23">
        <v>0</v>
      </c>
      <c r="AC87" s="23">
        <v>0</v>
      </c>
      <c r="AD87" s="38">
        <v>0</v>
      </c>
      <c r="AE87" s="39">
        <f t="shared" si="7"/>
        <v>1</v>
      </c>
    </row>
    <row r="88" spans="1:31" s="23" customFormat="1" x14ac:dyDescent="0.25">
      <c r="A88" s="40" t="str">
        <f>DATA!A87</f>
        <v>UCM (UCM.Trnava)</v>
      </c>
      <c r="B88" s="40" t="str">
        <f>DATA!C87&amp;" - "&amp;DATA!B87</f>
        <v>Kurátor výstavy - SR3</v>
      </c>
      <c r="C88" s="38">
        <f t="shared" si="4"/>
        <v>0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38">
        <f t="shared" si="5"/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38">
        <f t="shared" si="6"/>
        <v>2</v>
      </c>
      <c r="U88" s="23">
        <v>0</v>
      </c>
      <c r="V88" s="23">
        <v>0</v>
      </c>
      <c r="W88" s="23">
        <v>0</v>
      </c>
      <c r="X88" s="23">
        <v>0</v>
      </c>
      <c r="Y88" s="23">
        <v>0</v>
      </c>
      <c r="Z88" s="23">
        <v>0</v>
      </c>
      <c r="AA88" s="23">
        <v>0</v>
      </c>
      <c r="AB88" s="23">
        <v>0</v>
      </c>
      <c r="AC88" s="23">
        <v>2</v>
      </c>
      <c r="AD88" s="38">
        <v>0</v>
      </c>
      <c r="AE88" s="39">
        <f t="shared" si="7"/>
        <v>2</v>
      </c>
    </row>
    <row r="89" spans="1:31" s="23" customFormat="1" x14ac:dyDescent="0.25">
      <c r="A89" s="40" t="str">
        <f>DATA!A88</f>
        <v>UCM (UCM.Trnava)</v>
      </c>
      <c r="B89" s="40" t="str">
        <f>DATA!C88&amp;" - "&amp;DATA!B88</f>
        <v>Výkonný producent - SR3</v>
      </c>
      <c r="C89" s="38">
        <f t="shared" si="4"/>
        <v>0</v>
      </c>
      <c r="D89" s="23">
        <v>0</v>
      </c>
      <c r="E89" s="23">
        <v>0</v>
      </c>
      <c r="F89" s="23">
        <v>0</v>
      </c>
      <c r="G89" s="23">
        <v>0</v>
      </c>
      <c r="H89" s="23">
        <v>0</v>
      </c>
      <c r="I89" s="23">
        <v>0</v>
      </c>
      <c r="J89" s="38">
        <f t="shared" si="5"/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  <c r="T89" s="38">
        <f t="shared" si="6"/>
        <v>2</v>
      </c>
      <c r="U89" s="23">
        <v>0</v>
      </c>
      <c r="V89" s="23">
        <v>0</v>
      </c>
      <c r="W89" s="23">
        <v>0</v>
      </c>
      <c r="X89" s="23">
        <v>0</v>
      </c>
      <c r="Y89" s="23">
        <v>0</v>
      </c>
      <c r="Z89" s="23">
        <v>0</v>
      </c>
      <c r="AA89" s="23">
        <v>0</v>
      </c>
      <c r="AB89" s="23">
        <v>0</v>
      </c>
      <c r="AC89" s="23">
        <v>2</v>
      </c>
      <c r="AD89" s="38">
        <v>0</v>
      </c>
      <c r="AE89" s="39">
        <f t="shared" si="7"/>
        <v>2</v>
      </c>
    </row>
    <row r="90" spans="1:31" s="23" customFormat="1" x14ac:dyDescent="0.25">
      <c r="A90" s="40" t="str">
        <f>DATA!A89</f>
        <v>UCM (UCM.Trnava)</v>
      </c>
      <c r="B90" s="40" t="str">
        <f>DATA!C89&amp;" - "&amp;DATA!B89</f>
        <v>Výtvarník - SR3</v>
      </c>
      <c r="C90" s="38">
        <f t="shared" si="4"/>
        <v>0</v>
      </c>
      <c r="D90" s="23">
        <v>0</v>
      </c>
      <c r="E90" s="23">
        <v>0</v>
      </c>
      <c r="F90" s="23">
        <v>0</v>
      </c>
      <c r="G90" s="23">
        <v>0</v>
      </c>
      <c r="H90" s="23">
        <v>0</v>
      </c>
      <c r="I90" s="23">
        <v>0</v>
      </c>
      <c r="J90" s="38">
        <f t="shared" si="5"/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38">
        <f t="shared" si="6"/>
        <v>1</v>
      </c>
      <c r="U90" s="23">
        <v>0</v>
      </c>
      <c r="V90" s="23">
        <v>0</v>
      </c>
      <c r="W90" s="23">
        <v>0</v>
      </c>
      <c r="X90" s="23">
        <v>0</v>
      </c>
      <c r="Y90" s="23">
        <v>0</v>
      </c>
      <c r="Z90" s="23">
        <v>0</v>
      </c>
      <c r="AA90" s="23">
        <v>0</v>
      </c>
      <c r="AB90" s="23">
        <v>0</v>
      </c>
      <c r="AC90" s="23">
        <v>1</v>
      </c>
      <c r="AD90" s="38">
        <v>0</v>
      </c>
      <c r="AE90" s="39">
        <f t="shared" si="7"/>
        <v>1</v>
      </c>
    </row>
    <row r="91" spans="1:31" s="23" customFormat="1" x14ac:dyDescent="0.25">
      <c r="A91" s="40" t="str">
        <f>DATA!A90</f>
        <v>UKF (UKF.Nitra)</v>
      </c>
      <c r="B91" s="40" t="str">
        <f>DATA!C90&amp;" - "&amp;DATA!B90</f>
        <v>Dizajnér - I</v>
      </c>
      <c r="C91" s="38">
        <f t="shared" si="4"/>
        <v>0</v>
      </c>
      <c r="D91" s="23">
        <v>0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38">
        <f t="shared" si="5"/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  <c r="S91" s="23">
        <v>0</v>
      </c>
      <c r="T91" s="38">
        <f t="shared" si="6"/>
        <v>0</v>
      </c>
      <c r="U91" s="23">
        <v>0</v>
      </c>
      <c r="V91" s="23">
        <v>0</v>
      </c>
      <c r="W91" s="23">
        <v>0</v>
      </c>
      <c r="X91" s="23">
        <v>0</v>
      </c>
      <c r="Y91" s="23">
        <v>0</v>
      </c>
      <c r="Z91" s="23">
        <v>0</v>
      </c>
      <c r="AA91" s="23">
        <v>0</v>
      </c>
      <c r="AB91" s="23">
        <v>0</v>
      </c>
      <c r="AC91" s="23">
        <v>0</v>
      </c>
      <c r="AD91" s="38">
        <v>1</v>
      </c>
      <c r="AE91" s="39">
        <f t="shared" si="7"/>
        <v>1</v>
      </c>
    </row>
    <row r="92" spans="1:31" s="23" customFormat="1" x14ac:dyDescent="0.25">
      <c r="A92" s="40" t="str">
        <f>DATA!A91</f>
        <v>UKF (UKF.Nitra)</v>
      </c>
      <c r="B92" s="40" t="str">
        <f>DATA!C91&amp;" - "&amp;DATA!B91</f>
        <v>Kurátor výstavy - I</v>
      </c>
      <c r="C92" s="38">
        <f t="shared" si="4"/>
        <v>0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  <c r="I92" s="23">
        <v>0</v>
      </c>
      <c r="J92" s="38">
        <f t="shared" si="5"/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3">
        <v>0</v>
      </c>
      <c r="R92" s="23">
        <v>0</v>
      </c>
      <c r="S92" s="23">
        <v>0</v>
      </c>
      <c r="T92" s="38">
        <f t="shared" si="6"/>
        <v>0</v>
      </c>
      <c r="U92" s="23">
        <v>0</v>
      </c>
      <c r="V92" s="23">
        <v>0</v>
      </c>
      <c r="W92" s="23">
        <v>0</v>
      </c>
      <c r="X92" s="23">
        <v>0</v>
      </c>
      <c r="Y92" s="23">
        <v>0</v>
      </c>
      <c r="Z92" s="23">
        <v>0</v>
      </c>
      <c r="AA92" s="23">
        <v>0</v>
      </c>
      <c r="AB92" s="23">
        <v>0</v>
      </c>
      <c r="AC92" s="23">
        <v>0</v>
      </c>
      <c r="AD92" s="38">
        <v>2</v>
      </c>
      <c r="AE92" s="39">
        <f t="shared" si="7"/>
        <v>2</v>
      </c>
    </row>
    <row r="93" spans="1:31" s="23" customFormat="1" x14ac:dyDescent="0.25">
      <c r="A93" s="40" t="str">
        <f>DATA!A92</f>
        <v>UKF (UKF.Nitra)</v>
      </c>
      <c r="B93" s="40" t="str">
        <f>DATA!C92&amp;" - "&amp;DATA!B92</f>
        <v>Inštrumentalista - sólista - SM1</v>
      </c>
      <c r="C93" s="38">
        <f t="shared" si="4"/>
        <v>0</v>
      </c>
      <c r="D93" s="23">
        <v>0</v>
      </c>
      <c r="E93" s="23">
        <v>0</v>
      </c>
      <c r="F93" s="23">
        <v>0</v>
      </c>
      <c r="G93" s="23">
        <v>0</v>
      </c>
      <c r="H93" s="23">
        <v>0</v>
      </c>
      <c r="I93" s="23">
        <v>0</v>
      </c>
      <c r="J93" s="38">
        <f t="shared" si="5"/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3">
        <v>0</v>
      </c>
      <c r="R93" s="23">
        <v>0</v>
      </c>
      <c r="S93" s="23">
        <v>0</v>
      </c>
      <c r="T93" s="38">
        <f t="shared" si="6"/>
        <v>1</v>
      </c>
      <c r="U93" s="23">
        <v>1</v>
      </c>
      <c r="V93" s="23">
        <v>0</v>
      </c>
      <c r="W93" s="23">
        <v>0</v>
      </c>
      <c r="X93" s="23">
        <v>0</v>
      </c>
      <c r="Y93" s="23">
        <v>0</v>
      </c>
      <c r="Z93" s="23">
        <v>0</v>
      </c>
      <c r="AA93" s="23">
        <v>0</v>
      </c>
      <c r="AB93" s="23">
        <v>0</v>
      </c>
      <c r="AC93" s="23">
        <v>0</v>
      </c>
      <c r="AD93" s="38">
        <v>0</v>
      </c>
      <c r="AE93" s="39">
        <f t="shared" si="7"/>
        <v>1</v>
      </c>
    </row>
    <row r="94" spans="1:31" s="23" customFormat="1" x14ac:dyDescent="0.25">
      <c r="A94" s="40" t="str">
        <f>DATA!A93</f>
        <v>UKF (UKF.Nitra)</v>
      </c>
      <c r="B94" s="40" t="str">
        <f>DATA!C93&amp;" - "&amp;DATA!B93</f>
        <v>Inštrumentalista - sólista - SM2</v>
      </c>
      <c r="C94" s="38">
        <f t="shared" si="4"/>
        <v>0</v>
      </c>
      <c r="D94" s="23">
        <v>0</v>
      </c>
      <c r="E94" s="23">
        <v>0</v>
      </c>
      <c r="F94" s="23">
        <v>0</v>
      </c>
      <c r="G94" s="23">
        <v>0</v>
      </c>
      <c r="H94" s="23">
        <v>0</v>
      </c>
      <c r="I94" s="23">
        <v>0</v>
      </c>
      <c r="J94" s="38">
        <f t="shared" si="5"/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3">
        <v>0</v>
      </c>
      <c r="S94" s="23">
        <v>0</v>
      </c>
      <c r="T94" s="38">
        <f t="shared" si="6"/>
        <v>3</v>
      </c>
      <c r="U94" s="23">
        <v>0</v>
      </c>
      <c r="V94" s="23">
        <v>3</v>
      </c>
      <c r="W94" s="23">
        <v>0</v>
      </c>
      <c r="X94" s="23">
        <v>0</v>
      </c>
      <c r="Y94" s="23">
        <v>0</v>
      </c>
      <c r="Z94" s="23">
        <v>0</v>
      </c>
      <c r="AA94" s="23">
        <v>0</v>
      </c>
      <c r="AB94" s="23">
        <v>0</v>
      </c>
      <c r="AC94" s="23">
        <v>0</v>
      </c>
      <c r="AD94" s="38">
        <v>0</v>
      </c>
      <c r="AE94" s="39">
        <f t="shared" si="7"/>
        <v>3</v>
      </c>
    </row>
    <row r="95" spans="1:31" s="23" customFormat="1" x14ac:dyDescent="0.25">
      <c r="A95" s="40" t="str">
        <f>DATA!A94</f>
        <v>UKF (UKF.Nitra)</v>
      </c>
      <c r="B95" s="40" t="str">
        <f>DATA!C94&amp;" - "&amp;DATA!B94</f>
        <v>Výtvarník - SM2</v>
      </c>
      <c r="C95" s="38">
        <f t="shared" si="4"/>
        <v>0</v>
      </c>
      <c r="D95" s="23">
        <v>0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38">
        <f t="shared" si="5"/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  <c r="R95" s="23">
        <v>0</v>
      </c>
      <c r="S95" s="23">
        <v>0</v>
      </c>
      <c r="T95" s="38">
        <f t="shared" si="6"/>
        <v>23</v>
      </c>
      <c r="U95" s="23">
        <v>0</v>
      </c>
      <c r="V95" s="23">
        <v>23</v>
      </c>
      <c r="W95" s="23">
        <v>0</v>
      </c>
      <c r="X95" s="23">
        <v>0</v>
      </c>
      <c r="Y95" s="23">
        <v>0</v>
      </c>
      <c r="Z95" s="23">
        <v>0</v>
      </c>
      <c r="AA95" s="23">
        <v>0</v>
      </c>
      <c r="AB95" s="23">
        <v>0</v>
      </c>
      <c r="AC95" s="23">
        <v>0</v>
      </c>
      <c r="AD95" s="38">
        <v>0</v>
      </c>
      <c r="AE95" s="39">
        <f t="shared" si="7"/>
        <v>23</v>
      </c>
    </row>
    <row r="96" spans="1:31" s="23" customFormat="1" x14ac:dyDescent="0.25">
      <c r="A96" s="40" t="str">
        <f>DATA!A95</f>
        <v>UKF (UKF.Nitra)</v>
      </c>
      <c r="B96" s="40" t="str">
        <f>DATA!C95&amp;" - "&amp;DATA!B95</f>
        <v>Kurátor výstavy - SM3</v>
      </c>
      <c r="C96" s="38">
        <f t="shared" si="4"/>
        <v>0</v>
      </c>
      <c r="D96" s="23">
        <v>0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38">
        <f t="shared" si="5"/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0</v>
      </c>
      <c r="S96" s="23">
        <v>0</v>
      </c>
      <c r="T96" s="38">
        <f t="shared" si="6"/>
        <v>1</v>
      </c>
      <c r="U96" s="23">
        <v>0</v>
      </c>
      <c r="V96" s="23">
        <v>0</v>
      </c>
      <c r="W96" s="23">
        <v>1</v>
      </c>
      <c r="X96" s="23">
        <v>0</v>
      </c>
      <c r="Y96" s="23">
        <v>0</v>
      </c>
      <c r="Z96" s="23">
        <v>0</v>
      </c>
      <c r="AA96" s="23">
        <v>0</v>
      </c>
      <c r="AB96" s="23">
        <v>0</v>
      </c>
      <c r="AC96" s="23">
        <v>0</v>
      </c>
      <c r="AD96" s="38">
        <v>0</v>
      </c>
      <c r="AE96" s="39">
        <f t="shared" si="7"/>
        <v>1</v>
      </c>
    </row>
    <row r="97" spans="1:188" s="23" customFormat="1" ht="15.75" thickBot="1" x14ac:dyDescent="0.3">
      <c r="A97" s="40" t="str">
        <f>DATA!A96</f>
        <v>UKF (UKF.Nitra)</v>
      </c>
      <c r="B97" s="40" t="str">
        <f>DATA!C96&amp;" - "&amp;DATA!B96</f>
        <v>Výtvarník - SM3</v>
      </c>
      <c r="C97" s="38">
        <f t="shared" si="4"/>
        <v>0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  <c r="J97" s="38">
        <f t="shared" si="5"/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3">
        <v>0</v>
      </c>
      <c r="R97" s="23">
        <v>0</v>
      </c>
      <c r="S97" s="23">
        <v>0</v>
      </c>
      <c r="T97" s="38">
        <f t="shared" si="6"/>
        <v>15</v>
      </c>
      <c r="U97" s="23">
        <v>0</v>
      </c>
      <c r="V97" s="23">
        <v>0</v>
      </c>
      <c r="W97" s="23">
        <v>15</v>
      </c>
      <c r="X97" s="23">
        <v>0</v>
      </c>
      <c r="Y97" s="23">
        <v>0</v>
      </c>
      <c r="Z97" s="23">
        <v>0</v>
      </c>
      <c r="AA97" s="23">
        <v>0</v>
      </c>
      <c r="AB97" s="23">
        <v>0</v>
      </c>
      <c r="AC97" s="23">
        <v>0</v>
      </c>
      <c r="AD97" s="38">
        <v>0</v>
      </c>
      <c r="AE97" s="39">
        <f t="shared" si="7"/>
        <v>15</v>
      </c>
    </row>
    <row r="98" spans="1:188" x14ac:dyDescent="0.25">
      <c r="A98" s="33" t="str">
        <f>DATA!A97</f>
        <v>UKF (UKF.Nitra)</v>
      </c>
      <c r="B98" s="33" t="str">
        <f>DATA!C97&amp;" - "&amp;DATA!B97</f>
        <v>Autor scenára - SN1</v>
      </c>
      <c r="C98" s="38">
        <f t="shared" si="4"/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38">
        <f t="shared" si="5"/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38">
        <f t="shared" si="6"/>
        <v>1</v>
      </c>
      <c r="U98" s="9">
        <v>0</v>
      </c>
      <c r="V98" s="9">
        <v>0</v>
      </c>
      <c r="W98" s="9">
        <v>0</v>
      </c>
      <c r="X98" s="9">
        <v>1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38">
        <v>0</v>
      </c>
      <c r="AE98" s="39">
        <f t="shared" si="7"/>
        <v>1</v>
      </c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  <c r="FY98" s="9"/>
      <c r="FZ98" s="9"/>
      <c r="GA98" s="9"/>
      <c r="GB98" s="9"/>
      <c r="GC98" s="9"/>
      <c r="GD98" s="9"/>
      <c r="GE98" s="9"/>
      <c r="GF98" s="9"/>
    </row>
    <row r="99" spans="1:188" x14ac:dyDescent="0.25">
      <c r="A99" s="33" t="str">
        <f>DATA!A98</f>
        <v>UKF (UKF.Nitra)</v>
      </c>
      <c r="B99" s="33" t="str">
        <f>DATA!C98&amp;" - "&amp;DATA!B98</f>
        <v>Dramaturg projektu - SN1</v>
      </c>
      <c r="C99" s="38">
        <f t="shared" si="4"/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38">
        <f t="shared" si="5"/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38">
        <f t="shared" si="6"/>
        <v>1</v>
      </c>
      <c r="U99" s="16">
        <v>0</v>
      </c>
      <c r="V99" s="16">
        <v>0</v>
      </c>
      <c r="W99" s="16">
        <v>0</v>
      </c>
      <c r="X99" s="16">
        <v>1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38">
        <v>0</v>
      </c>
      <c r="AE99" s="39">
        <f t="shared" si="7"/>
        <v>1</v>
      </c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</row>
    <row r="100" spans="1:188" x14ac:dyDescent="0.25">
      <c r="A100" s="33" t="str">
        <f>DATA!A99</f>
        <v>UKF (UKF.Nitra)</v>
      </c>
      <c r="B100" s="33" t="str">
        <f>DATA!C99&amp;" - "&amp;DATA!B99</f>
        <v>Hudobný režisér - SN1</v>
      </c>
      <c r="C100" s="38">
        <f t="shared" si="4"/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38">
        <f t="shared" si="5"/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38">
        <f t="shared" si="6"/>
        <v>1</v>
      </c>
      <c r="U100" s="16">
        <v>0</v>
      </c>
      <c r="V100" s="16">
        <v>0</v>
      </c>
      <c r="W100" s="16">
        <v>0</v>
      </c>
      <c r="X100" s="16">
        <v>1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38">
        <v>0</v>
      </c>
      <c r="AE100" s="39">
        <f t="shared" si="7"/>
        <v>1</v>
      </c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</row>
    <row r="101" spans="1:188" x14ac:dyDescent="0.25">
      <c r="A101" s="33" t="str">
        <f>DATA!A100</f>
        <v>UKF (UKF.Nitra)</v>
      </c>
      <c r="B101" s="33" t="str">
        <f>DATA!C100&amp;" - "&amp;DATA!B100</f>
        <v>Inštrumentalista - SN1</v>
      </c>
      <c r="C101" s="38">
        <f t="shared" si="4"/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38">
        <f t="shared" si="5"/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38">
        <f t="shared" si="6"/>
        <v>1</v>
      </c>
      <c r="U101" s="16">
        <v>0</v>
      </c>
      <c r="V101" s="16">
        <v>0</v>
      </c>
      <c r="W101" s="16">
        <v>0</v>
      </c>
      <c r="X101" s="16">
        <v>1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38">
        <v>0</v>
      </c>
      <c r="AE101" s="39">
        <f t="shared" si="7"/>
        <v>1</v>
      </c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</row>
    <row r="102" spans="1:188" x14ac:dyDescent="0.25">
      <c r="A102" s="33" t="str">
        <f>DATA!A101</f>
        <v>UKF (UKF.Nitra)</v>
      </c>
      <c r="B102" s="41" t="str">
        <f>DATA!C101&amp;" - "&amp;DATA!B101</f>
        <v>Inštrumentalista - sólista - SN1</v>
      </c>
      <c r="C102" s="38">
        <f t="shared" si="4"/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38">
        <f t="shared" si="5"/>
        <v>0</v>
      </c>
      <c r="K102" s="13">
        <v>0</v>
      </c>
      <c r="L102" s="13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 s="38">
        <f t="shared" si="6"/>
        <v>1</v>
      </c>
      <c r="U102">
        <v>0</v>
      </c>
      <c r="V102">
        <v>0</v>
      </c>
      <c r="W102">
        <v>0</v>
      </c>
      <c r="X102">
        <v>1</v>
      </c>
      <c r="Y102">
        <v>0</v>
      </c>
      <c r="Z102">
        <v>0</v>
      </c>
      <c r="AA102">
        <v>0</v>
      </c>
      <c r="AB102">
        <v>0</v>
      </c>
      <c r="AC102">
        <v>0</v>
      </c>
      <c r="AD102" s="38">
        <v>0</v>
      </c>
      <c r="AE102" s="39">
        <f t="shared" si="7"/>
        <v>1</v>
      </c>
    </row>
    <row r="103" spans="1:188" x14ac:dyDescent="0.25">
      <c r="A103" s="33" t="str">
        <f>DATA!A102</f>
        <v>UKF (UKF.Nitra)</v>
      </c>
      <c r="B103" s="41" t="str">
        <f>DATA!C102&amp;" - "&amp;DATA!B102</f>
        <v>Režisér - SN1</v>
      </c>
      <c r="C103" s="38">
        <f t="shared" si="4"/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38">
        <f t="shared" si="5"/>
        <v>0</v>
      </c>
      <c r="K103" s="13">
        <v>0</v>
      </c>
      <c r="L103" s="1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 s="38">
        <f t="shared" si="6"/>
        <v>1</v>
      </c>
      <c r="U103">
        <v>0</v>
      </c>
      <c r="V103">
        <v>0</v>
      </c>
      <c r="W103">
        <v>0</v>
      </c>
      <c r="X103">
        <v>1</v>
      </c>
      <c r="Y103">
        <v>0</v>
      </c>
      <c r="Z103">
        <v>0</v>
      </c>
      <c r="AA103">
        <v>0</v>
      </c>
      <c r="AB103">
        <v>0</v>
      </c>
      <c r="AC103">
        <v>0</v>
      </c>
      <c r="AD103" s="38">
        <v>0</v>
      </c>
      <c r="AE103" s="39">
        <f t="shared" si="7"/>
        <v>1</v>
      </c>
    </row>
    <row r="104" spans="1:188" x14ac:dyDescent="0.25">
      <c r="A104" s="33" t="str">
        <f>DATA!A103</f>
        <v>UKF (UKF.Nitra)</v>
      </c>
      <c r="B104" s="41" t="str">
        <f>DATA!C103&amp;" - "&amp;DATA!B103</f>
        <v>Výtvarník - SN1</v>
      </c>
      <c r="C104" s="38">
        <f t="shared" si="4"/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38">
        <f t="shared" si="5"/>
        <v>0</v>
      </c>
      <c r="K104" s="13">
        <v>0</v>
      </c>
      <c r="L104" s="13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 s="38">
        <f t="shared" si="6"/>
        <v>3</v>
      </c>
      <c r="U104">
        <v>0</v>
      </c>
      <c r="V104">
        <v>0</v>
      </c>
      <c r="W104">
        <v>0</v>
      </c>
      <c r="X104">
        <v>3</v>
      </c>
      <c r="Y104">
        <v>0</v>
      </c>
      <c r="Z104">
        <v>0</v>
      </c>
      <c r="AA104">
        <v>0</v>
      </c>
      <c r="AB104">
        <v>0</v>
      </c>
      <c r="AC104">
        <v>0</v>
      </c>
      <c r="AD104" s="38">
        <v>0</v>
      </c>
      <c r="AE104" s="39">
        <f t="shared" si="7"/>
        <v>3</v>
      </c>
    </row>
    <row r="105" spans="1:188" x14ac:dyDescent="0.25">
      <c r="A105" s="33" t="str">
        <f>DATA!A104</f>
        <v>UKF (UKF.Nitra)</v>
      </c>
      <c r="B105" s="41" t="str">
        <f>DATA!C104&amp;" - "&amp;DATA!B104</f>
        <v>Autor scenára - SN2</v>
      </c>
      <c r="C105" s="38">
        <f t="shared" si="4"/>
        <v>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38">
        <f t="shared" si="5"/>
        <v>0</v>
      </c>
      <c r="K105" s="13">
        <v>0</v>
      </c>
      <c r="L105" s="13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 s="38">
        <f t="shared" si="6"/>
        <v>1</v>
      </c>
      <c r="U105">
        <v>0</v>
      </c>
      <c r="V105">
        <v>0</v>
      </c>
      <c r="W105">
        <v>0</v>
      </c>
      <c r="X105">
        <v>0</v>
      </c>
      <c r="Y105">
        <v>1</v>
      </c>
      <c r="Z105">
        <v>0</v>
      </c>
      <c r="AA105">
        <v>0</v>
      </c>
      <c r="AB105">
        <v>0</v>
      </c>
      <c r="AC105">
        <v>0</v>
      </c>
      <c r="AD105" s="38">
        <v>0</v>
      </c>
      <c r="AE105" s="39">
        <f t="shared" si="7"/>
        <v>1</v>
      </c>
    </row>
    <row r="106" spans="1:188" x14ac:dyDescent="0.25">
      <c r="A106" s="33" t="str">
        <f>DATA!A105</f>
        <v>UKF (UKF.Nitra)</v>
      </c>
      <c r="B106" s="41" t="str">
        <f>DATA!C105&amp;" - "&amp;DATA!B105</f>
        <v>Dizajnér - SN2</v>
      </c>
      <c r="C106" s="38">
        <f t="shared" si="4"/>
        <v>0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38">
        <f t="shared" si="5"/>
        <v>0</v>
      </c>
      <c r="K106" s="13">
        <v>0</v>
      </c>
      <c r="L106" s="13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 s="38">
        <f t="shared" si="6"/>
        <v>2</v>
      </c>
      <c r="U106">
        <v>0</v>
      </c>
      <c r="V106">
        <v>0</v>
      </c>
      <c r="W106">
        <v>0</v>
      </c>
      <c r="X106">
        <v>0</v>
      </c>
      <c r="Y106">
        <v>2</v>
      </c>
      <c r="Z106">
        <v>0</v>
      </c>
      <c r="AA106">
        <v>0</v>
      </c>
      <c r="AB106">
        <v>0</v>
      </c>
      <c r="AC106">
        <v>0</v>
      </c>
      <c r="AD106" s="38">
        <v>0</v>
      </c>
      <c r="AE106" s="39">
        <f t="shared" si="7"/>
        <v>2</v>
      </c>
    </row>
    <row r="107" spans="1:188" x14ac:dyDescent="0.25">
      <c r="A107" s="33" t="str">
        <f>DATA!A106</f>
        <v>UKF (UKF.Nitra)</v>
      </c>
      <c r="B107" s="41" t="str">
        <f>DATA!C106&amp;" - "&amp;DATA!B106</f>
        <v>Kurátor výstavy - SN2</v>
      </c>
      <c r="C107" s="38">
        <f t="shared" si="4"/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38">
        <f t="shared" si="5"/>
        <v>0</v>
      </c>
      <c r="K107" s="13">
        <v>0</v>
      </c>
      <c r="L107" s="13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 s="38">
        <f t="shared" si="6"/>
        <v>2</v>
      </c>
      <c r="U107">
        <v>0</v>
      </c>
      <c r="V107">
        <v>0</v>
      </c>
      <c r="W107">
        <v>0</v>
      </c>
      <c r="X107">
        <v>0</v>
      </c>
      <c r="Y107">
        <v>2</v>
      </c>
      <c r="Z107">
        <v>0</v>
      </c>
      <c r="AA107">
        <v>0</v>
      </c>
      <c r="AB107">
        <v>0</v>
      </c>
      <c r="AC107">
        <v>0</v>
      </c>
      <c r="AD107" s="38">
        <v>0</v>
      </c>
      <c r="AE107" s="39">
        <f t="shared" si="7"/>
        <v>2</v>
      </c>
    </row>
    <row r="108" spans="1:188" x14ac:dyDescent="0.25">
      <c r="A108" s="33" t="str">
        <f>DATA!A107</f>
        <v>UKF (UKF.Nitra)</v>
      </c>
      <c r="B108" s="41" t="str">
        <f>DATA!C107&amp;" - "&amp;DATA!B107</f>
        <v>Režisér - SN2</v>
      </c>
      <c r="C108" s="38">
        <f t="shared" si="4"/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38">
        <f t="shared" si="5"/>
        <v>0</v>
      </c>
      <c r="K108" s="13">
        <v>0</v>
      </c>
      <c r="L108" s="13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 s="38">
        <f t="shared" si="6"/>
        <v>1</v>
      </c>
      <c r="U108">
        <v>0</v>
      </c>
      <c r="V108">
        <v>0</v>
      </c>
      <c r="W108">
        <v>0</v>
      </c>
      <c r="X108">
        <v>0</v>
      </c>
      <c r="Y108">
        <v>1</v>
      </c>
      <c r="Z108">
        <v>0</v>
      </c>
      <c r="AA108">
        <v>0</v>
      </c>
      <c r="AB108">
        <v>0</v>
      </c>
      <c r="AC108">
        <v>0</v>
      </c>
      <c r="AD108" s="38">
        <v>0</v>
      </c>
      <c r="AE108" s="39">
        <f t="shared" si="7"/>
        <v>1</v>
      </c>
    </row>
    <row r="109" spans="1:188" x14ac:dyDescent="0.25">
      <c r="A109" s="33" t="str">
        <f>DATA!A108</f>
        <v>UKF (UKF.Nitra)</v>
      </c>
      <c r="B109" s="41" t="str">
        <f>DATA!C108&amp;" - "&amp;DATA!B108</f>
        <v>Výtvarník - SN2</v>
      </c>
      <c r="C109" s="38">
        <f t="shared" si="4"/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38">
        <f t="shared" si="5"/>
        <v>0</v>
      </c>
      <c r="K109" s="13">
        <v>0</v>
      </c>
      <c r="L109" s="13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 s="38">
        <f t="shared" si="6"/>
        <v>8</v>
      </c>
      <c r="U109">
        <v>0</v>
      </c>
      <c r="V109">
        <v>0</v>
      </c>
      <c r="W109">
        <v>0</v>
      </c>
      <c r="X109">
        <v>0</v>
      </c>
      <c r="Y109">
        <v>8</v>
      </c>
      <c r="Z109">
        <v>0</v>
      </c>
      <c r="AA109">
        <v>0</v>
      </c>
      <c r="AB109">
        <v>0</v>
      </c>
      <c r="AC109">
        <v>0</v>
      </c>
      <c r="AD109" s="38">
        <v>0</v>
      </c>
      <c r="AE109" s="39">
        <f t="shared" si="7"/>
        <v>8</v>
      </c>
    </row>
    <row r="110" spans="1:188" x14ac:dyDescent="0.25">
      <c r="A110" s="33" t="str">
        <f>DATA!A109</f>
        <v>UKF (UKF.Nitra)</v>
      </c>
      <c r="B110" s="41" t="str">
        <f>DATA!C109&amp;" - "&amp;DATA!B109</f>
        <v>Dizajnér - SN3</v>
      </c>
      <c r="C110" s="38">
        <f t="shared" si="4"/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38">
        <f t="shared" si="5"/>
        <v>0</v>
      </c>
      <c r="K110" s="13">
        <v>0</v>
      </c>
      <c r="L110" s="13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 s="38">
        <f t="shared" si="6"/>
        <v>1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1</v>
      </c>
      <c r="AA110">
        <v>0</v>
      </c>
      <c r="AB110">
        <v>0</v>
      </c>
      <c r="AC110">
        <v>0</v>
      </c>
      <c r="AD110" s="38">
        <v>0</v>
      </c>
      <c r="AE110" s="39">
        <f t="shared" si="7"/>
        <v>1</v>
      </c>
    </row>
    <row r="111" spans="1:188" x14ac:dyDescent="0.25">
      <c r="A111" s="33" t="str">
        <f>DATA!A110</f>
        <v>UKF (UKF.Nitra)</v>
      </c>
      <c r="B111" s="41" t="str">
        <f>DATA!C110&amp;" - "&amp;DATA!B110</f>
        <v>Inštrumentalista - sólista - SN3</v>
      </c>
      <c r="C111" s="38">
        <f t="shared" si="4"/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38">
        <f t="shared" si="5"/>
        <v>0</v>
      </c>
      <c r="K111" s="13">
        <v>0</v>
      </c>
      <c r="L111" s="13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 s="38">
        <f t="shared" si="6"/>
        <v>5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5</v>
      </c>
      <c r="AA111">
        <v>0</v>
      </c>
      <c r="AB111">
        <v>0</v>
      </c>
      <c r="AC111">
        <v>0</v>
      </c>
      <c r="AD111" s="38">
        <v>0</v>
      </c>
      <c r="AE111" s="39">
        <f t="shared" si="7"/>
        <v>5</v>
      </c>
    </row>
    <row r="112" spans="1:188" x14ac:dyDescent="0.25">
      <c r="A112" s="33" t="str">
        <f>DATA!A111</f>
        <v>UKF (UKF.Nitra)</v>
      </c>
      <c r="B112" s="41" t="str">
        <f>DATA!C111&amp;" - "&amp;DATA!B111</f>
        <v>Kameraman - SN3</v>
      </c>
      <c r="C112" s="38">
        <f t="shared" si="4"/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38">
        <f t="shared" si="5"/>
        <v>0</v>
      </c>
      <c r="K112" s="13">
        <v>0</v>
      </c>
      <c r="L112" s="13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 s="38">
        <f t="shared" si="6"/>
        <v>5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5</v>
      </c>
      <c r="AA112">
        <v>0</v>
      </c>
      <c r="AB112">
        <v>0</v>
      </c>
      <c r="AC112">
        <v>0</v>
      </c>
      <c r="AD112" s="38">
        <v>0</v>
      </c>
      <c r="AE112" s="39">
        <f t="shared" si="7"/>
        <v>5</v>
      </c>
    </row>
    <row r="113" spans="1:31" x14ac:dyDescent="0.25">
      <c r="A113" s="33" t="str">
        <f>DATA!A112</f>
        <v>UKF (UKF.Nitra)</v>
      </c>
      <c r="B113" s="41" t="str">
        <f>DATA!C112&amp;" - "&amp;DATA!B112</f>
        <v>Režisér - SN3</v>
      </c>
      <c r="C113" s="38">
        <f t="shared" si="4"/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38">
        <f t="shared" si="5"/>
        <v>0</v>
      </c>
      <c r="K113" s="13">
        <v>0</v>
      </c>
      <c r="L113" s="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 s="38">
        <f t="shared" si="6"/>
        <v>5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5</v>
      </c>
      <c r="AA113">
        <v>0</v>
      </c>
      <c r="AB113">
        <v>0</v>
      </c>
      <c r="AC113">
        <v>0</v>
      </c>
      <c r="AD113" s="38">
        <v>0</v>
      </c>
      <c r="AE113" s="39">
        <f t="shared" si="7"/>
        <v>5</v>
      </c>
    </row>
    <row r="114" spans="1:31" x14ac:dyDescent="0.25">
      <c r="A114" s="33" t="str">
        <f>DATA!A113</f>
        <v>UKF (UKF.Nitra)</v>
      </c>
      <c r="B114" s="41" t="str">
        <f>DATA!C113&amp;" - "&amp;DATA!B113</f>
        <v>Strihač - SN3</v>
      </c>
      <c r="C114" s="38">
        <f t="shared" si="4"/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38">
        <f t="shared" si="5"/>
        <v>0</v>
      </c>
      <c r="K114" s="13">
        <v>0</v>
      </c>
      <c r="L114" s="13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 s="38">
        <f t="shared" si="6"/>
        <v>6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6</v>
      </c>
      <c r="AA114">
        <v>0</v>
      </c>
      <c r="AB114">
        <v>0</v>
      </c>
      <c r="AC114">
        <v>0</v>
      </c>
      <c r="AD114" s="38">
        <v>0</v>
      </c>
      <c r="AE114" s="39">
        <f t="shared" si="7"/>
        <v>6</v>
      </c>
    </row>
    <row r="115" spans="1:31" x14ac:dyDescent="0.25">
      <c r="A115" s="33" t="str">
        <f>DATA!A114</f>
        <v>UKF (UKF.Nitra)</v>
      </c>
      <c r="B115" s="41" t="str">
        <f>DATA!C114&amp;" - "&amp;DATA!B114</f>
        <v>Výtvarník - SN3</v>
      </c>
      <c r="C115" s="38">
        <f t="shared" si="4"/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38">
        <f t="shared" si="5"/>
        <v>0</v>
      </c>
      <c r="K115" s="13">
        <v>0</v>
      </c>
      <c r="L115" s="13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 s="38">
        <f t="shared" si="6"/>
        <v>11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11</v>
      </c>
      <c r="AA115">
        <v>0</v>
      </c>
      <c r="AB115">
        <v>0</v>
      </c>
      <c r="AC115">
        <v>0</v>
      </c>
      <c r="AD115" s="38">
        <v>0</v>
      </c>
      <c r="AE115" s="39">
        <f t="shared" si="7"/>
        <v>11</v>
      </c>
    </row>
    <row r="116" spans="1:31" x14ac:dyDescent="0.25">
      <c r="A116" s="33" t="str">
        <f>DATA!A115</f>
        <v>UKF (UKF.Nitra)</v>
      </c>
      <c r="B116" s="41" t="str">
        <f>DATA!C115&amp;" - "&amp;DATA!B115</f>
        <v>Choreograf - SR1</v>
      </c>
      <c r="C116" s="38">
        <f t="shared" si="4"/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38">
        <f t="shared" si="5"/>
        <v>0</v>
      </c>
      <c r="K116" s="13">
        <v>0</v>
      </c>
      <c r="L116" s="13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 s="38">
        <f t="shared" si="6"/>
        <v>2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2</v>
      </c>
      <c r="AB116">
        <v>0</v>
      </c>
      <c r="AC116">
        <v>0</v>
      </c>
      <c r="AD116" s="38">
        <v>0</v>
      </c>
      <c r="AE116" s="39">
        <f t="shared" si="7"/>
        <v>2</v>
      </c>
    </row>
    <row r="117" spans="1:31" x14ac:dyDescent="0.25">
      <c r="A117" s="33" t="str">
        <f>DATA!A116</f>
        <v>UKF (UKF.Nitra)</v>
      </c>
      <c r="B117" s="41" t="str">
        <f>DATA!C116&amp;" - "&amp;DATA!B116</f>
        <v>Inštrumentalista - sólista - SR1</v>
      </c>
      <c r="C117" s="38">
        <f t="shared" si="4"/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38">
        <f t="shared" si="5"/>
        <v>0</v>
      </c>
      <c r="K117" s="13">
        <v>0</v>
      </c>
      <c r="L117" s="13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 s="38">
        <f t="shared" si="6"/>
        <v>4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4</v>
      </c>
      <c r="AB117">
        <v>0</v>
      </c>
      <c r="AC117">
        <v>0</v>
      </c>
      <c r="AD117" s="38">
        <v>0</v>
      </c>
      <c r="AE117" s="39">
        <f t="shared" si="7"/>
        <v>4</v>
      </c>
    </row>
    <row r="118" spans="1:31" x14ac:dyDescent="0.25">
      <c r="A118" s="33" t="str">
        <f>DATA!A117</f>
        <v>UKF (UKF.Nitra)</v>
      </c>
      <c r="B118" s="41" t="str">
        <f>DATA!C117&amp;" - "&amp;DATA!B117</f>
        <v>Výtvarník - SR1</v>
      </c>
      <c r="C118" s="38">
        <f t="shared" si="4"/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38">
        <f t="shared" si="5"/>
        <v>0</v>
      </c>
      <c r="K118" s="13">
        <v>0</v>
      </c>
      <c r="L118" s="13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 s="38">
        <f t="shared" si="6"/>
        <v>1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1</v>
      </c>
      <c r="AB118">
        <v>0</v>
      </c>
      <c r="AC118">
        <v>0</v>
      </c>
      <c r="AD118" s="38">
        <v>0</v>
      </c>
      <c r="AE118" s="39">
        <f t="shared" si="7"/>
        <v>1</v>
      </c>
    </row>
    <row r="119" spans="1:31" x14ac:dyDescent="0.25">
      <c r="A119" s="33" t="str">
        <f>DATA!A118</f>
        <v>UKF (UKF.Nitra)</v>
      </c>
      <c r="B119" s="41" t="str">
        <f>DATA!C118&amp;" - "&amp;DATA!B118</f>
        <v>Dirigent - SR2</v>
      </c>
      <c r="C119" s="38">
        <f t="shared" si="4"/>
        <v>0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38">
        <f t="shared" si="5"/>
        <v>0</v>
      </c>
      <c r="K119" s="13">
        <v>0</v>
      </c>
      <c r="L119" s="13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 s="38">
        <f t="shared" si="6"/>
        <v>1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1</v>
      </c>
      <c r="AC119">
        <v>0</v>
      </c>
      <c r="AD119" s="38">
        <v>0</v>
      </c>
      <c r="AE119" s="39">
        <f t="shared" si="7"/>
        <v>1</v>
      </c>
    </row>
    <row r="120" spans="1:31" x14ac:dyDescent="0.25">
      <c r="A120" s="33" t="str">
        <f>DATA!A119</f>
        <v>UKF (UKF.Nitra)</v>
      </c>
      <c r="B120" s="41" t="str">
        <f>DATA!C119&amp;" - "&amp;DATA!B119</f>
        <v>Dizajnér - SR2</v>
      </c>
      <c r="C120" s="38">
        <f t="shared" si="4"/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38">
        <f t="shared" si="5"/>
        <v>0</v>
      </c>
      <c r="K120" s="13">
        <v>0</v>
      </c>
      <c r="L120" s="13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 s="38">
        <f t="shared" si="6"/>
        <v>1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1</v>
      </c>
      <c r="AC120">
        <v>0</v>
      </c>
      <c r="AD120" s="38">
        <v>0</v>
      </c>
      <c r="AE120" s="39">
        <f t="shared" si="7"/>
        <v>1</v>
      </c>
    </row>
    <row r="121" spans="1:31" x14ac:dyDescent="0.25">
      <c r="A121" s="33" t="str">
        <f>DATA!A120</f>
        <v>UKF (UKF.Nitra)</v>
      </c>
      <c r="B121" s="41" t="str">
        <f>DATA!C120&amp;" - "&amp;DATA!B120</f>
        <v>Inštrumentalista - SR2</v>
      </c>
      <c r="C121" s="38">
        <f t="shared" si="4"/>
        <v>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38">
        <f t="shared" si="5"/>
        <v>0</v>
      </c>
      <c r="K121" s="13">
        <v>0</v>
      </c>
      <c r="L121" s="13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 s="38">
        <f t="shared" si="6"/>
        <v>1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1</v>
      </c>
      <c r="AC121">
        <v>0</v>
      </c>
      <c r="AD121" s="38">
        <v>0</v>
      </c>
      <c r="AE121" s="39">
        <f t="shared" si="7"/>
        <v>1</v>
      </c>
    </row>
    <row r="122" spans="1:31" x14ac:dyDescent="0.25">
      <c r="A122" s="33" t="str">
        <f>DATA!A121</f>
        <v>UKF (UKF.Nitra)</v>
      </c>
      <c r="B122" s="41" t="str">
        <f>DATA!C121&amp;" - "&amp;DATA!B121</f>
        <v>Výtvarník - SR2</v>
      </c>
      <c r="C122" s="38">
        <f t="shared" si="4"/>
        <v>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38">
        <f t="shared" si="5"/>
        <v>0</v>
      </c>
      <c r="K122" s="13">
        <v>0</v>
      </c>
      <c r="L122" s="13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 s="38">
        <f t="shared" si="6"/>
        <v>2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2</v>
      </c>
      <c r="AC122">
        <v>0</v>
      </c>
      <c r="AD122" s="38">
        <v>0</v>
      </c>
      <c r="AE122" s="39">
        <f t="shared" si="7"/>
        <v>2</v>
      </c>
    </row>
    <row r="123" spans="1:31" x14ac:dyDescent="0.25">
      <c r="A123" s="33" t="str">
        <f>DATA!A122</f>
        <v>UKF (UKF.Nitra)</v>
      </c>
      <c r="B123" s="41" t="str">
        <f>DATA!C122&amp;" - "&amp;DATA!B122</f>
        <v>Autor scenára - SR3</v>
      </c>
      <c r="C123" s="38">
        <f t="shared" si="4"/>
        <v>0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38">
        <f t="shared" si="5"/>
        <v>0</v>
      </c>
      <c r="K123" s="13">
        <v>0</v>
      </c>
      <c r="L123" s="1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 s="38">
        <f t="shared" si="6"/>
        <v>2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2</v>
      </c>
      <c r="AD123" s="38">
        <v>0</v>
      </c>
      <c r="AE123" s="39">
        <f t="shared" si="7"/>
        <v>2</v>
      </c>
    </row>
    <row r="124" spans="1:31" x14ac:dyDescent="0.25">
      <c r="A124" s="33" t="str">
        <f>DATA!A123</f>
        <v>UKF (UKF.Nitra)</v>
      </c>
      <c r="B124" s="41" t="str">
        <f>DATA!C123&amp;" - "&amp;DATA!B123</f>
        <v>Inštrumentalista - SR3</v>
      </c>
      <c r="C124" s="38">
        <f t="shared" si="4"/>
        <v>0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38">
        <f t="shared" si="5"/>
        <v>0</v>
      </c>
      <c r="K124" s="13">
        <v>0</v>
      </c>
      <c r="L124" s="13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 s="38">
        <f t="shared" si="6"/>
        <v>3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3</v>
      </c>
      <c r="AD124" s="38">
        <v>0</v>
      </c>
      <c r="AE124" s="39">
        <f t="shared" si="7"/>
        <v>3</v>
      </c>
    </row>
    <row r="125" spans="1:31" x14ac:dyDescent="0.25">
      <c r="A125" s="33" t="str">
        <f>DATA!A124</f>
        <v>UKF (UKF.Nitra)</v>
      </c>
      <c r="B125" s="41" t="str">
        <f>DATA!C124&amp;" - "&amp;DATA!B124</f>
        <v>Inštrumentalista - sólista - SR3</v>
      </c>
      <c r="C125" s="38">
        <f t="shared" si="4"/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38">
        <f t="shared" si="5"/>
        <v>0</v>
      </c>
      <c r="K125" s="13">
        <v>0</v>
      </c>
      <c r="L125" s="13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 s="38">
        <f t="shared" si="6"/>
        <v>3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3</v>
      </c>
      <c r="AD125" s="38">
        <v>0</v>
      </c>
      <c r="AE125" s="39">
        <f t="shared" si="7"/>
        <v>3</v>
      </c>
    </row>
    <row r="126" spans="1:31" x14ac:dyDescent="0.25">
      <c r="A126" s="33" t="str">
        <f>DATA!A125</f>
        <v>UKF (UKF.Nitra)</v>
      </c>
      <c r="B126" s="41" t="str">
        <f>DATA!C125&amp;" - "&amp;DATA!B125</f>
        <v>Kurátor výstavy - SR3</v>
      </c>
      <c r="C126" s="38">
        <f t="shared" si="4"/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38">
        <f t="shared" si="5"/>
        <v>0</v>
      </c>
      <c r="K126" s="13">
        <v>0</v>
      </c>
      <c r="L126" s="13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 s="38">
        <f t="shared" si="6"/>
        <v>3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3</v>
      </c>
      <c r="AD126" s="38">
        <v>0</v>
      </c>
      <c r="AE126" s="39">
        <f t="shared" si="7"/>
        <v>3</v>
      </c>
    </row>
    <row r="127" spans="1:31" x14ac:dyDescent="0.25">
      <c r="A127" s="33" t="str">
        <f>DATA!A126</f>
        <v>UKF (UKF.Nitra)</v>
      </c>
      <c r="B127" s="41" t="str">
        <f>DATA!C126&amp;" - "&amp;DATA!B126</f>
        <v>Režisér - SR3</v>
      </c>
      <c r="C127" s="38">
        <f t="shared" si="4"/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38">
        <f t="shared" si="5"/>
        <v>0</v>
      </c>
      <c r="K127" s="13">
        <v>0</v>
      </c>
      <c r="L127" s="13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 s="38">
        <f t="shared" si="6"/>
        <v>2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2</v>
      </c>
      <c r="AD127" s="38">
        <v>0</v>
      </c>
      <c r="AE127" s="39">
        <f t="shared" si="7"/>
        <v>2</v>
      </c>
    </row>
    <row r="128" spans="1:31" x14ac:dyDescent="0.25">
      <c r="A128" s="33" t="str">
        <f>DATA!A127</f>
        <v>UKF (UKF.Nitra)</v>
      </c>
      <c r="B128" s="41" t="str">
        <f>DATA!C127&amp;" - "&amp;DATA!B127</f>
        <v>Strihač - SR3</v>
      </c>
      <c r="C128" s="38">
        <f t="shared" si="4"/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38">
        <f t="shared" si="5"/>
        <v>0</v>
      </c>
      <c r="K128" s="13">
        <v>0</v>
      </c>
      <c r="L128" s="13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 s="38">
        <f t="shared" si="6"/>
        <v>2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2</v>
      </c>
      <c r="AD128" s="38">
        <v>0</v>
      </c>
      <c r="AE128" s="39">
        <f t="shared" si="7"/>
        <v>2</v>
      </c>
    </row>
    <row r="129" spans="1:31" x14ac:dyDescent="0.25">
      <c r="A129" s="33" t="str">
        <f>DATA!A128</f>
        <v>UKF (UKF.Nitra)</v>
      </c>
      <c r="B129" s="41" t="str">
        <f>DATA!C128&amp;" - "&amp;DATA!B128</f>
        <v>Výtvarník - SR3</v>
      </c>
      <c r="C129" s="38">
        <f t="shared" si="4"/>
        <v>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38">
        <f t="shared" si="5"/>
        <v>0</v>
      </c>
      <c r="K129" s="13">
        <v>0</v>
      </c>
      <c r="L129" s="13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 s="38">
        <f t="shared" si="6"/>
        <v>4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4</v>
      </c>
      <c r="AD129" s="38">
        <v>0</v>
      </c>
      <c r="AE129" s="39">
        <f t="shared" si="7"/>
        <v>4</v>
      </c>
    </row>
    <row r="130" spans="1:31" x14ac:dyDescent="0.25">
      <c r="A130" s="33" t="str">
        <f>DATA!A129</f>
        <v>UKF (UKF.Nitra)</v>
      </c>
      <c r="B130" s="41" t="str">
        <f>DATA!C129&amp;" - "&amp;DATA!B129</f>
        <v>Autor scenára - ZN3</v>
      </c>
      <c r="C130" s="38">
        <f t="shared" si="4"/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38">
        <f t="shared" si="5"/>
        <v>1</v>
      </c>
      <c r="K130" s="13">
        <v>0</v>
      </c>
      <c r="L130" s="13">
        <v>0</v>
      </c>
      <c r="M130">
        <v>0</v>
      </c>
      <c r="N130">
        <v>0</v>
      </c>
      <c r="O130">
        <v>0</v>
      </c>
      <c r="P130">
        <v>1</v>
      </c>
      <c r="Q130">
        <v>0</v>
      </c>
      <c r="R130">
        <v>0</v>
      </c>
      <c r="S130">
        <v>0</v>
      </c>
      <c r="T130" s="38">
        <f t="shared" si="6"/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 s="38">
        <v>0</v>
      </c>
      <c r="AE130" s="39">
        <f t="shared" si="7"/>
        <v>1</v>
      </c>
    </row>
    <row r="131" spans="1:31" x14ac:dyDescent="0.25">
      <c r="A131" s="33" t="str">
        <f>DATA!A130</f>
        <v>UKF (UKF.Nitra)</v>
      </c>
      <c r="B131" s="41" t="str">
        <f>DATA!C130&amp;" - "&amp;DATA!B130</f>
        <v>Režisér - ZN3</v>
      </c>
      <c r="C131" s="38">
        <f t="shared" ref="C131:C194" si="8">SUM(D131:I131)</f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38">
        <f t="shared" ref="J131:J194" si="9">SUM(K131:S131)</f>
        <v>1</v>
      </c>
      <c r="K131" s="13">
        <v>0</v>
      </c>
      <c r="L131" s="13">
        <v>0</v>
      </c>
      <c r="M131">
        <v>0</v>
      </c>
      <c r="N131">
        <v>0</v>
      </c>
      <c r="O131">
        <v>0</v>
      </c>
      <c r="P131">
        <v>1</v>
      </c>
      <c r="Q131">
        <v>0</v>
      </c>
      <c r="R131">
        <v>0</v>
      </c>
      <c r="S131">
        <v>0</v>
      </c>
      <c r="T131" s="38">
        <f t="shared" ref="T131:T194" si="10">SUM(U131:AC131)</f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 s="38">
        <v>0</v>
      </c>
      <c r="AE131" s="39">
        <f t="shared" ref="AE131:AE194" si="11">SUM(C131,J131,T131,AD131,)</f>
        <v>1</v>
      </c>
    </row>
    <row r="132" spans="1:31" x14ac:dyDescent="0.25">
      <c r="A132" s="33" t="str">
        <f>DATA!A131</f>
        <v>UKF (UKF.Nitra)</v>
      </c>
      <c r="B132" s="41" t="str">
        <f>DATA!C131&amp;" - "&amp;DATA!B131</f>
        <v>Strihač - ZN3</v>
      </c>
      <c r="C132" s="38">
        <f t="shared" si="8"/>
        <v>0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38">
        <f t="shared" si="9"/>
        <v>1</v>
      </c>
      <c r="K132" s="13">
        <v>0</v>
      </c>
      <c r="L132" s="13">
        <v>0</v>
      </c>
      <c r="M132">
        <v>0</v>
      </c>
      <c r="N132">
        <v>0</v>
      </c>
      <c r="O132">
        <v>0</v>
      </c>
      <c r="P132">
        <v>1</v>
      </c>
      <c r="Q132">
        <v>0</v>
      </c>
      <c r="R132">
        <v>0</v>
      </c>
      <c r="S132">
        <v>0</v>
      </c>
      <c r="T132" s="38">
        <f t="shared" si="10"/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 s="38">
        <v>0</v>
      </c>
      <c r="AE132" s="39">
        <f t="shared" si="11"/>
        <v>1</v>
      </c>
    </row>
    <row r="133" spans="1:31" x14ac:dyDescent="0.25">
      <c r="A133" s="33" t="str">
        <f>DATA!A132</f>
        <v>TU (TUT)</v>
      </c>
      <c r="B133" s="41" t="str">
        <f>DATA!C132&amp;" - "&amp;DATA!B132</f>
        <v>Kurátor výstavy - I</v>
      </c>
      <c r="C133" s="38">
        <f t="shared" si="8"/>
        <v>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38">
        <f t="shared" si="9"/>
        <v>0</v>
      </c>
      <c r="K133" s="13">
        <v>0</v>
      </c>
      <c r="L133" s="1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 s="38">
        <f t="shared" si="10"/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 s="38">
        <v>1</v>
      </c>
      <c r="AE133" s="39">
        <f t="shared" si="11"/>
        <v>1</v>
      </c>
    </row>
    <row r="134" spans="1:31" x14ac:dyDescent="0.25">
      <c r="A134" s="33" t="str">
        <f>DATA!A133</f>
        <v>TU (TUT)</v>
      </c>
      <c r="B134" s="41" t="str">
        <f>DATA!C133&amp;" - "&amp;DATA!B133</f>
        <v>Výtvarník - I</v>
      </c>
      <c r="C134" s="38">
        <f t="shared" si="8"/>
        <v>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38">
        <f t="shared" si="9"/>
        <v>0</v>
      </c>
      <c r="K134" s="13">
        <v>0</v>
      </c>
      <c r="L134" s="13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 s="38">
        <f t="shared" si="10"/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 s="38">
        <v>1</v>
      </c>
      <c r="AE134" s="39">
        <f t="shared" si="11"/>
        <v>1</v>
      </c>
    </row>
    <row r="135" spans="1:31" x14ac:dyDescent="0.25">
      <c r="A135" s="33" t="str">
        <f>DATA!A134</f>
        <v>TU (TUT)</v>
      </c>
      <c r="B135" s="41" t="str">
        <f>DATA!C134&amp;" - "&amp;DATA!B134</f>
        <v>Výtvarník - SM1</v>
      </c>
      <c r="C135" s="38">
        <f t="shared" si="8"/>
        <v>0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38">
        <f t="shared" si="9"/>
        <v>0</v>
      </c>
      <c r="K135" s="13">
        <v>0</v>
      </c>
      <c r="L135" s="13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 s="38">
        <f t="shared" si="10"/>
        <v>1</v>
      </c>
      <c r="U135">
        <v>1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 s="38">
        <v>0</v>
      </c>
      <c r="AE135" s="39">
        <f t="shared" si="11"/>
        <v>1</v>
      </c>
    </row>
    <row r="136" spans="1:31" x14ac:dyDescent="0.25">
      <c r="A136" s="33" t="str">
        <f>DATA!A135</f>
        <v>TU (TUT)</v>
      </c>
      <c r="B136" s="41" t="str">
        <f>DATA!C135&amp;" - "&amp;DATA!B135</f>
        <v>Kurátor výstavy - SM2</v>
      </c>
      <c r="C136" s="38">
        <f t="shared" si="8"/>
        <v>0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38">
        <f t="shared" si="9"/>
        <v>0</v>
      </c>
      <c r="K136" s="13">
        <v>0</v>
      </c>
      <c r="L136" s="13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 s="38">
        <f t="shared" si="10"/>
        <v>2</v>
      </c>
      <c r="U136">
        <v>0</v>
      </c>
      <c r="V136">
        <v>2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 s="38">
        <v>0</v>
      </c>
      <c r="AE136" s="39">
        <f t="shared" si="11"/>
        <v>2</v>
      </c>
    </row>
    <row r="137" spans="1:31" x14ac:dyDescent="0.25">
      <c r="A137" s="33" t="str">
        <f>DATA!A136</f>
        <v>TU (TUT)</v>
      </c>
      <c r="B137" s="41" t="str">
        <f>DATA!C136&amp;" - "&amp;DATA!B136</f>
        <v>Dizajnér - SM3</v>
      </c>
      <c r="C137" s="38">
        <f t="shared" si="8"/>
        <v>0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38">
        <f t="shared" si="9"/>
        <v>0</v>
      </c>
      <c r="K137" s="13">
        <v>0</v>
      </c>
      <c r="L137" s="13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 s="38">
        <f t="shared" si="10"/>
        <v>1</v>
      </c>
      <c r="U137">
        <v>0</v>
      </c>
      <c r="V137">
        <v>0</v>
      </c>
      <c r="W137">
        <v>1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 s="38">
        <v>0</v>
      </c>
      <c r="AE137" s="39">
        <f t="shared" si="11"/>
        <v>1</v>
      </c>
    </row>
    <row r="138" spans="1:31" x14ac:dyDescent="0.25">
      <c r="A138" s="33" t="str">
        <f>DATA!A137</f>
        <v>TU (TUT)</v>
      </c>
      <c r="B138" s="41" t="str">
        <f>DATA!C137&amp;" - "&amp;DATA!B137</f>
        <v>Kurátor výstavy - SM3</v>
      </c>
      <c r="C138" s="38">
        <f t="shared" si="8"/>
        <v>0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38">
        <f t="shared" si="9"/>
        <v>0</v>
      </c>
      <c r="K138" s="13">
        <v>0</v>
      </c>
      <c r="L138" s="13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 s="38">
        <f t="shared" si="10"/>
        <v>1</v>
      </c>
      <c r="U138">
        <v>0</v>
      </c>
      <c r="V138">
        <v>0</v>
      </c>
      <c r="W138">
        <v>1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 s="38">
        <v>0</v>
      </c>
      <c r="AE138" s="39">
        <f t="shared" si="11"/>
        <v>1</v>
      </c>
    </row>
    <row r="139" spans="1:31" x14ac:dyDescent="0.25">
      <c r="A139" s="33" t="str">
        <f>DATA!A138</f>
        <v>TU (TUT)</v>
      </c>
      <c r="B139" s="41" t="str">
        <f>DATA!C138&amp;" - "&amp;DATA!B138</f>
        <v>Kurátor výstavy - SN1</v>
      </c>
      <c r="C139" s="38">
        <f t="shared" si="8"/>
        <v>0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38">
        <f t="shared" si="9"/>
        <v>0</v>
      </c>
      <c r="K139" s="13">
        <v>0</v>
      </c>
      <c r="L139" s="13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 s="38">
        <f t="shared" si="10"/>
        <v>3</v>
      </c>
      <c r="U139">
        <v>0</v>
      </c>
      <c r="V139">
        <v>0</v>
      </c>
      <c r="W139">
        <v>0</v>
      </c>
      <c r="X139">
        <v>3</v>
      </c>
      <c r="Y139">
        <v>0</v>
      </c>
      <c r="Z139">
        <v>0</v>
      </c>
      <c r="AA139">
        <v>0</v>
      </c>
      <c r="AB139">
        <v>0</v>
      </c>
      <c r="AC139">
        <v>0</v>
      </c>
      <c r="AD139" s="38">
        <v>0</v>
      </c>
      <c r="AE139" s="39">
        <f t="shared" si="11"/>
        <v>3</v>
      </c>
    </row>
    <row r="140" spans="1:31" x14ac:dyDescent="0.25">
      <c r="A140" s="33" t="str">
        <f>DATA!A139</f>
        <v>TU (TUT)</v>
      </c>
      <c r="B140" s="41" t="str">
        <f>DATA!C139&amp;" - "&amp;DATA!B139</f>
        <v>Kurátor výstavy - SN2</v>
      </c>
      <c r="C140" s="38">
        <f t="shared" si="8"/>
        <v>0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38">
        <f t="shared" si="9"/>
        <v>0</v>
      </c>
      <c r="K140" s="13">
        <v>0</v>
      </c>
      <c r="L140" s="13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 s="38">
        <f t="shared" si="10"/>
        <v>5</v>
      </c>
      <c r="U140">
        <v>0</v>
      </c>
      <c r="V140">
        <v>0</v>
      </c>
      <c r="W140">
        <v>0</v>
      </c>
      <c r="X140">
        <v>0</v>
      </c>
      <c r="Y140">
        <v>5</v>
      </c>
      <c r="Z140">
        <v>0</v>
      </c>
      <c r="AA140">
        <v>0</v>
      </c>
      <c r="AB140">
        <v>0</v>
      </c>
      <c r="AC140">
        <v>0</v>
      </c>
      <c r="AD140" s="38">
        <v>0</v>
      </c>
      <c r="AE140" s="39">
        <f t="shared" si="11"/>
        <v>5</v>
      </c>
    </row>
    <row r="141" spans="1:31" x14ac:dyDescent="0.25">
      <c r="A141" s="33" t="str">
        <f>DATA!A140</f>
        <v>TU (TUT)</v>
      </c>
      <c r="B141" s="41" t="str">
        <f>DATA!C140&amp;" - "&amp;DATA!B140</f>
        <v>Výtvarník - SN2</v>
      </c>
      <c r="C141" s="38">
        <f t="shared" si="8"/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38">
        <f t="shared" si="9"/>
        <v>0</v>
      </c>
      <c r="K141" s="13">
        <v>0</v>
      </c>
      <c r="L141" s="13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 s="38">
        <f t="shared" si="10"/>
        <v>5</v>
      </c>
      <c r="U141">
        <v>0</v>
      </c>
      <c r="V141">
        <v>0</v>
      </c>
      <c r="W141">
        <v>0</v>
      </c>
      <c r="X141">
        <v>0</v>
      </c>
      <c r="Y141">
        <v>5</v>
      </c>
      <c r="Z141">
        <v>0</v>
      </c>
      <c r="AA141">
        <v>0</v>
      </c>
      <c r="AB141">
        <v>0</v>
      </c>
      <c r="AC141">
        <v>0</v>
      </c>
      <c r="AD141" s="38">
        <v>0</v>
      </c>
      <c r="AE141" s="39">
        <f t="shared" si="11"/>
        <v>5</v>
      </c>
    </row>
    <row r="142" spans="1:31" x14ac:dyDescent="0.25">
      <c r="A142" s="33" t="str">
        <f>DATA!A141</f>
        <v>TU (TUT)</v>
      </c>
      <c r="B142" s="41" t="str">
        <f>DATA!C141&amp;" - "&amp;DATA!B141</f>
        <v>Kurátor výstavy - SN3</v>
      </c>
      <c r="C142" s="38">
        <f t="shared" si="8"/>
        <v>0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38">
        <f t="shared" si="9"/>
        <v>0</v>
      </c>
      <c r="K142" s="13">
        <v>0</v>
      </c>
      <c r="L142" s="13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 s="38">
        <f t="shared" si="10"/>
        <v>7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7</v>
      </c>
      <c r="AA142">
        <v>0</v>
      </c>
      <c r="AB142">
        <v>0</v>
      </c>
      <c r="AC142">
        <v>0</v>
      </c>
      <c r="AD142" s="38">
        <v>0</v>
      </c>
      <c r="AE142" s="39">
        <f t="shared" si="11"/>
        <v>7</v>
      </c>
    </row>
    <row r="143" spans="1:31" x14ac:dyDescent="0.25">
      <c r="A143" s="33" t="str">
        <f>DATA!A142</f>
        <v>TU (TUT)</v>
      </c>
      <c r="B143" s="41" t="str">
        <f>DATA!C142&amp;" - "&amp;DATA!B142</f>
        <v>Výtvarník - SN3</v>
      </c>
      <c r="C143" s="38">
        <f t="shared" si="8"/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38">
        <f t="shared" si="9"/>
        <v>0</v>
      </c>
      <c r="K143" s="13">
        <v>0</v>
      </c>
      <c r="L143" s="1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 s="38">
        <f t="shared" si="10"/>
        <v>9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9</v>
      </c>
      <c r="AA143">
        <v>0</v>
      </c>
      <c r="AB143">
        <v>0</v>
      </c>
      <c r="AC143">
        <v>0</v>
      </c>
      <c r="AD143" s="38">
        <v>0</v>
      </c>
      <c r="AE143" s="39">
        <f t="shared" si="11"/>
        <v>9</v>
      </c>
    </row>
    <row r="144" spans="1:31" x14ac:dyDescent="0.25">
      <c r="A144" s="33" t="str">
        <f>DATA!A143</f>
        <v>TU (TUT)</v>
      </c>
      <c r="B144" s="41" t="str">
        <f>DATA!C143&amp;" - "&amp;DATA!B143</f>
        <v>Výtvarník - SR1</v>
      </c>
      <c r="C144" s="38">
        <f t="shared" si="8"/>
        <v>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38">
        <f t="shared" si="9"/>
        <v>0</v>
      </c>
      <c r="K144" s="13">
        <v>0</v>
      </c>
      <c r="L144" s="13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 s="38">
        <f t="shared" si="10"/>
        <v>1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1</v>
      </c>
      <c r="AB144">
        <v>0</v>
      </c>
      <c r="AC144">
        <v>0</v>
      </c>
      <c r="AD144" s="38">
        <v>0</v>
      </c>
      <c r="AE144" s="39">
        <f t="shared" si="11"/>
        <v>1</v>
      </c>
    </row>
    <row r="145" spans="1:31" x14ac:dyDescent="0.25">
      <c r="A145" s="33" t="str">
        <f>DATA!A144</f>
        <v>TU (TUT)</v>
      </c>
      <c r="B145" s="41" t="str">
        <f>DATA!C144&amp;" - "&amp;DATA!B144</f>
        <v>Výtvarník - SR2</v>
      </c>
      <c r="C145" s="38">
        <f t="shared" si="8"/>
        <v>0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38">
        <f t="shared" si="9"/>
        <v>0</v>
      </c>
      <c r="K145" s="13">
        <v>0</v>
      </c>
      <c r="L145" s="13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 s="38">
        <f t="shared" si="10"/>
        <v>6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6</v>
      </c>
      <c r="AC145">
        <v>0</v>
      </c>
      <c r="AD145" s="38">
        <v>0</v>
      </c>
      <c r="AE145" s="39">
        <f t="shared" si="11"/>
        <v>6</v>
      </c>
    </row>
    <row r="146" spans="1:31" x14ac:dyDescent="0.25">
      <c r="A146" s="33" t="str">
        <f>DATA!A145</f>
        <v>TU (TUT)</v>
      </c>
      <c r="B146" s="41" t="str">
        <f>DATA!C145&amp;" - "&amp;DATA!B145</f>
        <v>Kurátor výstavy - SR3</v>
      </c>
      <c r="C146" s="38">
        <f t="shared" si="8"/>
        <v>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38">
        <f t="shared" si="9"/>
        <v>0</v>
      </c>
      <c r="K146" s="13">
        <v>0</v>
      </c>
      <c r="L146" s="13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 s="38">
        <f t="shared" si="10"/>
        <v>2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2</v>
      </c>
      <c r="AD146" s="38">
        <v>0</v>
      </c>
      <c r="AE146" s="39">
        <f t="shared" si="11"/>
        <v>2</v>
      </c>
    </row>
    <row r="147" spans="1:31" x14ac:dyDescent="0.25">
      <c r="A147" s="33" t="str">
        <f>DATA!A146</f>
        <v>TU (TUT)</v>
      </c>
      <c r="B147" s="41" t="str">
        <f>DATA!C146&amp;" - "&amp;DATA!B146</f>
        <v>Výtvarník - SR3</v>
      </c>
      <c r="C147" s="38">
        <f t="shared" si="8"/>
        <v>0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38">
        <f t="shared" si="9"/>
        <v>0</v>
      </c>
      <c r="K147" s="13">
        <v>0</v>
      </c>
      <c r="L147" s="13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 s="38">
        <f t="shared" si="10"/>
        <v>3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3</v>
      </c>
      <c r="AD147" s="38">
        <v>0</v>
      </c>
      <c r="AE147" s="39">
        <f t="shared" si="11"/>
        <v>3</v>
      </c>
    </row>
    <row r="148" spans="1:31" x14ac:dyDescent="0.25">
      <c r="A148" s="33" t="str">
        <f>DATA!A147</f>
        <v>TU (TUT)</v>
      </c>
      <c r="B148" s="41" t="str">
        <f>DATA!C147&amp;" - "&amp;DATA!B147</f>
        <v>Výtvarník - ZM1</v>
      </c>
      <c r="C148" s="38">
        <f t="shared" si="8"/>
        <v>0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38">
        <f t="shared" si="9"/>
        <v>1</v>
      </c>
      <c r="K148" s="13">
        <v>1</v>
      </c>
      <c r="L148" s="13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 s="38">
        <f t="shared" si="10"/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 s="38">
        <v>0</v>
      </c>
      <c r="AE148" s="39">
        <f t="shared" si="11"/>
        <v>1</v>
      </c>
    </row>
    <row r="149" spans="1:31" x14ac:dyDescent="0.25">
      <c r="A149" s="33" t="str">
        <f>DATA!A148</f>
        <v>TUKE (TU.Košice)</v>
      </c>
      <c r="B149" s="41" t="str">
        <f>DATA!C148&amp;" - "&amp;DATA!B148</f>
        <v>Dizajnér - EM3</v>
      </c>
      <c r="C149" s="38">
        <f t="shared" si="8"/>
        <v>1</v>
      </c>
      <c r="D149" s="13">
        <v>0</v>
      </c>
      <c r="E149" s="13">
        <v>0</v>
      </c>
      <c r="F149" s="13">
        <v>1</v>
      </c>
      <c r="G149" s="13">
        <v>0</v>
      </c>
      <c r="H149" s="13">
        <v>0</v>
      </c>
      <c r="I149" s="13">
        <v>0</v>
      </c>
      <c r="J149" s="38">
        <f t="shared" si="9"/>
        <v>0</v>
      </c>
      <c r="K149" s="13">
        <v>0</v>
      </c>
      <c r="L149" s="13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 s="38">
        <f t="shared" si="10"/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 s="38">
        <v>0</v>
      </c>
      <c r="AE149" s="39">
        <f t="shared" si="11"/>
        <v>1</v>
      </c>
    </row>
    <row r="150" spans="1:31" x14ac:dyDescent="0.25">
      <c r="A150" s="33" t="str">
        <f>DATA!A149</f>
        <v>TUKE (TU.Košice)</v>
      </c>
      <c r="B150" s="41" t="str">
        <f>DATA!C149&amp;" - "&amp;DATA!B149</f>
        <v>Dizajnér - EN1</v>
      </c>
      <c r="C150" s="38">
        <f t="shared" si="8"/>
        <v>2</v>
      </c>
      <c r="D150" s="13">
        <v>0</v>
      </c>
      <c r="E150" s="13">
        <v>0</v>
      </c>
      <c r="F150" s="13">
        <v>0</v>
      </c>
      <c r="G150" s="13">
        <v>2</v>
      </c>
      <c r="H150" s="13">
        <v>0</v>
      </c>
      <c r="I150" s="13">
        <v>0</v>
      </c>
      <c r="J150" s="38">
        <f t="shared" si="9"/>
        <v>0</v>
      </c>
      <c r="K150" s="13">
        <v>0</v>
      </c>
      <c r="L150" s="13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 s="38">
        <f t="shared" si="10"/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 s="38">
        <v>0</v>
      </c>
      <c r="AE150" s="39">
        <f t="shared" si="11"/>
        <v>2</v>
      </c>
    </row>
    <row r="151" spans="1:31" x14ac:dyDescent="0.25">
      <c r="A151" s="33" t="str">
        <f>DATA!A150</f>
        <v>TUKE (TU.Košice)</v>
      </c>
      <c r="B151" s="41" t="str">
        <f>DATA!C150&amp;" - "&amp;DATA!B150</f>
        <v>Dizajnér - EN3</v>
      </c>
      <c r="C151" s="38">
        <f t="shared" si="8"/>
        <v>2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2</v>
      </c>
      <c r="J151" s="38">
        <f t="shared" si="9"/>
        <v>0</v>
      </c>
      <c r="K151" s="13">
        <v>0</v>
      </c>
      <c r="L151" s="13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 s="38">
        <f t="shared" si="10"/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 s="38">
        <v>0</v>
      </c>
      <c r="AE151" s="39">
        <f t="shared" si="11"/>
        <v>2</v>
      </c>
    </row>
    <row r="152" spans="1:31" x14ac:dyDescent="0.25">
      <c r="A152" s="33" t="str">
        <f>DATA!A151</f>
        <v>TUKE (TU.Košice)</v>
      </c>
      <c r="B152" s="41" t="str">
        <f>DATA!C151&amp;" - "&amp;DATA!B151</f>
        <v>Výtvarník - EN3</v>
      </c>
      <c r="C152" s="38">
        <f t="shared" si="8"/>
        <v>1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1</v>
      </c>
      <c r="J152" s="38">
        <f t="shared" si="9"/>
        <v>0</v>
      </c>
      <c r="K152" s="13">
        <v>0</v>
      </c>
      <c r="L152" s="13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 s="38">
        <f t="shared" si="10"/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 s="38">
        <v>0</v>
      </c>
      <c r="AE152" s="39">
        <f t="shared" si="11"/>
        <v>1</v>
      </c>
    </row>
    <row r="153" spans="1:31" x14ac:dyDescent="0.25">
      <c r="A153" s="33" t="str">
        <f>DATA!A152</f>
        <v>TUKE (TU.Košice)</v>
      </c>
      <c r="B153" s="41" t="str">
        <f>DATA!C152&amp;" - "&amp;DATA!B152</f>
        <v>Architekt - I</v>
      </c>
      <c r="C153" s="38">
        <f t="shared" si="8"/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38">
        <f t="shared" si="9"/>
        <v>0</v>
      </c>
      <c r="K153" s="13">
        <v>0</v>
      </c>
      <c r="L153" s="1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 s="38">
        <f t="shared" si="10"/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 s="38">
        <v>16</v>
      </c>
      <c r="AE153" s="39">
        <f t="shared" si="11"/>
        <v>16</v>
      </c>
    </row>
    <row r="154" spans="1:31" x14ac:dyDescent="0.25">
      <c r="A154" s="33" t="str">
        <f>DATA!A153</f>
        <v>TUKE (TU.Košice)</v>
      </c>
      <c r="B154" s="41" t="str">
        <f>DATA!C153&amp;" - "&amp;DATA!B153</f>
        <v>Dizajnér - I</v>
      </c>
      <c r="C154" s="38">
        <f t="shared" si="8"/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38">
        <f t="shared" si="9"/>
        <v>0</v>
      </c>
      <c r="K154" s="13">
        <v>0</v>
      </c>
      <c r="L154" s="13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 s="38">
        <f t="shared" si="10"/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 s="38">
        <v>1</v>
      </c>
      <c r="AE154" s="39">
        <f t="shared" si="11"/>
        <v>1</v>
      </c>
    </row>
    <row r="155" spans="1:31" x14ac:dyDescent="0.25">
      <c r="A155" s="33" t="str">
        <f>DATA!A154</f>
        <v>TUKE (TU.Košice)</v>
      </c>
      <c r="B155" s="41" t="str">
        <f>DATA!C154&amp;" - "&amp;DATA!B154</f>
        <v>Architekt - SM1</v>
      </c>
      <c r="C155" s="38">
        <f t="shared" si="8"/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38">
        <f t="shared" si="9"/>
        <v>0</v>
      </c>
      <c r="K155" s="13">
        <v>0</v>
      </c>
      <c r="L155" s="13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 s="38">
        <f t="shared" si="10"/>
        <v>2</v>
      </c>
      <c r="U155">
        <v>2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 s="38">
        <v>0</v>
      </c>
      <c r="AE155" s="39">
        <f t="shared" si="11"/>
        <v>2</v>
      </c>
    </row>
    <row r="156" spans="1:31" x14ac:dyDescent="0.25">
      <c r="A156" s="33" t="str">
        <f>DATA!A155</f>
        <v>TUKE (TU.Košice)</v>
      </c>
      <c r="B156" s="41" t="str">
        <f>DATA!C155&amp;" - "&amp;DATA!B155</f>
        <v>Kurátor výstavy - SM1</v>
      </c>
      <c r="C156" s="38">
        <f t="shared" si="8"/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38">
        <f t="shared" si="9"/>
        <v>0</v>
      </c>
      <c r="K156" s="13">
        <v>0</v>
      </c>
      <c r="L156" s="13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 s="38">
        <f t="shared" si="10"/>
        <v>1</v>
      </c>
      <c r="U156">
        <v>1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 s="38">
        <v>0</v>
      </c>
      <c r="AE156" s="39">
        <f t="shared" si="11"/>
        <v>1</v>
      </c>
    </row>
    <row r="157" spans="1:31" x14ac:dyDescent="0.25">
      <c r="A157" s="33" t="str">
        <f>DATA!A156</f>
        <v>TUKE (TU.Košice)</v>
      </c>
      <c r="B157" s="41" t="str">
        <f>DATA!C156&amp;" - "&amp;DATA!B156</f>
        <v>Výtvarník - SM1</v>
      </c>
      <c r="C157" s="38">
        <f t="shared" si="8"/>
        <v>0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38">
        <f t="shared" si="9"/>
        <v>0</v>
      </c>
      <c r="K157" s="13">
        <v>0</v>
      </c>
      <c r="L157" s="13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 s="38">
        <f t="shared" si="10"/>
        <v>8</v>
      </c>
      <c r="U157">
        <v>8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 s="38">
        <v>0</v>
      </c>
      <c r="AE157" s="39">
        <f t="shared" si="11"/>
        <v>8</v>
      </c>
    </row>
    <row r="158" spans="1:31" x14ac:dyDescent="0.25">
      <c r="A158" s="33" t="str">
        <f>DATA!A157</f>
        <v>TUKE (TU.Košice)</v>
      </c>
      <c r="B158" s="41" t="str">
        <f>DATA!C157&amp;" - "&amp;DATA!B157</f>
        <v>Dizajnér - SM2</v>
      </c>
      <c r="C158" s="38">
        <f t="shared" si="8"/>
        <v>0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38">
        <f t="shared" si="9"/>
        <v>0</v>
      </c>
      <c r="K158" s="13">
        <v>0</v>
      </c>
      <c r="L158" s="13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 s="38">
        <f t="shared" si="10"/>
        <v>1</v>
      </c>
      <c r="U158">
        <v>0</v>
      </c>
      <c r="V158">
        <v>1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 s="38">
        <v>0</v>
      </c>
      <c r="AE158" s="39">
        <f t="shared" si="11"/>
        <v>1</v>
      </c>
    </row>
    <row r="159" spans="1:31" x14ac:dyDescent="0.25">
      <c r="A159" s="33" t="str">
        <f>DATA!A158</f>
        <v>TUKE (TU.Košice)</v>
      </c>
      <c r="B159" s="41" t="str">
        <f>DATA!C158&amp;" - "&amp;DATA!B158</f>
        <v>Kurátor výstavy - SM2</v>
      </c>
      <c r="C159" s="38">
        <f t="shared" si="8"/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38">
        <f t="shared" si="9"/>
        <v>0</v>
      </c>
      <c r="K159" s="13">
        <v>0</v>
      </c>
      <c r="L159" s="13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 s="38">
        <f t="shared" si="10"/>
        <v>1</v>
      </c>
      <c r="U159">
        <v>0</v>
      </c>
      <c r="V159">
        <v>1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 s="38">
        <v>0</v>
      </c>
      <c r="AE159" s="39">
        <f t="shared" si="11"/>
        <v>1</v>
      </c>
    </row>
    <row r="160" spans="1:31" x14ac:dyDescent="0.25">
      <c r="A160" s="33" t="str">
        <f>DATA!A159</f>
        <v>TUKE (TU.Košice)</v>
      </c>
      <c r="B160" s="41" t="str">
        <f>DATA!C159&amp;" - "&amp;DATA!B159</f>
        <v>Výtvarník - SM2</v>
      </c>
      <c r="C160" s="38">
        <f t="shared" si="8"/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38">
        <f t="shared" si="9"/>
        <v>0</v>
      </c>
      <c r="K160" s="13">
        <v>0</v>
      </c>
      <c r="L160" s="13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 s="38">
        <f t="shared" si="10"/>
        <v>11</v>
      </c>
      <c r="U160">
        <v>0</v>
      </c>
      <c r="V160">
        <v>11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 s="38">
        <v>0</v>
      </c>
      <c r="AE160" s="39">
        <f t="shared" si="11"/>
        <v>11</v>
      </c>
    </row>
    <row r="161" spans="1:31" x14ac:dyDescent="0.25">
      <c r="A161" s="33" t="str">
        <f>DATA!A160</f>
        <v>TUKE (TU.Košice)</v>
      </c>
      <c r="B161" s="41" t="str">
        <f>DATA!C160&amp;" - "&amp;DATA!B160</f>
        <v>Dizajnér - SM3</v>
      </c>
      <c r="C161" s="38">
        <f t="shared" si="8"/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38">
        <f t="shared" si="9"/>
        <v>0</v>
      </c>
      <c r="K161" s="13">
        <v>0</v>
      </c>
      <c r="L161" s="13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 s="38">
        <f t="shared" si="10"/>
        <v>12</v>
      </c>
      <c r="U161">
        <v>0</v>
      </c>
      <c r="V161">
        <v>0</v>
      </c>
      <c r="W161">
        <v>12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 s="38">
        <v>0</v>
      </c>
      <c r="AE161" s="39">
        <f t="shared" si="11"/>
        <v>12</v>
      </c>
    </row>
    <row r="162" spans="1:31" x14ac:dyDescent="0.25">
      <c r="A162" s="33" t="str">
        <f>DATA!A161</f>
        <v>TUKE (TU.Košice)</v>
      </c>
      <c r="B162" s="41" t="str">
        <f>DATA!C161&amp;" - "&amp;DATA!B161</f>
        <v>Výtvarník - SM3</v>
      </c>
      <c r="C162" s="38">
        <f t="shared" si="8"/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38">
        <f t="shared" si="9"/>
        <v>0</v>
      </c>
      <c r="K162" s="13">
        <v>0</v>
      </c>
      <c r="L162" s="13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 s="38">
        <f t="shared" si="10"/>
        <v>10</v>
      </c>
      <c r="U162">
        <v>0</v>
      </c>
      <c r="V162">
        <v>0</v>
      </c>
      <c r="W162">
        <v>10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 s="38">
        <v>0</v>
      </c>
      <c r="AE162" s="39">
        <f t="shared" si="11"/>
        <v>10</v>
      </c>
    </row>
    <row r="163" spans="1:31" x14ac:dyDescent="0.25">
      <c r="A163" s="33" t="str">
        <f>DATA!A162</f>
        <v>TUKE (TU.Košice)</v>
      </c>
      <c r="B163" s="41" t="str">
        <f>DATA!C162&amp;" - "&amp;DATA!B162</f>
        <v>Architekt - SN1</v>
      </c>
      <c r="C163" s="38">
        <f t="shared" si="8"/>
        <v>0</v>
      </c>
      <c r="D163" s="1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38">
        <f t="shared" si="9"/>
        <v>0</v>
      </c>
      <c r="K163" s="13">
        <v>0</v>
      </c>
      <c r="L163" s="1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 s="38">
        <f t="shared" si="10"/>
        <v>4</v>
      </c>
      <c r="U163">
        <v>0</v>
      </c>
      <c r="V163">
        <v>0</v>
      </c>
      <c r="W163">
        <v>0</v>
      </c>
      <c r="X163">
        <v>4</v>
      </c>
      <c r="Y163">
        <v>0</v>
      </c>
      <c r="Z163">
        <v>0</v>
      </c>
      <c r="AA163">
        <v>0</v>
      </c>
      <c r="AB163">
        <v>0</v>
      </c>
      <c r="AC163">
        <v>0</v>
      </c>
      <c r="AD163" s="38">
        <v>0</v>
      </c>
      <c r="AE163" s="39">
        <f t="shared" si="11"/>
        <v>4</v>
      </c>
    </row>
    <row r="164" spans="1:31" x14ac:dyDescent="0.25">
      <c r="A164" s="33" t="str">
        <f>DATA!A163</f>
        <v>TUKE (TU.Košice)</v>
      </c>
      <c r="B164" s="41" t="str">
        <f>DATA!C163&amp;" - "&amp;DATA!B163</f>
        <v>Dizajnér - SN1</v>
      </c>
      <c r="C164" s="38">
        <f t="shared" si="8"/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38">
        <f t="shared" si="9"/>
        <v>0</v>
      </c>
      <c r="K164" s="13">
        <v>0</v>
      </c>
      <c r="L164" s="13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 s="38">
        <f t="shared" si="10"/>
        <v>1</v>
      </c>
      <c r="U164">
        <v>0</v>
      </c>
      <c r="V164">
        <v>0</v>
      </c>
      <c r="W164">
        <v>0</v>
      </c>
      <c r="X164">
        <v>1</v>
      </c>
      <c r="Y164">
        <v>0</v>
      </c>
      <c r="Z164">
        <v>0</v>
      </c>
      <c r="AA164">
        <v>0</v>
      </c>
      <c r="AB164">
        <v>0</v>
      </c>
      <c r="AC164">
        <v>0</v>
      </c>
      <c r="AD164" s="38">
        <v>0</v>
      </c>
      <c r="AE164" s="39">
        <f t="shared" si="11"/>
        <v>1</v>
      </c>
    </row>
    <row r="165" spans="1:31" x14ac:dyDescent="0.25">
      <c r="A165" s="33" t="str">
        <f>DATA!A164</f>
        <v>TUKE (TU.Košice)</v>
      </c>
      <c r="B165" s="41" t="str">
        <f>DATA!C164&amp;" - "&amp;DATA!B164</f>
        <v>Výtvarník - SN1</v>
      </c>
      <c r="C165" s="38">
        <f t="shared" si="8"/>
        <v>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38">
        <f t="shared" si="9"/>
        <v>0</v>
      </c>
      <c r="K165" s="13">
        <v>0</v>
      </c>
      <c r="L165" s="13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 s="38">
        <f t="shared" si="10"/>
        <v>12</v>
      </c>
      <c r="U165">
        <v>0</v>
      </c>
      <c r="V165">
        <v>0</v>
      </c>
      <c r="W165">
        <v>0</v>
      </c>
      <c r="X165">
        <v>12</v>
      </c>
      <c r="Y165">
        <v>0</v>
      </c>
      <c r="Z165">
        <v>0</v>
      </c>
      <c r="AA165">
        <v>0</v>
      </c>
      <c r="AB165">
        <v>0</v>
      </c>
      <c r="AC165">
        <v>0</v>
      </c>
      <c r="AD165" s="38">
        <v>0</v>
      </c>
      <c r="AE165" s="39">
        <f t="shared" si="11"/>
        <v>12</v>
      </c>
    </row>
    <row r="166" spans="1:31" x14ac:dyDescent="0.25">
      <c r="A166" s="33" t="str">
        <f>DATA!A165</f>
        <v>TUKE (TU.Košice)</v>
      </c>
      <c r="B166" s="41" t="str">
        <f>DATA!C165&amp;" - "&amp;DATA!B165</f>
        <v>Architekt - SN2</v>
      </c>
      <c r="C166" s="38">
        <f t="shared" si="8"/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38">
        <f t="shared" si="9"/>
        <v>0</v>
      </c>
      <c r="K166" s="13">
        <v>0</v>
      </c>
      <c r="L166" s="13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 s="38">
        <f t="shared" si="10"/>
        <v>3</v>
      </c>
      <c r="U166">
        <v>0</v>
      </c>
      <c r="V166">
        <v>0</v>
      </c>
      <c r="W166">
        <v>0</v>
      </c>
      <c r="X166">
        <v>0</v>
      </c>
      <c r="Y166">
        <v>3</v>
      </c>
      <c r="Z166">
        <v>0</v>
      </c>
      <c r="AA166">
        <v>0</v>
      </c>
      <c r="AB166">
        <v>0</v>
      </c>
      <c r="AC166">
        <v>0</v>
      </c>
      <c r="AD166" s="38">
        <v>0</v>
      </c>
      <c r="AE166" s="39">
        <f t="shared" si="11"/>
        <v>3</v>
      </c>
    </row>
    <row r="167" spans="1:31" x14ac:dyDescent="0.25">
      <c r="A167" s="33" t="str">
        <f>DATA!A166</f>
        <v>TUKE (TU.Košice)</v>
      </c>
      <c r="B167" s="41" t="str">
        <f>DATA!C166&amp;" - "&amp;DATA!B166</f>
        <v>Dizajnér - SN2</v>
      </c>
      <c r="C167" s="38">
        <f t="shared" si="8"/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38">
        <f t="shared" si="9"/>
        <v>0</v>
      </c>
      <c r="K167" s="13">
        <v>0</v>
      </c>
      <c r="L167" s="13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 s="38">
        <f t="shared" si="10"/>
        <v>5</v>
      </c>
      <c r="U167">
        <v>0</v>
      </c>
      <c r="V167">
        <v>0</v>
      </c>
      <c r="W167">
        <v>0</v>
      </c>
      <c r="X167">
        <v>0</v>
      </c>
      <c r="Y167">
        <v>5</v>
      </c>
      <c r="Z167">
        <v>0</v>
      </c>
      <c r="AA167">
        <v>0</v>
      </c>
      <c r="AB167">
        <v>0</v>
      </c>
      <c r="AC167">
        <v>0</v>
      </c>
      <c r="AD167" s="38">
        <v>0</v>
      </c>
      <c r="AE167" s="39">
        <f t="shared" si="11"/>
        <v>5</v>
      </c>
    </row>
    <row r="168" spans="1:31" x14ac:dyDescent="0.25">
      <c r="A168" s="33" t="str">
        <f>DATA!A167</f>
        <v>TUKE (TU.Košice)</v>
      </c>
      <c r="B168" s="41" t="str">
        <f>DATA!C167&amp;" - "&amp;DATA!B167</f>
        <v>Kurátor výstavy - SN2</v>
      </c>
      <c r="C168" s="38">
        <f t="shared" si="8"/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38">
        <f t="shared" si="9"/>
        <v>0</v>
      </c>
      <c r="K168" s="13">
        <v>0</v>
      </c>
      <c r="L168" s="13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 s="38">
        <f t="shared" si="10"/>
        <v>6</v>
      </c>
      <c r="U168">
        <v>0</v>
      </c>
      <c r="V168">
        <v>0</v>
      </c>
      <c r="W168">
        <v>0</v>
      </c>
      <c r="X168">
        <v>0</v>
      </c>
      <c r="Y168">
        <v>6</v>
      </c>
      <c r="Z168">
        <v>0</v>
      </c>
      <c r="AA168">
        <v>0</v>
      </c>
      <c r="AB168">
        <v>0</v>
      </c>
      <c r="AC168">
        <v>0</v>
      </c>
      <c r="AD168" s="38">
        <v>0</v>
      </c>
      <c r="AE168" s="39">
        <f t="shared" si="11"/>
        <v>6</v>
      </c>
    </row>
    <row r="169" spans="1:31" x14ac:dyDescent="0.25">
      <c r="A169" s="33" t="str">
        <f>DATA!A168</f>
        <v>TUKE (TU.Košice)</v>
      </c>
      <c r="B169" s="41" t="str">
        <f>DATA!C168&amp;" - "&amp;DATA!B168</f>
        <v>Výtvarník - SN2</v>
      </c>
      <c r="C169" s="38">
        <f t="shared" si="8"/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38">
        <f t="shared" si="9"/>
        <v>0</v>
      </c>
      <c r="K169" s="13">
        <v>0</v>
      </c>
      <c r="L169" s="13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 s="38">
        <f t="shared" si="10"/>
        <v>12</v>
      </c>
      <c r="U169">
        <v>0</v>
      </c>
      <c r="V169">
        <v>0</v>
      </c>
      <c r="W169">
        <v>0</v>
      </c>
      <c r="X169">
        <v>0</v>
      </c>
      <c r="Y169">
        <v>12</v>
      </c>
      <c r="Z169">
        <v>0</v>
      </c>
      <c r="AA169">
        <v>0</v>
      </c>
      <c r="AB169">
        <v>0</v>
      </c>
      <c r="AC169">
        <v>0</v>
      </c>
      <c r="AD169" s="38">
        <v>0</v>
      </c>
      <c r="AE169" s="39">
        <f t="shared" si="11"/>
        <v>12</v>
      </c>
    </row>
    <row r="170" spans="1:31" x14ac:dyDescent="0.25">
      <c r="A170" s="33" t="str">
        <f>DATA!A169</f>
        <v>TUKE (TU.Košice)</v>
      </c>
      <c r="B170" s="41" t="str">
        <f>DATA!C169&amp;" - "&amp;DATA!B169</f>
        <v>Architekt - SN3</v>
      </c>
      <c r="C170" s="38">
        <f t="shared" si="8"/>
        <v>0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38">
        <f t="shared" si="9"/>
        <v>0</v>
      </c>
      <c r="K170" s="13">
        <v>0</v>
      </c>
      <c r="L170" s="13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 s="38">
        <f t="shared" si="10"/>
        <v>1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1</v>
      </c>
      <c r="AA170">
        <v>0</v>
      </c>
      <c r="AB170">
        <v>0</v>
      </c>
      <c r="AC170">
        <v>0</v>
      </c>
      <c r="AD170" s="38">
        <v>0</v>
      </c>
      <c r="AE170" s="39">
        <f t="shared" si="11"/>
        <v>1</v>
      </c>
    </row>
    <row r="171" spans="1:31" x14ac:dyDescent="0.25">
      <c r="A171" s="33" t="str">
        <f>DATA!A170</f>
        <v>TUKE (TU.Košice)</v>
      </c>
      <c r="B171" s="41" t="str">
        <f>DATA!C170&amp;" - "&amp;DATA!B170</f>
        <v>Dizajnér - SN3</v>
      </c>
      <c r="C171" s="38">
        <f t="shared" si="8"/>
        <v>0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38">
        <f t="shared" si="9"/>
        <v>0</v>
      </c>
      <c r="K171" s="13">
        <v>0</v>
      </c>
      <c r="L171" s="13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 s="38">
        <f t="shared" si="10"/>
        <v>5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5</v>
      </c>
      <c r="AA171">
        <v>0</v>
      </c>
      <c r="AB171">
        <v>0</v>
      </c>
      <c r="AC171">
        <v>0</v>
      </c>
      <c r="AD171" s="38">
        <v>0</v>
      </c>
      <c r="AE171" s="39">
        <f t="shared" si="11"/>
        <v>5</v>
      </c>
    </row>
    <row r="172" spans="1:31" x14ac:dyDescent="0.25">
      <c r="A172" s="33" t="str">
        <f>DATA!A171</f>
        <v>TUKE (TU.Košice)</v>
      </c>
      <c r="B172" s="41" t="str">
        <f>DATA!C171&amp;" - "&amp;DATA!B171</f>
        <v>Kurátor výstavy - SN3</v>
      </c>
      <c r="C172" s="38">
        <f t="shared" si="8"/>
        <v>0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38">
        <f t="shared" si="9"/>
        <v>0</v>
      </c>
      <c r="K172" s="13">
        <v>0</v>
      </c>
      <c r="L172" s="13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 s="38">
        <f t="shared" si="10"/>
        <v>4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4</v>
      </c>
      <c r="AA172">
        <v>0</v>
      </c>
      <c r="AB172">
        <v>0</v>
      </c>
      <c r="AC172">
        <v>0</v>
      </c>
      <c r="AD172" s="38">
        <v>0</v>
      </c>
      <c r="AE172" s="39">
        <f t="shared" si="11"/>
        <v>4</v>
      </c>
    </row>
    <row r="173" spans="1:31" x14ac:dyDescent="0.25">
      <c r="A173" s="33" t="str">
        <f>DATA!A172</f>
        <v>TUKE (TU.Košice)</v>
      </c>
      <c r="B173" s="41" t="str">
        <f>DATA!C172&amp;" - "&amp;DATA!B172</f>
        <v>Výtvarník - SN3</v>
      </c>
      <c r="C173" s="38">
        <f t="shared" si="8"/>
        <v>0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38">
        <f t="shared" si="9"/>
        <v>0</v>
      </c>
      <c r="K173" s="13">
        <v>0</v>
      </c>
      <c r="L173" s="1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 s="38">
        <f t="shared" si="10"/>
        <v>61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61</v>
      </c>
      <c r="AA173">
        <v>0</v>
      </c>
      <c r="AB173">
        <v>0</v>
      </c>
      <c r="AC173">
        <v>0</v>
      </c>
      <c r="AD173" s="38">
        <v>0</v>
      </c>
      <c r="AE173" s="39">
        <f t="shared" si="11"/>
        <v>61</v>
      </c>
    </row>
    <row r="174" spans="1:31" x14ac:dyDescent="0.25">
      <c r="A174" s="33" t="str">
        <f>DATA!A173</f>
        <v>TUKE (TU.Košice)</v>
      </c>
      <c r="B174" s="41" t="str">
        <f>DATA!C173&amp;" - "&amp;DATA!B173</f>
        <v>Architekt - SR1</v>
      </c>
      <c r="C174" s="38">
        <f t="shared" si="8"/>
        <v>0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38">
        <f t="shared" si="9"/>
        <v>0</v>
      </c>
      <c r="K174" s="13">
        <v>0</v>
      </c>
      <c r="L174" s="13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 s="38">
        <f t="shared" si="10"/>
        <v>3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3</v>
      </c>
      <c r="AB174">
        <v>0</v>
      </c>
      <c r="AC174">
        <v>0</v>
      </c>
      <c r="AD174" s="38">
        <v>0</v>
      </c>
      <c r="AE174" s="39">
        <f t="shared" si="11"/>
        <v>3</v>
      </c>
    </row>
    <row r="175" spans="1:31" x14ac:dyDescent="0.25">
      <c r="A175" s="33" t="str">
        <f>DATA!A174</f>
        <v>TUKE (TU.Košice)</v>
      </c>
      <c r="B175" s="41" t="str">
        <f>DATA!C174&amp;" - "&amp;DATA!B174</f>
        <v>Výtvarník - SR1</v>
      </c>
      <c r="C175" s="38">
        <f t="shared" si="8"/>
        <v>0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38">
        <f t="shared" si="9"/>
        <v>0</v>
      </c>
      <c r="K175" s="13">
        <v>0</v>
      </c>
      <c r="L175" s="13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 s="38">
        <f t="shared" si="10"/>
        <v>20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20</v>
      </c>
      <c r="AB175">
        <v>0</v>
      </c>
      <c r="AC175">
        <v>0</v>
      </c>
      <c r="AD175" s="38">
        <v>0</v>
      </c>
      <c r="AE175" s="39">
        <f t="shared" si="11"/>
        <v>20</v>
      </c>
    </row>
    <row r="176" spans="1:31" x14ac:dyDescent="0.25">
      <c r="A176" s="33" t="str">
        <f>DATA!A175</f>
        <v>TUKE (TU.Košice)</v>
      </c>
      <c r="B176" s="41" t="str">
        <f>DATA!C175&amp;" - "&amp;DATA!B175</f>
        <v>Architekt - SR2</v>
      </c>
      <c r="C176" s="38">
        <f t="shared" si="8"/>
        <v>0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38">
        <f t="shared" si="9"/>
        <v>0</v>
      </c>
      <c r="K176" s="13">
        <v>0</v>
      </c>
      <c r="L176" s="13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 s="38">
        <f t="shared" si="10"/>
        <v>1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1</v>
      </c>
      <c r="AC176">
        <v>0</v>
      </c>
      <c r="AD176" s="38">
        <v>0</v>
      </c>
      <c r="AE176" s="39">
        <f t="shared" si="11"/>
        <v>1</v>
      </c>
    </row>
    <row r="177" spans="1:31" x14ac:dyDescent="0.25">
      <c r="A177" s="33" t="str">
        <f>DATA!A176</f>
        <v>TUKE (TU.Košice)</v>
      </c>
      <c r="B177" s="41" t="str">
        <f>DATA!C176&amp;" - "&amp;DATA!B176</f>
        <v>Dizajnér - SR2</v>
      </c>
      <c r="C177" s="38">
        <f t="shared" si="8"/>
        <v>0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38">
        <f t="shared" si="9"/>
        <v>0</v>
      </c>
      <c r="K177" s="13">
        <v>0</v>
      </c>
      <c r="L177" s="13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 s="38">
        <f t="shared" si="10"/>
        <v>3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3</v>
      </c>
      <c r="AC177">
        <v>0</v>
      </c>
      <c r="AD177" s="38">
        <v>0</v>
      </c>
      <c r="AE177" s="39">
        <f t="shared" si="11"/>
        <v>3</v>
      </c>
    </row>
    <row r="178" spans="1:31" x14ac:dyDescent="0.25">
      <c r="A178" s="33" t="str">
        <f>DATA!A177</f>
        <v>TUKE (TU.Košice)</v>
      </c>
      <c r="B178" s="41" t="str">
        <f>DATA!C177&amp;" - "&amp;DATA!B177</f>
        <v>Výtvarník - SR2</v>
      </c>
      <c r="C178" s="38">
        <f t="shared" si="8"/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38">
        <f t="shared" si="9"/>
        <v>0</v>
      </c>
      <c r="K178" s="13">
        <v>0</v>
      </c>
      <c r="L178" s="13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 s="38">
        <f t="shared" si="10"/>
        <v>18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18</v>
      </c>
      <c r="AC178">
        <v>0</v>
      </c>
      <c r="AD178" s="38">
        <v>0</v>
      </c>
      <c r="AE178" s="39">
        <f t="shared" si="11"/>
        <v>18</v>
      </c>
    </row>
    <row r="179" spans="1:31" x14ac:dyDescent="0.25">
      <c r="A179" s="33" t="str">
        <f>DATA!A178</f>
        <v>TUKE (TU.Košice)</v>
      </c>
      <c r="B179" s="41" t="str">
        <f>DATA!C178&amp;" - "&amp;DATA!B178</f>
        <v>Architekt - SR3</v>
      </c>
      <c r="C179" s="38">
        <f t="shared" si="8"/>
        <v>0</v>
      </c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38">
        <f t="shared" si="9"/>
        <v>0</v>
      </c>
      <c r="K179" s="13">
        <v>0</v>
      </c>
      <c r="L179" s="13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 s="38">
        <f t="shared" si="10"/>
        <v>1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1</v>
      </c>
      <c r="AD179" s="38">
        <v>0</v>
      </c>
      <c r="AE179" s="39">
        <f t="shared" si="11"/>
        <v>1</v>
      </c>
    </row>
    <row r="180" spans="1:31" x14ac:dyDescent="0.25">
      <c r="A180" s="33" t="str">
        <f>DATA!A179</f>
        <v>TUKE (TU.Košice)</v>
      </c>
      <c r="B180" s="41" t="str">
        <f>DATA!C179&amp;" - "&amp;DATA!B179</f>
        <v>Dizajnér - SR3</v>
      </c>
      <c r="C180" s="38">
        <f t="shared" si="8"/>
        <v>0</v>
      </c>
      <c r="D180" s="1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38">
        <f t="shared" si="9"/>
        <v>0</v>
      </c>
      <c r="K180" s="13">
        <v>0</v>
      </c>
      <c r="L180" s="13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 s="38">
        <f t="shared" si="10"/>
        <v>1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1</v>
      </c>
      <c r="AD180" s="38">
        <v>0</v>
      </c>
      <c r="AE180" s="39">
        <f t="shared" si="11"/>
        <v>1</v>
      </c>
    </row>
    <row r="181" spans="1:31" x14ac:dyDescent="0.25">
      <c r="A181" s="33" t="str">
        <f>DATA!A180</f>
        <v>TUKE (TU.Košice)</v>
      </c>
      <c r="B181" s="41" t="str">
        <f>DATA!C180&amp;" - "&amp;DATA!B180</f>
        <v>Kurátor výstavy - SR3</v>
      </c>
      <c r="C181" s="38">
        <f t="shared" si="8"/>
        <v>0</v>
      </c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38">
        <f t="shared" si="9"/>
        <v>0</v>
      </c>
      <c r="K181" s="13">
        <v>0</v>
      </c>
      <c r="L181" s="13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 s="38">
        <f t="shared" si="10"/>
        <v>4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4</v>
      </c>
      <c r="AD181" s="38">
        <v>0</v>
      </c>
      <c r="AE181" s="39">
        <f t="shared" si="11"/>
        <v>4</v>
      </c>
    </row>
    <row r="182" spans="1:31" x14ac:dyDescent="0.25">
      <c r="A182" s="33" t="str">
        <f>DATA!A181</f>
        <v>TUKE (TU.Košice)</v>
      </c>
      <c r="B182" s="41" t="str">
        <f>DATA!C181&amp;" - "&amp;DATA!B181</f>
        <v>Výtvarník - SR3</v>
      </c>
      <c r="C182" s="38">
        <f t="shared" si="8"/>
        <v>0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38">
        <f t="shared" si="9"/>
        <v>0</v>
      </c>
      <c r="K182" s="13">
        <v>0</v>
      </c>
      <c r="L182" s="13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 s="38">
        <f t="shared" si="10"/>
        <v>10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10</v>
      </c>
      <c r="AD182" s="38">
        <v>0</v>
      </c>
      <c r="AE182" s="39">
        <f t="shared" si="11"/>
        <v>10</v>
      </c>
    </row>
    <row r="183" spans="1:31" x14ac:dyDescent="0.25">
      <c r="A183" s="33" t="str">
        <f>DATA!A182</f>
        <v>TUKE (TU.Košice)</v>
      </c>
      <c r="B183" s="41" t="str">
        <f>DATA!C182&amp;" - "&amp;DATA!B182</f>
        <v>Architekt - ZN1</v>
      </c>
      <c r="C183" s="38">
        <f t="shared" si="8"/>
        <v>0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38">
        <f t="shared" si="9"/>
        <v>1</v>
      </c>
      <c r="K183" s="13">
        <v>0</v>
      </c>
      <c r="L183" s="13">
        <v>0</v>
      </c>
      <c r="M183">
        <v>0</v>
      </c>
      <c r="N183">
        <v>1</v>
      </c>
      <c r="O183">
        <v>0</v>
      </c>
      <c r="P183">
        <v>0</v>
      </c>
      <c r="Q183">
        <v>0</v>
      </c>
      <c r="R183">
        <v>0</v>
      </c>
      <c r="S183">
        <v>0</v>
      </c>
      <c r="T183" s="38">
        <f t="shared" si="10"/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 s="38">
        <v>0</v>
      </c>
      <c r="AE183" s="39">
        <f t="shared" si="11"/>
        <v>1</v>
      </c>
    </row>
    <row r="184" spans="1:31" x14ac:dyDescent="0.25">
      <c r="A184" s="33" t="str">
        <f>DATA!A183</f>
        <v>TUKE (TU.Košice)</v>
      </c>
      <c r="B184" s="41" t="str">
        <f>DATA!C183&amp;" - "&amp;DATA!B183</f>
        <v>Dizajnér - ZN1</v>
      </c>
      <c r="C184" s="38">
        <f t="shared" si="8"/>
        <v>0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38">
        <f t="shared" si="9"/>
        <v>2</v>
      </c>
      <c r="K184" s="13">
        <v>0</v>
      </c>
      <c r="L184" s="13">
        <v>0</v>
      </c>
      <c r="M184">
        <v>0</v>
      </c>
      <c r="N184">
        <v>2</v>
      </c>
      <c r="O184">
        <v>0</v>
      </c>
      <c r="P184">
        <v>0</v>
      </c>
      <c r="Q184">
        <v>0</v>
      </c>
      <c r="R184">
        <v>0</v>
      </c>
      <c r="S184">
        <v>0</v>
      </c>
      <c r="T184" s="38">
        <f t="shared" si="10"/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 s="38">
        <v>0</v>
      </c>
      <c r="AE184" s="39">
        <f t="shared" si="11"/>
        <v>2</v>
      </c>
    </row>
    <row r="185" spans="1:31" x14ac:dyDescent="0.25">
      <c r="A185" s="33" t="str">
        <f>DATA!A184</f>
        <v>TUKE (TU.Košice)</v>
      </c>
      <c r="B185" s="41" t="str">
        <f>DATA!C184&amp;" - "&amp;DATA!B184</f>
        <v>Výtvarník - ZN1</v>
      </c>
      <c r="C185" s="38">
        <f t="shared" si="8"/>
        <v>0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38">
        <f t="shared" si="9"/>
        <v>1</v>
      </c>
      <c r="K185" s="13">
        <v>0</v>
      </c>
      <c r="L185" s="13">
        <v>0</v>
      </c>
      <c r="M185">
        <v>0</v>
      </c>
      <c r="N185">
        <v>1</v>
      </c>
      <c r="O185">
        <v>0</v>
      </c>
      <c r="P185">
        <v>0</v>
      </c>
      <c r="Q185">
        <v>0</v>
      </c>
      <c r="R185">
        <v>0</v>
      </c>
      <c r="S185">
        <v>0</v>
      </c>
      <c r="T185" s="38">
        <f t="shared" si="10"/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 s="38">
        <v>0</v>
      </c>
      <c r="AE185" s="39">
        <f t="shared" si="11"/>
        <v>1</v>
      </c>
    </row>
    <row r="186" spans="1:31" x14ac:dyDescent="0.25">
      <c r="A186" s="33" t="str">
        <f>DATA!A185</f>
        <v>TUKE (TU.Košice)</v>
      </c>
      <c r="B186" s="41" t="str">
        <f>DATA!C185&amp;" - "&amp;DATA!B185</f>
        <v>Dizajnér - ZN2</v>
      </c>
      <c r="C186" s="38">
        <f t="shared" si="8"/>
        <v>0</v>
      </c>
      <c r="D186" s="1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38">
        <f t="shared" si="9"/>
        <v>1</v>
      </c>
      <c r="K186" s="13">
        <v>0</v>
      </c>
      <c r="L186" s="13">
        <v>0</v>
      </c>
      <c r="M186">
        <v>0</v>
      </c>
      <c r="N186">
        <v>0</v>
      </c>
      <c r="O186">
        <v>1</v>
      </c>
      <c r="P186">
        <v>0</v>
      </c>
      <c r="Q186">
        <v>0</v>
      </c>
      <c r="R186">
        <v>0</v>
      </c>
      <c r="S186">
        <v>0</v>
      </c>
      <c r="T186" s="38">
        <f t="shared" si="10"/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 s="38">
        <v>0</v>
      </c>
      <c r="AE186" s="39">
        <f t="shared" si="11"/>
        <v>1</v>
      </c>
    </row>
    <row r="187" spans="1:31" x14ac:dyDescent="0.25">
      <c r="A187" s="33" t="str">
        <f>DATA!A186</f>
        <v>TUKE (TU.Košice)</v>
      </c>
      <c r="B187" s="41" t="str">
        <f>DATA!C186&amp;" - "&amp;DATA!B186</f>
        <v>Výtvarník - ZN2</v>
      </c>
      <c r="C187" s="38">
        <f t="shared" si="8"/>
        <v>0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38">
        <f t="shared" si="9"/>
        <v>4</v>
      </c>
      <c r="K187" s="13">
        <v>0</v>
      </c>
      <c r="L187" s="13">
        <v>0</v>
      </c>
      <c r="M187">
        <v>0</v>
      </c>
      <c r="N187">
        <v>0</v>
      </c>
      <c r="O187">
        <v>4</v>
      </c>
      <c r="P187">
        <v>0</v>
      </c>
      <c r="Q187">
        <v>0</v>
      </c>
      <c r="R187">
        <v>0</v>
      </c>
      <c r="S187">
        <v>0</v>
      </c>
      <c r="T187" s="38">
        <f t="shared" si="10"/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 s="38">
        <v>0</v>
      </c>
      <c r="AE187" s="39">
        <f t="shared" si="11"/>
        <v>4</v>
      </c>
    </row>
    <row r="188" spans="1:31" x14ac:dyDescent="0.25">
      <c r="A188" s="33" t="str">
        <f>DATA!A187</f>
        <v>TUKE (TU.Košice)</v>
      </c>
      <c r="B188" s="41" t="str">
        <f>DATA!C187&amp;" - "&amp;DATA!B187</f>
        <v>Výtvarník - ZN3</v>
      </c>
      <c r="C188" s="38">
        <f t="shared" si="8"/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38">
        <f t="shared" si="9"/>
        <v>2</v>
      </c>
      <c r="K188" s="13">
        <v>0</v>
      </c>
      <c r="L188" s="13">
        <v>0</v>
      </c>
      <c r="M188">
        <v>0</v>
      </c>
      <c r="N188">
        <v>0</v>
      </c>
      <c r="O188">
        <v>0</v>
      </c>
      <c r="P188">
        <v>2</v>
      </c>
      <c r="Q188">
        <v>0</v>
      </c>
      <c r="R188">
        <v>0</v>
      </c>
      <c r="S188">
        <v>0</v>
      </c>
      <c r="T188" s="38">
        <f t="shared" si="10"/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 s="38">
        <v>0</v>
      </c>
      <c r="AE188" s="39">
        <f t="shared" si="11"/>
        <v>2</v>
      </c>
    </row>
    <row r="189" spans="1:31" x14ac:dyDescent="0.25">
      <c r="A189" s="33" t="str">
        <f>DATA!A188</f>
        <v>TU Zvolen (TU.Zvolen)</v>
      </c>
      <c r="B189" s="41" t="str">
        <f>DATA!C188&amp;" - "&amp;DATA!B188</f>
        <v>Architekt - I</v>
      </c>
      <c r="C189" s="38">
        <f t="shared" si="8"/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38">
        <f t="shared" si="9"/>
        <v>0</v>
      </c>
      <c r="K189" s="13">
        <v>0</v>
      </c>
      <c r="L189" s="13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 s="38">
        <f t="shared" si="10"/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 s="38">
        <v>1</v>
      </c>
      <c r="AE189" s="39">
        <f t="shared" si="11"/>
        <v>1</v>
      </c>
    </row>
    <row r="190" spans="1:31" x14ac:dyDescent="0.25">
      <c r="A190" s="33" t="str">
        <f>DATA!A189</f>
        <v>TU Zvolen (TU.Zvolen)</v>
      </c>
      <c r="B190" s="41" t="str">
        <f>DATA!C189&amp;" - "&amp;DATA!B189</f>
        <v>Dizajnér - I</v>
      </c>
      <c r="C190" s="38">
        <f t="shared" si="8"/>
        <v>0</v>
      </c>
      <c r="D190" s="1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38">
        <f t="shared" si="9"/>
        <v>0</v>
      </c>
      <c r="K190" s="13">
        <v>0</v>
      </c>
      <c r="L190" s="13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 s="38">
        <f t="shared" si="10"/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 s="38">
        <v>2</v>
      </c>
      <c r="AE190" s="39">
        <f t="shared" si="11"/>
        <v>2</v>
      </c>
    </row>
    <row r="191" spans="1:31" x14ac:dyDescent="0.25">
      <c r="A191" s="33" t="str">
        <f>DATA!A190</f>
        <v>TU Zvolen (TU.Zvolen)</v>
      </c>
      <c r="B191" s="41" t="str">
        <f>DATA!C190&amp;" - "&amp;DATA!B190</f>
        <v>Dizajnér - SM2</v>
      </c>
      <c r="C191" s="38">
        <f t="shared" si="8"/>
        <v>0</v>
      </c>
      <c r="D191" s="1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38">
        <f t="shared" si="9"/>
        <v>0</v>
      </c>
      <c r="K191" s="13">
        <v>0</v>
      </c>
      <c r="L191" s="13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 s="38">
        <f t="shared" si="10"/>
        <v>1</v>
      </c>
      <c r="U191">
        <v>0</v>
      </c>
      <c r="V191">
        <v>1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 s="38">
        <v>0</v>
      </c>
      <c r="AE191" s="39">
        <f t="shared" si="11"/>
        <v>1</v>
      </c>
    </row>
    <row r="192" spans="1:31" x14ac:dyDescent="0.25">
      <c r="A192" s="33" t="str">
        <f>DATA!A191</f>
        <v>TU Zvolen (TU.Zvolen)</v>
      </c>
      <c r="B192" s="41" t="str">
        <f>DATA!C191&amp;" - "&amp;DATA!B191</f>
        <v>Kurátor výstavy - SM3</v>
      </c>
      <c r="C192" s="38">
        <f t="shared" si="8"/>
        <v>0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38">
        <f t="shared" si="9"/>
        <v>0</v>
      </c>
      <c r="K192" s="13">
        <v>0</v>
      </c>
      <c r="L192" s="13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 s="38">
        <f t="shared" si="10"/>
        <v>1</v>
      </c>
      <c r="U192">
        <v>0</v>
      </c>
      <c r="V192">
        <v>0</v>
      </c>
      <c r="W192">
        <v>1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 s="38">
        <v>0</v>
      </c>
      <c r="AE192" s="39">
        <f t="shared" si="11"/>
        <v>1</v>
      </c>
    </row>
    <row r="193" spans="1:31" x14ac:dyDescent="0.25">
      <c r="A193" s="33" t="str">
        <f>DATA!A192</f>
        <v>TU Zvolen (TU.Zvolen)</v>
      </c>
      <c r="B193" s="41" t="str">
        <f>DATA!C192&amp;" - "&amp;DATA!B192</f>
        <v>Výtvarník - SM3</v>
      </c>
      <c r="C193" s="38">
        <f t="shared" si="8"/>
        <v>0</v>
      </c>
      <c r="D193" s="1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38">
        <f t="shared" si="9"/>
        <v>0</v>
      </c>
      <c r="K193" s="13">
        <v>0</v>
      </c>
      <c r="L193" s="1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 s="38">
        <f t="shared" si="10"/>
        <v>2</v>
      </c>
      <c r="U193">
        <v>0</v>
      </c>
      <c r="V193">
        <v>0</v>
      </c>
      <c r="W193">
        <v>2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 s="38">
        <v>0</v>
      </c>
      <c r="AE193" s="39">
        <f t="shared" si="11"/>
        <v>2</v>
      </c>
    </row>
    <row r="194" spans="1:31" x14ac:dyDescent="0.25">
      <c r="A194" s="33" t="str">
        <f>DATA!A193</f>
        <v>TU Zvolen (TU.Zvolen)</v>
      </c>
      <c r="B194" s="41" t="str">
        <f>DATA!C193&amp;" - "&amp;DATA!B193</f>
        <v>Dizajnér - SN1</v>
      </c>
      <c r="C194" s="38">
        <f t="shared" si="8"/>
        <v>0</v>
      </c>
      <c r="D194" s="1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38">
        <f t="shared" si="9"/>
        <v>0</v>
      </c>
      <c r="K194" s="13">
        <v>0</v>
      </c>
      <c r="L194" s="13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 s="38">
        <f t="shared" si="10"/>
        <v>2</v>
      </c>
      <c r="U194">
        <v>0</v>
      </c>
      <c r="V194">
        <v>0</v>
      </c>
      <c r="W194">
        <v>0</v>
      </c>
      <c r="X194">
        <v>2</v>
      </c>
      <c r="Y194">
        <v>0</v>
      </c>
      <c r="Z194">
        <v>0</v>
      </c>
      <c r="AA194">
        <v>0</v>
      </c>
      <c r="AB194">
        <v>0</v>
      </c>
      <c r="AC194">
        <v>0</v>
      </c>
      <c r="AD194" s="38">
        <v>0</v>
      </c>
      <c r="AE194" s="39">
        <f t="shared" si="11"/>
        <v>2</v>
      </c>
    </row>
    <row r="195" spans="1:31" x14ac:dyDescent="0.25">
      <c r="A195" s="33" t="str">
        <f>DATA!A194</f>
        <v>TU Zvolen (TU.Zvolen)</v>
      </c>
      <c r="B195" s="41" t="str">
        <f>DATA!C194&amp;" - "&amp;DATA!B194</f>
        <v>Dizajnér - SN2</v>
      </c>
      <c r="C195" s="38">
        <f t="shared" ref="C195:C258" si="12">SUM(D195:I195)</f>
        <v>0</v>
      </c>
      <c r="D195" s="1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38">
        <f t="shared" ref="J195:J258" si="13">SUM(K195:S195)</f>
        <v>0</v>
      </c>
      <c r="K195" s="13">
        <v>0</v>
      </c>
      <c r="L195" s="13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 s="38">
        <f t="shared" ref="T195:T258" si="14">SUM(U195:AC195)</f>
        <v>1</v>
      </c>
      <c r="U195">
        <v>0</v>
      </c>
      <c r="V195">
        <v>0</v>
      </c>
      <c r="W195">
        <v>0</v>
      </c>
      <c r="X195">
        <v>0</v>
      </c>
      <c r="Y195">
        <v>1</v>
      </c>
      <c r="Z195">
        <v>0</v>
      </c>
      <c r="AA195">
        <v>0</v>
      </c>
      <c r="AB195">
        <v>0</v>
      </c>
      <c r="AC195">
        <v>0</v>
      </c>
      <c r="AD195" s="38">
        <v>0</v>
      </c>
      <c r="AE195" s="39">
        <f t="shared" ref="AE195:AE258" si="15">SUM(C195,J195,T195,AD195,)</f>
        <v>1</v>
      </c>
    </row>
    <row r="196" spans="1:31" x14ac:dyDescent="0.25">
      <c r="A196" s="33" t="str">
        <f>DATA!A195</f>
        <v>TU Zvolen (TU.Zvolen)</v>
      </c>
      <c r="B196" s="41" t="str">
        <f>DATA!C195&amp;" - "&amp;DATA!B195</f>
        <v>Kurátor výstavy - SN2</v>
      </c>
      <c r="C196" s="38">
        <f t="shared" si="12"/>
        <v>0</v>
      </c>
      <c r="D196" s="1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38">
        <f t="shared" si="13"/>
        <v>0</v>
      </c>
      <c r="K196" s="13">
        <v>0</v>
      </c>
      <c r="L196" s="13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 s="38">
        <f t="shared" si="14"/>
        <v>1</v>
      </c>
      <c r="U196">
        <v>0</v>
      </c>
      <c r="V196">
        <v>0</v>
      </c>
      <c r="W196">
        <v>0</v>
      </c>
      <c r="X196">
        <v>0</v>
      </c>
      <c r="Y196">
        <v>1</v>
      </c>
      <c r="Z196">
        <v>0</v>
      </c>
      <c r="AA196">
        <v>0</v>
      </c>
      <c r="AB196">
        <v>0</v>
      </c>
      <c r="AC196">
        <v>0</v>
      </c>
      <c r="AD196" s="38">
        <v>0</v>
      </c>
      <c r="AE196" s="39">
        <f t="shared" si="15"/>
        <v>1</v>
      </c>
    </row>
    <row r="197" spans="1:31" x14ac:dyDescent="0.25">
      <c r="A197" s="33" t="str">
        <f>DATA!A196</f>
        <v>TU Zvolen (TU.Zvolen)</v>
      </c>
      <c r="B197" s="41" t="str">
        <f>DATA!C196&amp;" - "&amp;DATA!B196</f>
        <v>Dizajnér - SN3</v>
      </c>
      <c r="C197" s="38">
        <f t="shared" si="12"/>
        <v>0</v>
      </c>
      <c r="D197" s="1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38">
        <f t="shared" si="13"/>
        <v>0</v>
      </c>
      <c r="K197" s="13">
        <v>0</v>
      </c>
      <c r="L197" s="13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 s="38">
        <f t="shared" si="14"/>
        <v>3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3</v>
      </c>
      <c r="AA197">
        <v>0</v>
      </c>
      <c r="AB197">
        <v>0</v>
      </c>
      <c r="AC197">
        <v>0</v>
      </c>
      <c r="AD197" s="38">
        <v>0</v>
      </c>
      <c r="AE197" s="39">
        <f t="shared" si="15"/>
        <v>3</v>
      </c>
    </row>
    <row r="198" spans="1:31" x14ac:dyDescent="0.25">
      <c r="A198" s="33" t="str">
        <f>DATA!A197</f>
        <v>TU Zvolen (TU.Zvolen)</v>
      </c>
      <c r="B198" s="41" t="str">
        <f>DATA!C197&amp;" - "&amp;DATA!B197</f>
        <v>Architekt - SR3</v>
      </c>
      <c r="C198" s="38">
        <f t="shared" si="12"/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38">
        <f t="shared" si="13"/>
        <v>0</v>
      </c>
      <c r="K198" s="13">
        <v>0</v>
      </c>
      <c r="L198" s="13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 s="38">
        <f t="shared" si="14"/>
        <v>2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2</v>
      </c>
      <c r="AD198" s="38">
        <v>0</v>
      </c>
      <c r="AE198" s="39">
        <f t="shared" si="15"/>
        <v>2</v>
      </c>
    </row>
    <row r="199" spans="1:31" x14ac:dyDescent="0.25">
      <c r="A199" s="33" t="str">
        <f>DATA!A198</f>
        <v>TU Zvolen (TU.Zvolen)</v>
      </c>
      <c r="B199" s="41" t="str">
        <f>DATA!C198&amp;" - "&amp;DATA!B198</f>
        <v>Dizajnér - SR3</v>
      </c>
      <c r="C199" s="38">
        <f t="shared" si="12"/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38">
        <f t="shared" si="13"/>
        <v>0</v>
      </c>
      <c r="K199" s="13">
        <v>0</v>
      </c>
      <c r="L199" s="13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 s="38">
        <f t="shared" si="14"/>
        <v>3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3</v>
      </c>
      <c r="AD199" s="38">
        <v>0</v>
      </c>
      <c r="AE199" s="39">
        <f t="shared" si="15"/>
        <v>3</v>
      </c>
    </row>
    <row r="200" spans="1:31" x14ac:dyDescent="0.25">
      <c r="A200" s="33" t="str">
        <f>DATA!A199</f>
        <v>VŠMU (VSMU, 16, VŠMU.Bratislava)</v>
      </c>
      <c r="B200" s="41" t="str">
        <f>DATA!C199&amp;" - "&amp;DATA!B199</f>
        <v>Autor dramatizácie literárneho diela - EM1</v>
      </c>
      <c r="C200" s="38">
        <f t="shared" si="12"/>
        <v>1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38">
        <f t="shared" si="13"/>
        <v>0</v>
      </c>
      <c r="K200" s="13">
        <v>0</v>
      </c>
      <c r="L200" s="13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 s="38">
        <f t="shared" si="14"/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 s="38">
        <v>0</v>
      </c>
      <c r="AE200" s="39">
        <f t="shared" si="15"/>
        <v>1</v>
      </c>
    </row>
    <row r="201" spans="1:31" x14ac:dyDescent="0.25">
      <c r="A201" s="33" t="str">
        <f>DATA!A200</f>
        <v>VŠMU (VSMU, 16, VŠMU.Bratislava)</v>
      </c>
      <c r="B201" s="41" t="str">
        <f>DATA!C200&amp;" - "&amp;DATA!B200</f>
        <v>Autor hudby - EM1</v>
      </c>
      <c r="C201" s="38">
        <f t="shared" si="12"/>
        <v>1</v>
      </c>
      <c r="D201" s="13">
        <v>1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38">
        <f t="shared" si="13"/>
        <v>0</v>
      </c>
      <c r="K201" s="13">
        <v>0</v>
      </c>
      <c r="L201" s="13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 s="38">
        <f t="shared" si="14"/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 s="38">
        <v>0</v>
      </c>
      <c r="AE201" s="39">
        <f t="shared" si="15"/>
        <v>1</v>
      </c>
    </row>
    <row r="202" spans="1:31" x14ac:dyDescent="0.25">
      <c r="A202" s="33" t="str">
        <f>DATA!A201</f>
        <v>VŠMU (VSMU, 16, VŠMU.Bratislava)</v>
      </c>
      <c r="B202" s="41" t="str">
        <f>DATA!C201&amp;" - "&amp;DATA!B201</f>
        <v>Autor námetu - EM1</v>
      </c>
      <c r="C202" s="38">
        <f t="shared" si="12"/>
        <v>1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38">
        <f t="shared" si="13"/>
        <v>0</v>
      </c>
      <c r="K202" s="13">
        <v>0</v>
      </c>
      <c r="L202" s="13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 s="38">
        <f t="shared" si="14"/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 s="38">
        <v>0</v>
      </c>
      <c r="AE202" s="39">
        <f t="shared" si="15"/>
        <v>1</v>
      </c>
    </row>
    <row r="203" spans="1:31" x14ac:dyDescent="0.25">
      <c r="A203" s="33" t="str">
        <f>DATA!A202</f>
        <v>VŠMU (VSMU, 16, VŠMU.Bratislava)</v>
      </c>
      <c r="B203" s="41" t="str">
        <f>DATA!C202&amp;" - "&amp;DATA!B202</f>
        <v>Autor pohybovej spolupráce - EM1</v>
      </c>
      <c r="C203" s="38">
        <f t="shared" si="12"/>
        <v>1</v>
      </c>
      <c r="D203" s="13">
        <v>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38">
        <f t="shared" si="13"/>
        <v>0</v>
      </c>
      <c r="K203" s="13">
        <v>0</v>
      </c>
      <c r="L203" s="1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 s="38">
        <f t="shared" si="14"/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 s="38">
        <v>0</v>
      </c>
      <c r="AE203" s="39">
        <f t="shared" si="15"/>
        <v>1</v>
      </c>
    </row>
    <row r="204" spans="1:31" x14ac:dyDescent="0.25">
      <c r="A204" s="33" t="str">
        <f>DATA!A203</f>
        <v>VŠMU (VSMU, 16, VŠMU.Bratislava)</v>
      </c>
      <c r="B204" s="41" t="str">
        <f>DATA!C203&amp;" - "&amp;DATA!B203</f>
        <v>Autor svetelného dizajnu - EM1</v>
      </c>
      <c r="C204" s="38">
        <f t="shared" si="12"/>
        <v>1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38">
        <f t="shared" si="13"/>
        <v>0</v>
      </c>
      <c r="K204" s="13">
        <v>0</v>
      </c>
      <c r="L204" s="13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 s="38">
        <f t="shared" si="14"/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 s="38">
        <v>0</v>
      </c>
      <c r="AE204" s="39">
        <f t="shared" si="15"/>
        <v>1</v>
      </c>
    </row>
    <row r="205" spans="1:31" x14ac:dyDescent="0.25">
      <c r="A205" s="33" t="str">
        <f>DATA!A204</f>
        <v>VŠMU (VSMU, 16, VŠMU.Bratislava)</v>
      </c>
      <c r="B205" s="41" t="str">
        <f>DATA!C204&amp;" - "&amp;DATA!B204</f>
        <v>Autor úpravy dramatického diela - EM1</v>
      </c>
      <c r="C205" s="38">
        <f t="shared" si="12"/>
        <v>1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38">
        <f t="shared" si="13"/>
        <v>0</v>
      </c>
      <c r="K205" s="13">
        <v>0</v>
      </c>
      <c r="L205" s="13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 s="38">
        <f t="shared" si="14"/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 s="38">
        <v>0</v>
      </c>
      <c r="AE205" s="39">
        <f t="shared" si="15"/>
        <v>1</v>
      </c>
    </row>
    <row r="206" spans="1:31" x14ac:dyDescent="0.25">
      <c r="A206" s="33" t="str">
        <f>DATA!A205</f>
        <v>VŠMU (VSMU, 16, VŠMU.Bratislava)</v>
      </c>
      <c r="B206" s="41" t="str">
        <f>DATA!C205&amp;" - "&amp;DATA!B205</f>
        <v>Dramaturg - EM1</v>
      </c>
      <c r="C206" s="38">
        <f t="shared" si="12"/>
        <v>1</v>
      </c>
      <c r="D206" s="13">
        <v>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38">
        <f t="shared" si="13"/>
        <v>0</v>
      </c>
      <c r="K206" s="13">
        <v>0</v>
      </c>
      <c r="L206" s="13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 s="38">
        <f t="shared" si="14"/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 s="38">
        <v>0</v>
      </c>
      <c r="AE206" s="39">
        <f t="shared" si="15"/>
        <v>1</v>
      </c>
    </row>
    <row r="207" spans="1:31" x14ac:dyDescent="0.25">
      <c r="A207" s="33" t="str">
        <f>DATA!A206</f>
        <v>VŠMU (VSMU, 16, VŠMU.Bratislava)</v>
      </c>
      <c r="B207" s="41" t="str">
        <f>DATA!C206&amp;" - "&amp;DATA!B206</f>
        <v>Dramaturg - EM1</v>
      </c>
      <c r="C207" s="38">
        <f t="shared" si="12"/>
        <v>3</v>
      </c>
      <c r="D207" s="13">
        <v>3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38">
        <f t="shared" si="13"/>
        <v>0</v>
      </c>
      <c r="K207" s="13">
        <v>0</v>
      </c>
      <c r="L207" s="13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 s="38">
        <f t="shared" si="14"/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 s="38">
        <v>0</v>
      </c>
      <c r="AE207" s="39">
        <f t="shared" si="15"/>
        <v>3</v>
      </c>
    </row>
    <row r="208" spans="1:31" x14ac:dyDescent="0.25">
      <c r="A208" s="33" t="str">
        <f>DATA!A207</f>
        <v>VŠMU (VSMU, 16, VŠMU.Bratislava)</v>
      </c>
      <c r="B208" s="41" t="str">
        <f>DATA!C207&amp;" - "&amp;DATA!B207</f>
        <v>Filmový architekt - EM1</v>
      </c>
      <c r="C208" s="38">
        <f t="shared" si="12"/>
        <v>1</v>
      </c>
      <c r="D208" s="13">
        <v>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38">
        <f t="shared" si="13"/>
        <v>0</v>
      </c>
      <c r="K208" s="13">
        <v>0</v>
      </c>
      <c r="L208" s="13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 s="38">
        <f t="shared" si="14"/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 s="38">
        <v>0</v>
      </c>
      <c r="AE208" s="39">
        <f t="shared" si="15"/>
        <v>1</v>
      </c>
    </row>
    <row r="209" spans="1:31" x14ac:dyDescent="0.25">
      <c r="A209" s="33" t="str">
        <f>DATA!A208</f>
        <v>VŠMU (VSMU, 16, VŠMU.Bratislava)</v>
      </c>
      <c r="B209" s="41" t="str">
        <f>DATA!C208&amp;" - "&amp;DATA!B208</f>
        <v>Herec v hlavnej úlohe - EM1</v>
      </c>
      <c r="C209" s="38">
        <f t="shared" si="12"/>
        <v>1</v>
      </c>
      <c r="D209" s="13">
        <v>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38">
        <f t="shared" si="13"/>
        <v>0</v>
      </c>
      <c r="K209" s="13">
        <v>0</v>
      </c>
      <c r="L209" s="13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 s="38">
        <f t="shared" si="14"/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 s="38">
        <v>0</v>
      </c>
      <c r="AE209" s="39">
        <f t="shared" si="15"/>
        <v>1</v>
      </c>
    </row>
    <row r="210" spans="1:31" x14ac:dyDescent="0.25">
      <c r="A210" s="33" t="str">
        <f>DATA!A209</f>
        <v>VŠMU (VSMU, 16, VŠMU.Bratislava)</v>
      </c>
      <c r="B210" s="41" t="str">
        <f>DATA!C209&amp;" - "&amp;DATA!B209</f>
        <v>Herec v hlavnej úlohy - EM1</v>
      </c>
      <c r="C210" s="38">
        <f t="shared" si="12"/>
        <v>2</v>
      </c>
      <c r="D210" s="13">
        <v>2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38">
        <f t="shared" si="13"/>
        <v>0</v>
      </c>
      <c r="K210" s="13">
        <v>0</v>
      </c>
      <c r="L210" s="13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 s="38">
        <f t="shared" si="14"/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 s="38">
        <v>0</v>
      </c>
      <c r="AE210" s="39">
        <f t="shared" si="15"/>
        <v>2</v>
      </c>
    </row>
    <row r="211" spans="1:31" x14ac:dyDescent="0.25">
      <c r="A211" s="33" t="str">
        <f>DATA!A210</f>
        <v>VŠMU (VSMU, 16, VŠMU.Bratislava)</v>
      </c>
      <c r="B211" s="41" t="str">
        <f>DATA!C210&amp;" - "&amp;DATA!B210</f>
        <v>Herec vo vedľajšej úlohe - EM1</v>
      </c>
      <c r="C211" s="38">
        <f t="shared" si="12"/>
        <v>2</v>
      </c>
      <c r="D211" s="13">
        <v>2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38">
        <f t="shared" si="13"/>
        <v>0</v>
      </c>
      <c r="K211" s="13">
        <v>0</v>
      </c>
      <c r="L211" s="13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 s="38">
        <f t="shared" si="14"/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 s="38">
        <v>0</v>
      </c>
      <c r="AE211" s="39">
        <f t="shared" si="15"/>
        <v>2</v>
      </c>
    </row>
    <row r="212" spans="1:31" x14ac:dyDescent="0.25">
      <c r="A212" s="33" t="str">
        <f>DATA!A211</f>
        <v>VŠMU (VSMU, 16, VŠMU.Bratislava)</v>
      </c>
      <c r="B212" s="41" t="str">
        <f>DATA!C211&amp;" - "&amp;DATA!B211</f>
        <v>Choreograf - EM1</v>
      </c>
      <c r="C212" s="38">
        <f t="shared" si="12"/>
        <v>1</v>
      </c>
      <c r="D212" s="13">
        <v>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38">
        <f t="shared" si="13"/>
        <v>0</v>
      </c>
      <c r="K212" s="13">
        <v>0</v>
      </c>
      <c r="L212" s="13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 s="38">
        <f t="shared" si="14"/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 s="38">
        <v>0</v>
      </c>
      <c r="AE212" s="39">
        <f t="shared" si="15"/>
        <v>1</v>
      </c>
    </row>
    <row r="213" spans="1:31" x14ac:dyDescent="0.25">
      <c r="A213" s="33" t="str">
        <f>DATA!A212</f>
        <v>VŠMU (VSMU, 16, VŠMU.Bratislava)</v>
      </c>
      <c r="B213" s="41" t="str">
        <f>DATA!C212&amp;" - "&amp;DATA!B212</f>
        <v>Kameraman - EM1</v>
      </c>
      <c r="C213" s="38">
        <f t="shared" si="12"/>
        <v>1</v>
      </c>
      <c r="D213" s="13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38">
        <f t="shared" si="13"/>
        <v>0</v>
      </c>
      <c r="K213" s="13">
        <v>0</v>
      </c>
      <c r="L213" s="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 s="38">
        <f t="shared" si="14"/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 s="38">
        <v>0</v>
      </c>
      <c r="AE213" s="39">
        <f t="shared" si="15"/>
        <v>1</v>
      </c>
    </row>
    <row r="214" spans="1:31" x14ac:dyDescent="0.25">
      <c r="A214" s="33" t="str">
        <f>DATA!A213</f>
        <v>VŠMU (VSMU, 16, VŠMU.Bratislava)</v>
      </c>
      <c r="B214" s="41" t="str">
        <f>DATA!C213&amp;" - "&amp;DATA!B213</f>
        <v>Majster zvuku - EM1</v>
      </c>
      <c r="C214" s="38">
        <f t="shared" si="12"/>
        <v>1</v>
      </c>
      <c r="D214" s="13">
        <v>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38">
        <f t="shared" si="13"/>
        <v>0</v>
      </c>
      <c r="K214" s="13">
        <v>0</v>
      </c>
      <c r="L214" s="13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 s="38">
        <f t="shared" si="14"/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 s="38">
        <v>0</v>
      </c>
      <c r="AE214" s="39">
        <f t="shared" si="15"/>
        <v>1</v>
      </c>
    </row>
    <row r="215" spans="1:31" x14ac:dyDescent="0.25">
      <c r="A215" s="33" t="str">
        <f>DATA!A214</f>
        <v>VŠMU (VSMU, 16, VŠMU.Bratislava)</v>
      </c>
      <c r="B215" s="41" t="str">
        <f>DATA!C214&amp;" - "&amp;DATA!B214</f>
        <v>Producent - EM1</v>
      </c>
      <c r="C215" s="38">
        <f t="shared" si="12"/>
        <v>4</v>
      </c>
      <c r="D215" s="13">
        <v>4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38">
        <f t="shared" si="13"/>
        <v>0</v>
      </c>
      <c r="K215" s="13">
        <v>0</v>
      </c>
      <c r="L215" s="13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 s="38">
        <f t="shared" si="14"/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 s="38">
        <v>0</v>
      </c>
      <c r="AE215" s="39">
        <f t="shared" si="15"/>
        <v>4</v>
      </c>
    </row>
    <row r="216" spans="1:31" x14ac:dyDescent="0.25">
      <c r="A216" s="33" t="str">
        <f>DATA!A215</f>
        <v>VŠMU (VSMU, 16, VŠMU.Bratislava)</v>
      </c>
      <c r="B216" s="41" t="str">
        <f>DATA!C215&amp;" - "&amp;DATA!B215</f>
        <v>Producent - EM1</v>
      </c>
      <c r="C216" s="38">
        <f t="shared" si="12"/>
        <v>1</v>
      </c>
      <c r="D216" s="13">
        <v>1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38">
        <f t="shared" si="13"/>
        <v>0</v>
      </c>
      <c r="K216" s="13">
        <v>0</v>
      </c>
      <c r="L216" s="13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 s="38">
        <f t="shared" si="14"/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 s="38">
        <v>0</v>
      </c>
      <c r="AE216" s="39">
        <f t="shared" si="15"/>
        <v>1</v>
      </c>
    </row>
    <row r="217" spans="1:31" x14ac:dyDescent="0.25">
      <c r="A217" s="33" t="str">
        <f>DATA!A216</f>
        <v>VŠMU (VSMU, 16, VŠMU.Bratislava)</v>
      </c>
      <c r="B217" s="41" t="str">
        <f>DATA!C216&amp;" - "&amp;DATA!B216</f>
        <v>Režisér - EM1</v>
      </c>
      <c r="C217" s="38">
        <f t="shared" si="12"/>
        <v>1</v>
      </c>
      <c r="D217" s="13">
        <v>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38">
        <f t="shared" si="13"/>
        <v>0</v>
      </c>
      <c r="K217" s="13">
        <v>0</v>
      </c>
      <c r="L217" s="13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 s="38">
        <f t="shared" si="14"/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 s="38">
        <v>0</v>
      </c>
      <c r="AE217" s="39">
        <f t="shared" si="15"/>
        <v>1</v>
      </c>
    </row>
    <row r="218" spans="1:31" x14ac:dyDescent="0.25">
      <c r="A218" s="33" t="str">
        <f>DATA!A217</f>
        <v>VŠMU (VSMU, 16, VŠMU.Bratislava)</v>
      </c>
      <c r="B218" s="41" t="str">
        <f>DATA!C217&amp;" - "&amp;DATA!B217</f>
        <v>Režisér - EM1</v>
      </c>
      <c r="C218" s="38">
        <f t="shared" si="12"/>
        <v>4</v>
      </c>
      <c r="D218" s="13">
        <v>4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38">
        <f t="shared" si="13"/>
        <v>0</v>
      </c>
      <c r="K218" s="13">
        <v>0</v>
      </c>
      <c r="L218" s="13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 s="38">
        <f t="shared" si="14"/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 s="38">
        <v>0</v>
      </c>
      <c r="AE218" s="39">
        <f t="shared" si="15"/>
        <v>4</v>
      </c>
    </row>
    <row r="219" spans="1:31" x14ac:dyDescent="0.25">
      <c r="A219" s="33" t="str">
        <f>DATA!A218</f>
        <v>VŠMU (VSMU, 16, VŠMU.Bratislava)</v>
      </c>
      <c r="B219" s="41" t="str">
        <f>DATA!C218&amp;" - "&amp;DATA!B218</f>
        <v>Spevák - EM1</v>
      </c>
      <c r="C219" s="38">
        <f t="shared" si="12"/>
        <v>1</v>
      </c>
      <c r="D219" s="13">
        <v>1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38">
        <f t="shared" si="13"/>
        <v>0</v>
      </c>
      <c r="K219" s="13">
        <v>0</v>
      </c>
      <c r="L219" s="13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 s="38">
        <f t="shared" si="14"/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 s="38">
        <v>0</v>
      </c>
      <c r="AE219" s="39">
        <f t="shared" si="15"/>
        <v>1</v>
      </c>
    </row>
    <row r="220" spans="1:31" x14ac:dyDescent="0.25">
      <c r="A220" s="33" t="str">
        <f>DATA!A219</f>
        <v>VŠMU (VSMU, 16, VŠMU.Bratislava)</v>
      </c>
      <c r="B220" s="41" t="str">
        <f>DATA!C219&amp;" - "&amp;DATA!B219</f>
        <v>Autor scenára - EM2</v>
      </c>
      <c r="C220" s="38">
        <f t="shared" si="12"/>
        <v>1</v>
      </c>
      <c r="D220" s="13">
        <v>0</v>
      </c>
      <c r="E220" s="13">
        <v>1</v>
      </c>
      <c r="F220" s="13">
        <v>0</v>
      </c>
      <c r="G220" s="13">
        <v>0</v>
      </c>
      <c r="H220" s="13">
        <v>0</v>
      </c>
      <c r="I220" s="13">
        <v>0</v>
      </c>
      <c r="J220" s="38">
        <f t="shared" si="13"/>
        <v>0</v>
      </c>
      <c r="K220" s="13">
        <v>0</v>
      </c>
      <c r="L220" s="13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 s="38">
        <f t="shared" si="14"/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 s="38">
        <v>0</v>
      </c>
      <c r="AE220" s="39">
        <f t="shared" si="15"/>
        <v>1</v>
      </c>
    </row>
    <row r="221" spans="1:31" x14ac:dyDescent="0.25">
      <c r="A221" s="33" t="str">
        <f>DATA!A220</f>
        <v>VŠMU (VSMU, 16, VŠMU.Bratislava)</v>
      </c>
      <c r="B221" s="41" t="str">
        <f>DATA!C220&amp;" - "&amp;DATA!B220</f>
        <v>Dramaturg - EM2</v>
      </c>
      <c r="C221" s="38">
        <f t="shared" si="12"/>
        <v>1</v>
      </c>
      <c r="D221" s="13">
        <v>0</v>
      </c>
      <c r="E221" s="13">
        <v>1</v>
      </c>
      <c r="F221" s="13">
        <v>0</v>
      </c>
      <c r="G221" s="13">
        <v>0</v>
      </c>
      <c r="H221" s="13">
        <v>0</v>
      </c>
      <c r="I221" s="13">
        <v>0</v>
      </c>
      <c r="J221" s="38">
        <f t="shared" si="13"/>
        <v>0</v>
      </c>
      <c r="K221" s="13">
        <v>0</v>
      </c>
      <c r="L221" s="13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 s="38">
        <f t="shared" si="14"/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 s="38">
        <v>0</v>
      </c>
      <c r="AE221" s="39">
        <f t="shared" si="15"/>
        <v>1</v>
      </c>
    </row>
    <row r="222" spans="1:31" x14ac:dyDescent="0.25">
      <c r="A222" s="33" t="str">
        <f>DATA!A221</f>
        <v>VŠMU (VSMU, 16, VŠMU.Bratislava)</v>
      </c>
      <c r="B222" s="41" t="str">
        <f>DATA!C221&amp;" - "&amp;DATA!B221</f>
        <v>Filmový architekt - EM2</v>
      </c>
      <c r="C222" s="38">
        <f t="shared" si="12"/>
        <v>8</v>
      </c>
      <c r="D222" s="13">
        <v>0</v>
      </c>
      <c r="E222" s="13">
        <v>8</v>
      </c>
      <c r="F222" s="13">
        <v>0</v>
      </c>
      <c r="G222" s="13">
        <v>0</v>
      </c>
      <c r="H222" s="13">
        <v>0</v>
      </c>
      <c r="I222" s="13">
        <v>0</v>
      </c>
      <c r="J222" s="38">
        <f t="shared" si="13"/>
        <v>0</v>
      </c>
      <c r="K222" s="13">
        <v>0</v>
      </c>
      <c r="L222" s="13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 s="38">
        <f t="shared" si="14"/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 s="38">
        <v>0</v>
      </c>
      <c r="AE222" s="39">
        <f t="shared" si="15"/>
        <v>8</v>
      </c>
    </row>
    <row r="223" spans="1:31" x14ac:dyDescent="0.25">
      <c r="A223" s="33" t="str">
        <f>DATA!A222</f>
        <v>VŠMU (VSMU, 16, VŠMU.Bratislava)</v>
      </c>
      <c r="B223" s="41" t="str">
        <f>DATA!C222&amp;" - "&amp;DATA!B222</f>
        <v>Herec vo vedľajšej úlohe - EM2</v>
      </c>
      <c r="C223" s="38">
        <f t="shared" si="12"/>
        <v>8</v>
      </c>
      <c r="D223" s="13">
        <v>0</v>
      </c>
      <c r="E223" s="13">
        <v>8</v>
      </c>
      <c r="F223" s="13">
        <v>0</v>
      </c>
      <c r="G223" s="13">
        <v>0</v>
      </c>
      <c r="H223" s="13">
        <v>0</v>
      </c>
      <c r="I223" s="13">
        <v>0</v>
      </c>
      <c r="J223" s="38">
        <f t="shared" si="13"/>
        <v>0</v>
      </c>
      <c r="K223" s="13">
        <v>0</v>
      </c>
      <c r="L223" s="1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 s="38">
        <f t="shared" si="14"/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 s="38">
        <v>0</v>
      </c>
      <c r="AE223" s="39">
        <f t="shared" si="15"/>
        <v>8</v>
      </c>
    </row>
    <row r="224" spans="1:31" x14ac:dyDescent="0.25">
      <c r="A224" s="33" t="str">
        <f>DATA!A223</f>
        <v>VŠMU (VSMU, 16, VŠMU.Bratislava)</v>
      </c>
      <c r="B224" s="41" t="str">
        <f>DATA!C223&amp;" - "&amp;DATA!B223</f>
        <v>Inštrumentalista - EM2</v>
      </c>
      <c r="C224" s="38">
        <f t="shared" si="12"/>
        <v>1</v>
      </c>
      <c r="D224" s="13">
        <v>0</v>
      </c>
      <c r="E224" s="13">
        <v>1</v>
      </c>
      <c r="F224" s="13">
        <v>0</v>
      </c>
      <c r="G224" s="13">
        <v>0</v>
      </c>
      <c r="H224" s="13">
        <v>0</v>
      </c>
      <c r="I224" s="13">
        <v>0</v>
      </c>
      <c r="J224" s="38">
        <f t="shared" si="13"/>
        <v>0</v>
      </c>
      <c r="K224" s="13">
        <v>0</v>
      </c>
      <c r="L224" s="13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 s="38">
        <f t="shared" si="14"/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 s="38">
        <v>0</v>
      </c>
      <c r="AE224" s="39">
        <f t="shared" si="15"/>
        <v>1</v>
      </c>
    </row>
    <row r="225" spans="1:31" x14ac:dyDescent="0.25">
      <c r="A225" s="33" t="str">
        <f>DATA!A224</f>
        <v>VŠMU (VSMU, 16, VŠMU.Bratislava)</v>
      </c>
      <c r="B225" s="41" t="str">
        <f>DATA!C224&amp;" - "&amp;DATA!B224</f>
        <v>Inštrumentalista - sólista - EM2</v>
      </c>
      <c r="C225" s="38">
        <f t="shared" si="12"/>
        <v>1</v>
      </c>
      <c r="D225" s="13">
        <v>0</v>
      </c>
      <c r="E225" s="13">
        <v>1</v>
      </c>
      <c r="F225" s="13">
        <v>0</v>
      </c>
      <c r="G225" s="13">
        <v>0</v>
      </c>
      <c r="H225" s="13">
        <v>0</v>
      </c>
      <c r="I225" s="13">
        <v>0</v>
      </c>
      <c r="J225" s="38">
        <f t="shared" si="13"/>
        <v>0</v>
      </c>
      <c r="K225" s="13">
        <v>0</v>
      </c>
      <c r="L225" s="13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 s="38">
        <f t="shared" si="14"/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 s="38">
        <v>0</v>
      </c>
      <c r="AE225" s="39">
        <f t="shared" si="15"/>
        <v>1</v>
      </c>
    </row>
    <row r="226" spans="1:31" x14ac:dyDescent="0.25">
      <c r="A226" s="33" t="str">
        <f>DATA!A225</f>
        <v>VŠMU (VSMU, 16, VŠMU.Bratislava)</v>
      </c>
      <c r="B226" s="41" t="str">
        <f>DATA!C225&amp;" - "&amp;DATA!B225</f>
        <v>Kostýmový výtvarník - EM2</v>
      </c>
      <c r="C226" s="38">
        <f t="shared" si="12"/>
        <v>1</v>
      </c>
      <c r="D226" s="13">
        <v>0</v>
      </c>
      <c r="E226" s="13">
        <v>1</v>
      </c>
      <c r="F226" s="13">
        <v>0</v>
      </c>
      <c r="G226" s="13">
        <v>0</v>
      </c>
      <c r="H226" s="13">
        <v>0</v>
      </c>
      <c r="I226" s="13">
        <v>0</v>
      </c>
      <c r="J226" s="38">
        <f t="shared" si="13"/>
        <v>0</v>
      </c>
      <c r="K226" s="13">
        <v>0</v>
      </c>
      <c r="L226" s="13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 s="38">
        <f t="shared" si="14"/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 s="38">
        <v>0</v>
      </c>
      <c r="AE226" s="39">
        <f t="shared" si="15"/>
        <v>1</v>
      </c>
    </row>
    <row r="227" spans="1:31" x14ac:dyDescent="0.25">
      <c r="A227" s="33" t="str">
        <f>DATA!A226</f>
        <v>VŠMU (VSMU, 16, VŠMU.Bratislava)</v>
      </c>
      <c r="B227" s="41" t="str">
        <f>DATA!C226&amp;" - "&amp;DATA!B226</f>
        <v>Majster zvuku - EM2</v>
      </c>
      <c r="C227" s="38">
        <f t="shared" si="12"/>
        <v>2</v>
      </c>
      <c r="D227" s="13">
        <v>0</v>
      </c>
      <c r="E227" s="13">
        <v>2</v>
      </c>
      <c r="F227" s="13">
        <v>0</v>
      </c>
      <c r="G227" s="13">
        <v>0</v>
      </c>
      <c r="H227" s="13">
        <v>0</v>
      </c>
      <c r="I227" s="13">
        <v>0</v>
      </c>
      <c r="J227" s="38">
        <f t="shared" si="13"/>
        <v>0</v>
      </c>
      <c r="K227" s="13">
        <v>0</v>
      </c>
      <c r="L227" s="13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 s="38">
        <f t="shared" si="14"/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 s="38">
        <v>0</v>
      </c>
      <c r="AE227" s="39">
        <f t="shared" si="15"/>
        <v>2</v>
      </c>
    </row>
    <row r="228" spans="1:31" x14ac:dyDescent="0.25">
      <c r="A228" s="33" t="str">
        <f>DATA!A227</f>
        <v>VŠMU (VSMU, 16, VŠMU.Bratislava)</v>
      </c>
      <c r="B228" s="41" t="str">
        <f>DATA!C227&amp;" - "&amp;DATA!B227</f>
        <v>Inštrumentalista - sólista - EM3</v>
      </c>
      <c r="C228" s="38">
        <f t="shared" si="12"/>
        <v>1</v>
      </c>
      <c r="D228" s="13">
        <v>0</v>
      </c>
      <c r="E228" s="13">
        <v>0</v>
      </c>
      <c r="F228" s="13">
        <v>1</v>
      </c>
      <c r="G228" s="13">
        <v>0</v>
      </c>
      <c r="H228" s="13">
        <v>0</v>
      </c>
      <c r="I228" s="13">
        <v>0</v>
      </c>
      <c r="J228" s="38">
        <f t="shared" si="13"/>
        <v>0</v>
      </c>
      <c r="K228" s="13">
        <v>0</v>
      </c>
      <c r="L228" s="13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 s="38">
        <f t="shared" si="14"/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 s="38">
        <v>0</v>
      </c>
      <c r="AE228" s="39">
        <f t="shared" si="15"/>
        <v>1</v>
      </c>
    </row>
    <row r="229" spans="1:31" x14ac:dyDescent="0.25">
      <c r="A229" s="33" t="str">
        <f>DATA!A228</f>
        <v>VŠMU (VSMU, 16, VŠMU.Bratislava)</v>
      </c>
      <c r="B229" s="41" t="str">
        <f>DATA!C228&amp;" - "&amp;DATA!B228</f>
        <v>Autor svetelného dizajnu - EN1</v>
      </c>
      <c r="C229" s="38">
        <f t="shared" si="12"/>
        <v>1</v>
      </c>
      <c r="D229" s="13">
        <v>0</v>
      </c>
      <c r="E229" s="13">
        <v>0</v>
      </c>
      <c r="F229" s="13">
        <v>0</v>
      </c>
      <c r="G229" s="13">
        <v>1</v>
      </c>
      <c r="H229" s="13">
        <v>0</v>
      </c>
      <c r="I229" s="13">
        <v>0</v>
      </c>
      <c r="J229" s="38">
        <f t="shared" si="13"/>
        <v>0</v>
      </c>
      <c r="K229" s="13">
        <v>0</v>
      </c>
      <c r="L229" s="13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 s="38">
        <f t="shared" si="14"/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 s="38">
        <v>0</v>
      </c>
      <c r="AE229" s="39">
        <f t="shared" si="15"/>
        <v>1</v>
      </c>
    </row>
    <row r="230" spans="1:31" x14ac:dyDescent="0.25">
      <c r="A230" s="33" t="str">
        <f>DATA!A229</f>
        <v>VŠMU (VSMU, 16, VŠMU.Bratislava)</v>
      </c>
      <c r="B230" s="41" t="str">
        <f>DATA!C229&amp;" - "&amp;DATA!B229</f>
        <v>Autor úpravy dramatického diela - EN1</v>
      </c>
      <c r="C230" s="38">
        <f t="shared" si="12"/>
        <v>1</v>
      </c>
      <c r="D230" s="13">
        <v>0</v>
      </c>
      <c r="E230" s="13">
        <v>0</v>
      </c>
      <c r="F230" s="13">
        <v>0</v>
      </c>
      <c r="G230" s="13">
        <v>1</v>
      </c>
      <c r="H230" s="13">
        <v>0</v>
      </c>
      <c r="I230" s="13">
        <v>0</v>
      </c>
      <c r="J230" s="38">
        <f t="shared" si="13"/>
        <v>0</v>
      </c>
      <c r="K230" s="13">
        <v>0</v>
      </c>
      <c r="L230" s="13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 s="38">
        <f t="shared" si="14"/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 s="38">
        <v>0</v>
      </c>
      <c r="AE230" s="39">
        <f t="shared" si="15"/>
        <v>1</v>
      </c>
    </row>
    <row r="231" spans="1:31" x14ac:dyDescent="0.25">
      <c r="A231" s="33" t="str">
        <f>DATA!A230</f>
        <v>VŠMU (VSMU, 16, VŠMU.Bratislava)</v>
      </c>
      <c r="B231" s="41" t="str">
        <f>DATA!C230&amp;" - "&amp;DATA!B230</f>
        <v>Dramaturg - EN1</v>
      </c>
      <c r="C231" s="38">
        <f t="shared" si="12"/>
        <v>5</v>
      </c>
      <c r="D231" s="13">
        <v>0</v>
      </c>
      <c r="E231" s="13">
        <v>0</v>
      </c>
      <c r="F231" s="13">
        <v>0</v>
      </c>
      <c r="G231" s="13">
        <v>5</v>
      </c>
      <c r="H231" s="13">
        <v>0</v>
      </c>
      <c r="I231" s="13">
        <v>0</v>
      </c>
      <c r="J231" s="38">
        <f t="shared" si="13"/>
        <v>0</v>
      </c>
      <c r="K231" s="13">
        <v>0</v>
      </c>
      <c r="L231" s="13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 s="38">
        <f t="shared" si="14"/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 s="38">
        <v>0</v>
      </c>
      <c r="AE231" s="39">
        <f t="shared" si="15"/>
        <v>5</v>
      </c>
    </row>
    <row r="232" spans="1:31" x14ac:dyDescent="0.25">
      <c r="A232" s="33" t="str">
        <f>DATA!A231</f>
        <v>VŠMU (VSMU, 16, VŠMU.Bratislava)</v>
      </c>
      <c r="B232" s="41" t="str">
        <f>DATA!C231&amp;" - "&amp;DATA!B231</f>
        <v>Herec v hlavnej úlohy - EN1</v>
      </c>
      <c r="C232" s="38">
        <f t="shared" si="12"/>
        <v>1</v>
      </c>
      <c r="D232" s="13">
        <v>0</v>
      </c>
      <c r="E232" s="13">
        <v>0</v>
      </c>
      <c r="F232" s="13">
        <v>0</v>
      </c>
      <c r="G232" s="13">
        <v>1</v>
      </c>
      <c r="H232" s="13">
        <v>0</v>
      </c>
      <c r="I232" s="13">
        <v>0</v>
      </c>
      <c r="J232" s="38">
        <f t="shared" si="13"/>
        <v>0</v>
      </c>
      <c r="K232" s="13">
        <v>0</v>
      </c>
      <c r="L232" s="13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 s="38">
        <f t="shared" si="14"/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 s="38">
        <v>0</v>
      </c>
      <c r="AE232" s="39">
        <f t="shared" si="15"/>
        <v>1</v>
      </c>
    </row>
    <row r="233" spans="1:31" x14ac:dyDescent="0.25">
      <c r="A233" s="33" t="str">
        <f>DATA!A232</f>
        <v>VŠMU (VSMU, 16, VŠMU.Bratislava)</v>
      </c>
      <c r="B233" s="41" t="str">
        <f>DATA!C232&amp;" - "&amp;DATA!B232</f>
        <v>Herec vo vedľajšej úlohe - EN1</v>
      </c>
      <c r="C233" s="38">
        <f t="shared" si="12"/>
        <v>2</v>
      </c>
      <c r="D233" s="13">
        <v>0</v>
      </c>
      <c r="E233" s="13">
        <v>0</v>
      </c>
      <c r="F233" s="13">
        <v>0</v>
      </c>
      <c r="G233" s="13">
        <v>2</v>
      </c>
      <c r="H233" s="13">
        <v>0</v>
      </c>
      <c r="I233" s="13">
        <v>0</v>
      </c>
      <c r="J233" s="38">
        <f t="shared" si="13"/>
        <v>0</v>
      </c>
      <c r="K233" s="13">
        <v>0</v>
      </c>
      <c r="L233" s="1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 s="38">
        <f t="shared" si="14"/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 s="38">
        <v>0</v>
      </c>
      <c r="AE233" s="39">
        <f t="shared" si="15"/>
        <v>2</v>
      </c>
    </row>
    <row r="234" spans="1:31" x14ac:dyDescent="0.25">
      <c r="A234" s="33" t="str">
        <f>DATA!A233</f>
        <v>VŠMU (VSMU, 16, VŠMU.Bratislava)</v>
      </c>
      <c r="B234" s="41" t="str">
        <f>DATA!C233&amp;" - "&amp;DATA!B233</f>
        <v>Choreograf - EN1</v>
      </c>
      <c r="C234" s="38">
        <f t="shared" si="12"/>
        <v>2</v>
      </c>
      <c r="D234" s="13">
        <v>0</v>
      </c>
      <c r="E234" s="13">
        <v>0</v>
      </c>
      <c r="F234" s="13">
        <v>0</v>
      </c>
      <c r="G234" s="13">
        <v>2</v>
      </c>
      <c r="H234" s="13">
        <v>0</v>
      </c>
      <c r="I234" s="13">
        <v>0</v>
      </c>
      <c r="J234" s="38">
        <f t="shared" si="13"/>
        <v>0</v>
      </c>
      <c r="K234" s="13">
        <v>0</v>
      </c>
      <c r="L234" s="13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 s="38">
        <f t="shared" si="14"/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 s="38">
        <v>0</v>
      </c>
      <c r="AE234" s="39">
        <f t="shared" si="15"/>
        <v>2</v>
      </c>
    </row>
    <row r="235" spans="1:31" x14ac:dyDescent="0.25">
      <c r="A235" s="33" t="str">
        <f>DATA!A234</f>
        <v>VŠMU (VSMU, 16, VŠMU.Bratislava)</v>
      </c>
      <c r="B235" s="41" t="str">
        <f>DATA!C234&amp;" - "&amp;DATA!B234</f>
        <v>Inštrumentalista - EN1</v>
      </c>
      <c r="C235" s="38">
        <f t="shared" si="12"/>
        <v>1</v>
      </c>
      <c r="D235" s="13">
        <v>0</v>
      </c>
      <c r="E235" s="13">
        <v>0</v>
      </c>
      <c r="F235" s="13">
        <v>0</v>
      </c>
      <c r="G235" s="13">
        <v>1</v>
      </c>
      <c r="H235" s="13">
        <v>0</v>
      </c>
      <c r="I235" s="13">
        <v>0</v>
      </c>
      <c r="J235" s="38">
        <f t="shared" si="13"/>
        <v>0</v>
      </c>
      <c r="K235" s="13">
        <v>0</v>
      </c>
      <c r="L235" s="13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 s="38">
        <f t="shared" si="14"/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 s="38">
        <v>0</v>
      </c>
      <c r="AE235" s="39">
        <f t="shared" si="15"/>
        <v>1</v>
      </c>
    </row>
    <row r="236" spans="1:31" x14ac:dyDescent="0.25">
      <c r="A236" s="33" t="str">
        <f>DATA!A235</f>
        <v>VŠMU (VSMU, 16, VŠMU.Bratislava)</v>
      </c>
      <c r="B236" s="41" t="str">
        <f>DATA!C235&amp;" - "&amp;DATA!B235</f>
        <v>Režisér - EN1</v>
      </c>
      <c r="C236" s="38">
        <f t="shared" si="12"/>
        <v>2</v>
      </c>
      <c r="D236" s="13">
        <v>0</v>
      </c>
      <c r="E236" s="13">
        <v>0</v>
      </c>
      <c r="F236" s="13">
        <v>0</v>
      </c>
      <c r="G236" s="13">
        <v>2</v>
      </c>
      <c r="H236" s="13">
        <v>0</v>
      </c>
      <c r="I236" s="13">
        <v>0</v>
      </c>
      <c r="J236" s="38">
        <f t="shared" si="13"/>
        <v>0</v>
      </c>
      <c r="K236" s="13">
        <v>0</v>
      </c>
      <c r="L236" s="13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 s="38">
        <f t="shared" si="14"/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 s="38">
        <v>0</v>
      </c>
      <c r="AE236" s="39">
        <f t="shared" si="15"/>
        <v>2</v>
      </c>
    </row>
    <row r="237" spans="1:31" x14ac:dyDescent="0.25">
      <c r="A237" s="33" t="str">
        <f>DATA!A236</f>
        <v>VŠMU (VSMU, 16, VŠMU.Bratislava)</v>
      </c>
      <c r="B237" s="41" t="str">
        <f>DATA!C236&amp;" - "&amp;DATA!B236</f>
        <v>Scénograf - EN1</v>
      </c>
      <c r="C237" s="38">
        <f t="shared" si="12"/>
        <v>1</v>
      </c>
      <c r="D237" s="13">
        <v>0</v>
      </c>
      <c r="E237" s="13">
        <v>0</v>
      </c>
      <c r="F237" s="13">
        <v>0</v>
      </c>
      <c r="G237" s="13">
        <v>1</v>
      </c>
      <c r="H237" s="13">
        <v>0</v>
      </c>
      <c r="I237" s="13">
        <v>0</v>
      </c>
      <c r="J237" s="38">
        <f t="shared" si="13"/>
        <v>0</v>
      </c>
      <c r="K237" s="13">
        <v>0</v>
      </c>
      <c r="L237" s="13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 s="38">
        <f t="shared" si="14"/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 s="38">
        <v>0</v>
      </c>
      <c r="AE237" s="39">
        <f t="shared" si="15"/>
        <v>1</v>
      </c>
    </row>
    <row r="238" spans="1:31" x14ac:dyDescent="0.25">
      <c r="A238" s="33" t="str">
        <f>DATA!A237</f>
        <v>VŠMU (VSMU, 16, VŠMU.Bratislava)</v>
      </c>
      <c r="B238" s="41" t="str">
        <f>DATA!C237&amp;" - "&amp;DATA!B237</f>
        <v>Spevák - sólista - EN1</v>
      </c>
      <c r="C238" s="38">
        <f t="shared" si="12"/>
        <v>3</v>
      </c>
      <c r="D238" s="13">
        <v>0</v>
      </c>
      <c r="E238" s="13">
        <v>0</v>
      </c>
      <c r="F238" s="13">
        <v>0</v>
      </c>
      <c r="G238" s="13">
        <v>3</v>
      </c>
      <c r="H238" s="13">
        <v>0</v>
      </c>
      <c r="I238" s="13">
        <v>0</v>
      </c>
      <c r="J238" s="38">
        <f t="shared" si="13"/>
        <v>0</v>
      </c>
      <c r="K238" s="13">
        <v>0</v>
      </c>
      <c r="L238" s="13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 s="38">
        <f t="shared" si="14"/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 s="38">
        <v>0</v>
      </c>
      <c r="AE238" s="39">
        <f t="shared" si="15"/>
        <v>3</v>
      </c>
    </row>
    <row r="239" spans="1:31" x14ac:dyDescent="0.25">
      <c r="A239" s="33" t="str">
        <f>DATA!A238</f>
        <v>VŠMU (VSMU, 16, VŠMU.Bratislava)</v>
      </c>
      <c r="B239" s="41" t="str">
        <f>DATA!C238&amp;" - "&amp;DATA!B238</f>
        <v>Tanečný interpret - EN1</v>
      </c>
      <c r="C239" s="38">
        <f t="shared" si="12"/>
        <v>1</v>
      </c>
      <c r="D239" s="13">
        <v>0</v>
      </c>
      <c r="E239" s="13">
        <v>0</v>
      </c>
      <c r="F239" s="13">
        <v>0</v>
      </c>
      <c r="G239" s="13">
        <v>1</v>
      </c>
      <c r="H239" s="13">
        <v>0</v>
      </c>
      <c r="I239" s="13">
        <v>0</v>
      </c>
      <c r="J239" s="38">
        <f t="shared" si="13"/>
        <v>0</v>
      </c>
      <c r="K239" s="13">
        <v>0</v>
      </c>
      <c r="L239" s="13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 s="38">
        <f t="shared" si="14"/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 s="38">
        <v>0</v>
      </c>
      <c r="AE239" s="39">
        <f t="shared" si="15"/>
        <v>1</v>
      </c>
    </row>
    <row r="240" spans="1:31" x14ac:dyDescent="0.25">
      <c r="A240" s="33" t="str">
        <f>DATA!A239</f>
        <v>VŠMU (VSMU, 16, VŠMU.Bratislava)</v>
      </c>
      <c r="B240" s="41" t="str">
        <f>DATA!C239&amp;" - "&amp;DATA!B239</f>
        <v>Tanečný interpret - sólista - EN1</v>
      </c>
      <c r="C240" s="38">
        <f t="shared" si="12"/>
        <v>1</v>
      </c>
      <c r="D240" s="13">
        <v>0</v>
      </c>
      <c r="E240" s="13">
        <v>0</v>
      </c>
      <c r="F240" s="13">
        <v>0</v>
      </c>
      <c r="G240" s="13">
        <v>1</v>
      </c>
      <c r="H240" s="13">
        <v>0</v>
      </c>
      <c r="I240" s="13">
        <v>0</v>
      </c>
      <c r="J240" s="38">
        <f t="shared" si="13"/>
        <v>0</v>
      </c>
      <c r="K240" s="13">
        <v>0</v>
      </c>
      <c r="L240" s="13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 s="38">
        <f t="shared" si="14"/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 s="38">
        <v>0</v>
      </c>
      <c r="AE240" s="39">
        <f t="shared" si="15"/>
        <v>1</v>
      </c>
    </row>
    <row r="241" spans="1:31" x14ac:dyDescent="0.25">
      <c r="A241" s="33" t="str">
        <f>DATA!A240</f>
        <v>VŠMU (VSMU, 16, VŠMU.Bratislava)</v>
      </c>
      <c r="B241" s="41" t="str">
        <f>DATA!C240&amp;" - "&amp;DATA!B240</f>
        <v>Autor hudby - EN2</v>
      </c>
      <c r="C241" s="38">
        <f t="shared" si="12"/>
        <v>1</v>
      </c>
      <c r="D241" s="13">
        <v>0</v>
      </c>
      <c r="E241" s="13">
        <v>0</v>
      </c>
      <c r="F241" s="13">
        <v>0</v>
      </c>
      <c r="G241" s="13">
        <v>0</v>
      </c>
      <c r="H241" s="13">
        <v>1</v>
      </c>
      <c r="I241" s="13">
        <v>0</v>
      </c>
      <c r="J241" s="38">
        <f t="shared" si="13"/>
        <v>0</v>
      </c>
      <c r="K241" s="13">
        <v>0</v>
      </c>
      <c r="L241" s="13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 s="38">
        <f t="shared" si="14"/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 s="38">
        <v>0</v>
      </c>
      <c r="AE241" s="39">
        <f t="shared" si="15"/>
        <v>1</v>
      </c>
    </row>
    <row r="242" spans="1:31" x14ac:dyDescent="0.25">
      <c r="A242" s="33" t="str">
        <f>DATA!A241</f>
        <v>VŠMU (VSMU, 16, VŠMU.Bratislava)</v>
      </c>
      <c r="B242" s="41" t="str">
        <f>DATA!C241&amp;" - "&amp;DATA!B241</f>
        <v>Autor pohybovej spolupráce - EN2</v>
      </c>
      <c r="C242" s="38">
        <f t="shared" si="12"/>
        <v>1</v>
      </c>
      <c r="D242" s="13">
        <v>0</v>
      </c>
      <c r="E242" s="13">
        <v>0</v>
      </c>
      <c r="F242" s="13">
        <v>0</v>
      </c>
      <c r="G242" s="13">
        <v>0</v>
      </c>
      <c r="H242" s="13">
        <v>1</v>
      </c>
      <c r="I242" s="13">
        <v>0</v>
      </c>
      <c r="J242" s="38">
        <f t="shared" si="13"/>
        <v>0</v>
      </c>
      <c r="K242" s="13">
        <v>0</v>
      </c>
      <c r="L242" s="13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 s="38">
        <f t="shared" si="14"/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 s="38">
        <v>0</v>
      </c>
      <c r="AE242" s="39">
        <f t="shared" si="15"/>
        <v>1</v>
      </c>
    </row>
    <row r="243" spans="1:31" x14ac:dyDescent="0.25">
      <c r="A243" s="33" t="str">
        <f>DATA!A242</f>
        <v>VŠMU (VSMU, 16, VŠMU.Bratislava)</v>
      </c>
      <c r="B243" s="41" t="str">
        <f>DATA!C242&amp;" - "&amp;DATA!B242</f>
        <v>Autor úpravy dramatického diela - EN2</v>
      </c>
      <c r="C243" s="38">
        <f t="shared" si="12"/>
        <v>1</v>
      </c>
      <c r="D243" s="13">
        <v>0</v>
      </c>
      <c r="E243" s="13">
        <v>0</v>
      </c>
      <c r="F243" s="13">
        <v>0</v>
      </c>
      <c r="G243" s="13">
        <v>0</v>
      </c>
      <c r="H243" s="13">
        <v>1</v>
      </c>
      <c r="I243" s="13">
        <v>0</v>
      </c>
      <c r="J243" s="38">
        <f t="shared" si="13"/>
        <v>0</v>
      </c>
      <c r="K243" s="13">
        <v>0</v>
      </c>
      <c r="L243" s="1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 s="38">
        <f t="shared" si="14"/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 s="38">
        <v>0</v>
      </c>
      <c r="AE243" s="39">
        <f t="shared" si="15"/>
        <v>1</v>
      </c>
    </row>
    <row r="244" spans="1:31" x14ac:dyDescent="0.25">
      <c r="A244" s="33" t="str">
        <f>DATA!A243</f>
        <v>VŠMU (VSMU, 16, VŠMU.Bratislava)</v>
      </c>
      <c r="B244" s="41" t="str">
        <f>DATA!C243&amp;" - "&amp;DATA!B243</f>
        <v>Autor videoprojekcie - EN2</v>
      </c>
      <c r="C244" s="38">
        <f t="shared" si="12"/>
        <v>1</v>
      </c>
      <c r="D244" s="13">
        <v>0</v>
      </c>
      <c r="E244" s="13">
        <v>0</v>
      </c>
      <c r="F244" s="13">
        <v>0</v>
      </c>
      <c r="G244" s="13">
        <v>0</v>
      </c>
      <c r="H244" s="13">
        <v>1</v>
      </c>
      <c r="I244" s="13">
        <v>0</v>
      </c>
      <c r="J244" s="38">
        <f t="shared" si="13"/>
        <v>0</v>
      </c>
      <c r="K244" s="13">
        <v>0</v>
      </c>
      <c r="L244" s="13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 s="38">
        <f t="shared" si="14"/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 s="38">
        <v>0</v>
      </c>
      <c r="AE244" s="39">
        <f t="shared" si="15"/>
        <v>1</v>
      </c>
    </row>
    <row r="245" spans="1:31" x14ac:dyDescent="0.25">
      <c r="A245" s="33" t="str">
        <f>DATA!A244</f>
        <v>VŠMU (VSMU, 16, VŠMU.Bratislava)</v>
      </c>
      <c r="B245" s="41" t="str">
        <f>DATA!C244&amp;" - "&amp;DATA!B244</f>
        <v>Dramaturg - EN2</v>
      </c>
      <c r="C245" s="38">
        <f t="shared" si="12"/>
        <v>1</v>
      </c>
      <c r="D245" s="13">
        <v>0</v>
      </c>
      <c r="E245" s="13">
        <v>0</v>
      </c>
      <c r="F245" s="13">
        <v>0</v>
      </c>
      <c r="G245" s="13">
        <v>0</v>
      </c>
      <c r="H245" s="13">
        <v>1</v>
      </c>
      <c r="I245" s="13">
        <v>0</v>
      </c>
      <c r="J245" s="38">
        <f t="shared" si="13"/>
        <v>0</v>
      </c>
      <c r="K245" s="13">
        <v>0</v>
      </c>
      <c r="L245" s="13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 s="38">
        <f t="shared" si="14"/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 s="38">
        <v>0</v>
      </c>
      <c r="AE245" s="39">
        <f t="shared" si="15"/>
        <v>1</v>
      </c>
    </row>
    <row r="246" spans="1:31" x14ac:dyDescent="0.25">
      <c r="A246" s="33" t="str">
        <f>DATA!A245</f>
        <v>VŠMU (VSMU, 16, VŠMU.Bratislava)</v>
      </c>
      <c r="B246" s="41" t="str">
        <f>DATA!C245&amp;" - "&amp;DATA!B245</f>
        <v>Scénograf - EN2</v>
      </c>
      <c r="C246" s="38">
        <f t="shared" si="12"/>
        <v>1</v>
      </c>
      <c r="D246" s="13">
        <v>0</v>
      </c>
      <c r="E246" s="13">
        <v>0</v>
      </c>
      <c r="F246" s="13">
        <v>0</v>
      </c>
      <c r="G246" s="13">
        <v>0</v>
      </c>
      <c r="H246" s="13">
        <v>1</v>
      </c>
      <c r="I246" s="13">
        <v>0</v>
      </c>
      <c r="J246" s="38">
        <f t="shared" si="13"/>
        <v>0</v>
      </c>
      <c r="K246" s="13">
        <v>0</v>
      </c>
      <c r="L246" s="13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 s="38">
        <f t="shared" si="14"/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 s="38">
        <v>0</v>
      </c>
      <c r="AE246" s="39">
        <f t="shared" si="15"/>
        <v>1</v>
      </c>
    </row>
    <row r="247" spans="1:31" x14ac:dyDescent="0.25">
      <c r="A247" s="33" t="str">
        <f>DATA!A246</f>
        <v>VŠMU (VSMU, 16, VŠMU.Bratislava)</v>
      </c>
      <c r="B247" s="41" t="str">
        <f>DATA!C246&amp;" - "&amp;DATA!B246</f>
        <v>Inštrumentalista - EN3</v>
      </c>
      <c r="C247" s="38">
        <f t="shared" si="12"/>
        <v>3</v>
      </c>
      <c r="D247" s="1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3</v>
      </c>
      <c r="J247" s="38">
        <f t="shared" si="13"/>
        <v>0</v>
      </c>
      <c r="K247" s="13">
        <v>0</v>
      </c>
      <c r="L247" s="13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 s="38">
        <f t="shared" si="14"/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 s="38">
        <v>0</v>
      </c>
      <c r="AE247" s="39">
        <f t="shared" si="15"/>
        <v>3</v>
      </c>
    </row>
    <row r="248" spans="1:31" x14ac:dyDescent="0.25">
      <c r="A248" s="33" t="str">
        <f>DATA!A247</f>
        <v>VŠMU (VSMU, 16, VŠMU.Bratislava)</v>
      </c>
      <c r="B248" s="41" t="str">
        <f>DATA!C247&amp;" - "&amp;DATA!B247</f>
        <v>Inštrumentalista - sólista - EN3</v>
      </c>
      <c r="C248" s="38">
        <f t="shared" si="12"/>
        <v>3</v>
      </c>
      <c r="D248" s="1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3</v>
      </c>
      <c r="J248" s="38">
        <f t="shared" si="13"/>
        <v>0</v>
      </c>
      <c r="K248" s="13">
        <v>0</v>
      </c>
      <c r="L248" s="13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 s="38">
        <f t="shared" si="14"/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 s="38">
        <v>0</v>
      </c>
      <c r="AE248" s="39">
        <f t="shared" si="15"/>
        <v>3</v>
      </c>
    </row>
    <row r="249" spans="1:31" x14ac:dyDescent="0.25">
      <c r="A249" s="33" t="str">
        <f>DATA!A248</f>
        <v>VŠMU (VSMU, 16, VŠMU.Bratislava)</v>
      </c>
      <c r="B249" s="41" t="str">
        <f>DATA!C248&amp;" - "&amp;DATA!B248</f>
        <v>Spevák - sólista - EN3</v>
      </c>
      <c r="C249" s="38">
        <f t="shared" si="12"/>
        <v>1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1</v>
      </c>
      <c r="J249" s="38">
        <f t="shared" si="13"/>
        <v>0</v>
      </c>
      <c r="K249" s="13">
        <v>0</v>
      </c>
      <c r="L249" s="13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 s="38">
        <f t="shared" si="14"/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 s="38">
        <v>0</v>
      </c>
      <c r="AE249" s="39">
        <f t="shared" si="15"/>
        <v>1</v>
      </c>
    </row>
    <row r="250" spans="1:31" x14ac:dyDescent="0.25">
      <c r="A250" s="33" t="str">
        <f>DATA!A249</f>
        <v>VŠMU (VSMU, 16, VŠMU.Bratislava)</v>
      </c>
      <c r="B250" s="41" t="str">
        <f>DATA!C249&amp;" - "&amp;DATA!B249</f>
        <v>Dizajnér - I</v>
      </c>
      <c r="C250" s="38">
        <f t="shared" si="12"/>
        <v>0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38">
        <f t="shared" si="13"/>
        <v>0</v>
      </c>
      <c r="K250" s="13">
        <v>0</v>
      </c>
      <c r="L250" s="13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 s="38">
        <f t="shared" si="14"/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 s="38">
        <v>1</v>
      </c>
      <c r="AE250" s="39">
        <f t="shared" si="15"/>
        <v>1</v>
      </c>
    </row>
    <row r="251" spans="1:31" x14ac:dyDescent="0.25">
      <c r="A251" s="33" t="str">
        <f>DATA!A250</f>
        <v>VŠMU (VSMU, 16, VŠMU.Bratislava)</v>
      </c>
      <c r="B251" s="41" t="str">
        <f>DATA!C250&amp;" - "&amp;DATA!B250</f>
        <v>Herec v hlavnej úlohy - I</v>
      </c>
      <c r="C251" s="38">
        <f t="shared" si="12"/>
        <v>0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38">
        <f t="shared" si="13"/>
        <v>0</v>
      </c>
      <c r="K251" s="13">
        <v>0</v>
      </c>
      <c r="L251" s="13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 s="38">
        <f t="shared" si="14"/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 s="38">
        <v>1</v>
      </c>
      <c r="AE251" s="39">
        <f t="shared" si="15"/>
        <v>1</v>
      </c>
    </row>
    <row r="252" spans="1:31" x14ac:dyDescent="0.25">
      <c r="A252" s="33" t="str">
        <f>DATA!A251</f>
        <v>VŠMU (VSMU, 16, VŠMU.Bratislava)</v>
      </c>
      <c r="B252" s="41" t="str">
        <f>DATA!C251&amp;" - "&amp;DATA!B251</f>
        <v>Autor hudby - SM1</v>
      </c>
      <c r="C252" s="38">
        <f t="shared" si="12"/>
        <v>0</v>
      </c>
      <c r="D252" s="1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38">
        <f t="shared" si="13"/>
        <v>0</v>
      </c>
      <c r="K252" s="13">
        <v>0</v>
      </c>
      <c r="L252" s="13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 s="38">
        <f t="shared" si="14"/>
        <v>3</v>
      </c>
      <c r="U252">
        <v>3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 s="38">
        <v>0</v>
      </c>
      <c r="AE252" s="39">
        <f t="shared" si="15"/>
        <v>3</v>
      </c>
    </row>
    <row r="253" spans="1:31" x14ac:dyDescent="0.25">
      <c r="A253" s="33" t="str">
        <f>DATA!A252</f>
        <v>VŠMU (VSMU, 16, VŠMU.Bratislava)</v>
      </c>
      <c r="B253" s="41" t="str">
        <f>DATA!C252&amp;" - "&amp;DATA!B252</f>
        <v>Autor námetu - SM1</v>
      </c>
      <c r="C253" s="38">
        <f t="shared" si="12"/>
        <v>0</v>
      </c>
      <c r="D253" s="1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38">
        <f t="shared" si="13"/>
        <v>0</v>
      </c>
      <c r="K253" s="13">
        <v>0</v>
      </c>
      <c r="L253" s="1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 s="38">
        <f t="shared" si="14"/>
        <v>1</v>
      </c>
      <c r="U253">
        <v>1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 s="38">
        <v>0</v>
      </c>
      <c r="AE253" s="39">
        <f t="shared" si="15"/>
        <v>1</v>
      </c>
    </row>
    <row r="254" spans="1:31" x14ac:dyDescent="0.25">
      <c r="A254" s="33" t="str">
        <f>DATA!A253</f>
        <v>VŠMU (VSMU, 16, VŠMU.Bratislava)</v>
      </c>
      <c r="B254" s="41" t="str">
        <f>DATA!C253&amp;" - "&amp;DATA!B253</f>
        <v>Autor pohybovej spolupráce - SM1</v>
      </c>
      <c r="C254" s="38">
        <f t="shared" si="12"/>
        <v>0</v>
      </c>
      <c r="D254" s="1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38">
        <f t="shared" si="13"/>
        <v>0</v>
      </c>
      <c r="K254" s="13">
        <v>0</v>
      </c>
      <c r="L254" s="13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 s="38">
        <f t="shared" si="14"/>
        <v>2</v>
      </c>
      <c r="U254">
        <v>2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 s="38">
        <v>0</v>
      </c>
      <c r="AE254" s="39">
        <f t="shared" si="15"/>
        <v>2</v>
      </c>
    </row>
    <row r="255" spans="1:31" x14ac:dyDescent="0.25">
      <c r="A255" s="33" t="str">
        <f>DATA!A254</f>
        <v>VŠMU (VSMU, 16, VŠMU.Bratislava)</v>
      </c>
      <c r="B255" s="41" t="str">
        <f>DATA!C254&amp;" - "&amp;DATA!B254</f>
        <v>Autor scenára - SM1</v>
      </c>
      <c r="C255" s="38">
        <f t="shared" si="12"/>
        <v>0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38">
        <f t="shared" si="13"/>
        <v>0</v>
      </c>
      <c r="K255" s="13">
        <v>0</v>
      </c>
      <c r="L255" s="13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 s="38">
        <f t="shared" si="14"/>
        <v>1</v>
      </c>
      <c r="U255">
        <v>1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 s="38">
        <v>0</v>
      </c>
      <c r="AE255" s="39">
        <f t="shared" si="15"/>
        <v>1</v>
      </c>
    </row>
    <row r="256" spans="1:31" x14ac:dyDescent="0.25">
      <c r="A256" s="33" t="str">
        <f>DATA!A255</f>
        <v>VŠMU (VSMU, 16, VŠMU.Bratislava)</v>
      </c>
      <c r="B256" s="41" t="str">
        <f>DATA!C255&amp;" - "&amp;DATA!B255</f>
        <v>Autor svetelného dizajnu - SM1</v>
      </c>
      <c r="C256" s="38">
        <f t="shared" si="12"/>
        <v>0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38">
        <f t="shared" si="13"/>
        <v>0</v>
      </c>
      <c r="K256" s="13">
        <v>0</v>
      </c>
      <c r="L256" s="13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 s="38">
        <f t="shared" si="14"/>
        <v>2</v>
      </c>
      <c r="U256">
        <v>2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 s="38">
        <v>0</v>
      </c>
      <c r="AE256" s="39">
        <f t="shared" si="15"/>
        <v>2</v>
      </c>
    </row>
    <row r="257" spans="1:31" x14ac:dyDescent="0.25">
      <c r="A257" s="33" t="str">
        <f>DATA!A256</f>
        <v>VŠMU (VSMU, 16, VŠMU.Bratislava)</v>
      </c>
      <c r="B257" s="41" t="str">
        <f>DATA!C256&amp;" - "&amp;DATA!B256</f>
        <v>Dirigent - SM1</v>
      </c>
      <c r="C257" s="38">
        <f t="shared" si="12"/>
        <v>0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38">
        <f t="shared" si="13"/>
        <v>0</v>
      </c>
      <c r="K257" s="13">
        <v>0</v>
      </c>
      <c r="L257" s="13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 s="38">
        <f t="shared" si="14"/>
        <v>2</v>
      </c>
      <c r="U257">
        <v>2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 s="38">
        <v>0</v>
      </c>
      <c r="AE257" s="39">
        <f t="shared" si="15"/>
        <v>2</v>
      </c>
    </row>
    <row r="258" spans="1:31" x14ac:dyDescent="0.25">
      <c r="A258" s="33" t="str">
        <f>DATA!A257</f>
        <v>VŠMU (VSMU, 16, VŠMU.Bratislava)</v>
      </c>
      <c r="B258" s="41" t="str">
        <f>DATA!C257&amp;" - "&amp;DATA!B257</f>
        <v>Dizajnér - SM1</v>
      </c>
      <c r="C258" s="38">
        <f t="shared" si="12"/>
        <v>0</v>
      </c>
      <c r="D258" s="1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38">
        <f t="shared" si="13"/>
        <v>0</v>
      </c>
      <c r="K258" s="13">
        <v>0</v>
      </c>
      <c r="L258" s="13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 s="38">
        <f t="shared" si="14"/>
        <v>1</v>
      </c>
      <c r="U258">
        <v>1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 s="38">
        <v>0</v>
      </c>
      <c r="AE258" s="39">
        <f t="shared" si="15"/>
        <v>1</v>
      </c>
    </row>
    <row r="259" spans="1:31" x14ac:dyDescent="0.25">
      <c r="A259" s="33" t="str">
        <f>DATA!A258</f>
        <v>VŠMU (VSMU, 16, VŠMU.Bratislava)</v>
      </c>
      <c r="B259" s="41" t="str">
        <f>DATA!C258&amp;" - "&amp;DATA!B258</f>
        <v>Dramaturg - SM1</v>
      </c>
      <c r="C259" s="38">
        <f t="shared" ref="C259:C322" si="16">SUM(D259:I259)</f>
        <v>0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38">
        <f t="shared" ref="J259:J322" si="17">SUM(K259:S259)</f>
        <v>0</v>
      </c>
      <c r="K259" s="13">
        <v>0</v>
      </c>
      <c r="L259" s="13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 s="38">
        <f t="shared" ref="T259:T322" si="18">SUM(U259:AC259)</f>
        <v>4</v>
      </c>
      <c r="U259">
        <v>4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 s="38">
        <v>0</v>
      </c>
      <c r="AE259" s="39">
        <f t="shared" ref="AE259:AE322" si="19">SUM(C259,J259,T259,AD259,)</f>
        <v>4</v>
      </c>
    </row>
    <row r="260" spans="1:31" x14ac:dyDescent="0.25">
      <c r="A260" s="33" t="str">
        <f>DATA!A259</f>
        <v>VŠMU (VSMU, 16, VŠMU.Bratislava)</v>
      </c>
      <c r="B260" s="41" t="str">
        <f>DATA!C259&amp;" - "&amp;DATA!B259</f>
        <v>Dramaturg projektu - SM1</v>
      </c>
      <c r="C260" s="38">
        <f t="shared" si="16"/>
        <v>0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38">
        <f t="shared" si="17"/>
        <v>0</v>
      </c>
      <c r="K260" s="13">
        <v>0</v>
      </c>
      <c r="L260" s="13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 s="38">
        <f t="shared" si="18"/>
        <v>1</v>
      </c>
      <c r="U260">
        <v>1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 s="38">
        <v>0</v>
      </c>
      <c r="AE260" s="39">
        <f t="shared" si="19"/>
        <v>1</v>
      </c>
    </row>
    <row r="261" spans="1:31" x14ac:dyDescent="0.25">
      <c r="A261" s="33" t="str">
        <f>DATA!A260</f>
        <v>VŠMU (VSMU, 16, VŠMU.Bratislava)</v>
      </c>
      <c r="B261" s="41" t="str">
        <f>DATA!C260&amp;" - "&amp;DATA!B260</f>
        <v>Herec v hlavnej úlohy - SM1</v>
      </c>
      <c r="C261" s="38">
        <f t="shared" si="16"/>
        <v>0</v>
      </c>
      <c r="D261" s="1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38">
        <f t="shared" si="17"/>
        <v>0</v>
      </c>
      <c r="K261" s="13">
        <v>0</v>
      </c>
      <c r="L261" s="13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 s="38">
        <f t="shared" si="18"/>
        <v>3</v>
      </c>
      <c r="U261">
        <v>3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 s="38">
        <v>0</v>
      </c>
      <c r="AE261" s="39">
        <f t="shared" si="19"/>
        <v>3</v>
      </c>
    </row>
    <row r="262" spans="1:31" x14ac:dyDescent="0.25">
      <c r="A262" s="33" t="str">
        <f>DATA!A261</f>
        <v>VŠMU (VSMU, 16, VŠMU.Bratislava)</v>
      </c>
      <c r="B262" s="41" t="str">
        <f>DATA!C261&amp;" - "&amp;DATA!B261</f>
        <v>Herec vo vedľajšej úlohe - SM1</v>
      </c>
      <c r="C262" s="38">
        <f t="shared" si="16"/>
        <v>0</v>
      </c>
      <c r="D262" s="1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38">
        <f t="shared" si="17"/>
        <v>0</v>
      </c>
      <c r="K262" s="13">
        <v>0</v>
      </c>
      <c r="L262" s="13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 s="38">
        <f t="shared" si="18"/>
        <v>1</v>
      </c>
      <c r="U262">
        <v>1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 s="38">
        <v>0</v>
      </c>
      <c r="AE262" s="39">
        <f t="shared" si="19"/>
        <v>1</v>
      </c>
    </row>
    <row r="263" spans="1:31" x14ac:dyDescent="0.25">
      <c r="A263" s="33" t="str">
        <f>DATA!A262</f>
        <v>VŠMU (VSMU, 16, VŠMU.Bratislava)</v>
      </c>
      <c r="B263" s="41" t="str">
        <f>DATA!C262&amp;" - "&amp;DATA!B262</f>
        <v>Choreograf - SM1</v>
      </c>
      <c r="C263" s="38">
        <f t="shared" si="16"/>
        <v>0</v>
      </c>
      <c r="D263" s="1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38">
        <f t="shared" si="17"/>
        <v>0</v>
      </c>
      <c r="K263" s="13">
        <v>0</v>
      </c>
      <c r="L263" s="1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 s="38">
        <f t="shared" si="18"/>
        <v>3</v>
      </c>
      <c r="U263">
        <v>3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 s="38">
        <v>0</v>
      </c>
      <c r="AE263" s="39">
        <f t="shared" si="19"/>
        <v>3</v>
      </c>
    </row>
    <row r="264" spans="1:31" x14ac:dyDescent="0.25">
      <c r="A264" s="33" t="str">
        <f>DATA!A263</f>
        <v>VŠMU (VSMU, 16, VŠMU.Bratislava)</v>
      </c>
      <c r="B264" s="41" t="str">
        <f>DATA!C263&amp;" - "&amp;DATA!B263</f>
        <v>Inštrumentalista - SM1</v>
      </c>
      <c r="C264" s="38">
        <f t="shared" si="16"/>
        <v>0</v>
      </c>
      <c r="D264" s="1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38">
        <f t="shared" si="17"/>
        <v>0</v>
      </c>
      <c r="K264" s="13">
        <v>0</v>
      </c>
      <c r="L264" s="13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 s="38">
        <f t="shared" si="18"/>
        <v>11</v>
      </c>
      <c r="U264">
        <v>11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 s="38">
        <v>0</v>
      </c>
      <c r="AE264" s="39">
        <f t="shared" si="19"/>
        <v>11</v>
      </c>
    </row>
    <row r="265" spans="1:31" x14ac:dyDescent="0.25">
      <c r="A265" s="33" t="str">
        <f>DATA!A264</f>
        <v>VŠMU (VSMU, 16, VŠMU.Bratislava)</v>
      </c>
      <c r="B265" s="41" t="str">
        <f>DATA!C264&amp;" - "&amp;DATA!B264</f>
        <v>Inštrumentalista - sólista - SM1</v>
      </c>
      <c r="C265" s="38">
        <f t="shared" si="16"/>
        <v>0</v>
      </c>
      <c r="D265" s="1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38">
        <f t="shared" si="17"/>
        <v>0</v>
      </c>
      <c r="K265" s="13">
        <v>0</v>
      </c>
      <c r="L265" s="13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 s="38">
        <f t="shared" si="18"/>
        <v>3</v>
      </c>
      <c r="U265">
        <v>3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 s="38">
        <v>0</v>
      </c>
      <c r="AE265" s="39">
        <f t="shared" si="19"/>
        <v>3</v>
      </c>
    </row>
    <row r="266" spans="1:31" x14ac:dyDescent="0.25">
      <c r="A266" s="33" t="str">
        <f>DATA!A265</f>
        <v>VŠMU (VSMU, 16, VŠMU.Bratislava)</v>
      </c>
      <c r="B266" s="41" t="str">
        <f>DATA!C265&amp;" - "&amp;DATA!B265</f>
        <v>Majster zvuku - SM1</v>
      </c>
      <c r="C266" s="38">
        <f t="shared" si="16"/>
        <v>0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38">
        <f t="shared" si="17"/>
        <v>0</v>
      </c>
      <c r="K266" s="13">
        <v>0</v>
      </c>
      <c r="L266" s="13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 s="38">
        <f t="shared" si="18"/>
        <v>2</v>
      </c>
      <c r="U266">
        <v>2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 s="38">
        <v>0</v>
      </c>
      <c r="AE266" s="39">
        <f t="shared" si="19"/>
        <v>2</v>
      </c>
    </row>
    <row r="267" spans="1:31" x14ac:dyDescent="0.25">
      <c r="A267" s="33" t="str">
        <f>DATA!A266</f>
        <v>VŠMU (VSMU, 16, VŠMU.Bratislava)</v>
      </c>
      <c r="B267" s="41" t="str">
        <f>DATA!C266&amp;" - "&amp;DATA!B266</f>
        <v>Producent - SM1</v>
      </c>
      <c r="C267" s="38">
        <f t="shared" si="16"/>
        <v>0</v>
      </c>
      <c r="D267" s="1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38">
        <f t="shared" si="17"/>
        <v>0</v>
      </c>
      <c r="K267" s="13">
        <v>0</v>
      </c>
      <c r="L267" s="13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 s="38">
        <f t="shared" si="18"/>
        <v>2</v>
      </c>
      <c r="U267">
        <v>2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 s="38">
        <v>0</v>
      </c>
      <c r="AE267" s="39">
        <f t="shared" si="19"/>
        <v>2</v>
      </c>
    </row>
    <row r="268" spans="1:31" x14ac:dyDescent="0.25">
      <c r="A268" s="33" t="str">
        <f>DATA!A267</f>
        <v>VŠMU (VSMU, 16, VŠMU.Bratislava)</v>
      </c>
      <c r="B268" s="41" t="str">
        <f>DATA!C267&amp;" - "&amp;DATA!B267</f>
        <v>Producent - SM1</v>
      </c>
      <c r="C268" s="38">
        <f t="shared" si="16"/>
        <v>0</v>
      </c>
      <c r="D268" s="1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38">
        <f t="shared" si="17"/>
        <v>0</v>
      </c>
      <c r="K268" s="13">
        <v>0</v>
      </c>
      <c r="L268" s="13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 s="38">
        <f t="shared" si="18"/>
        <v>1</v>
      </c>
      <c r="U268">
        <v>1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 s="38">
        <v>0</v>
      </c>
      <c r="AE268" s="39">
        <f t="shared" si="19"/>
        <v>1</v>
      </c>
    </row>
    <row r="269" spans="1:31" x14ac:dyDescent="0.25">
      <c r="A269" s="33" t="str">
        <f>DATA!A268</f>
        <v>VŠMU (VSMU, 16, VŠMU.Bratislava)</v>
      </c>
      <c r="B269" s="41" t="str">
        <f>DATA!C268&amp;" - "&amp;DATA!B268</f>
        <v>Producent VFX - SM1</v>
      </c>
      <c r="C269" s="38">
        <f t="shared" si="16"/>
        <v>0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38">
        <f t="shared" si="17"/>
        <v>0</v>
      </c>
      <c r="K269" s="13">
        <v>0</v>
      </c>
      <c r="L269" s="13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 s="38">
        <f t="shared" si="18"/>
        <v>2</v>
      </c>
      <c r="U269">
        <v>2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 s="38">
        <v>0</v>
      </c>
      <c r="AE269" s="39">
        <f t="shared" si="19"/>
        <v>2</v>
      </c>
    </row>
    <row r="270" spans="1:31" x14ac:dyDescent="0.25">
      <c r="A270" s="33" t="str">
        <f>DATA!A269</f>
        <v>VŠMU (VSMU, 16, VŠMU.Bratislava)</v>
      </c>
      <c r="B270" s="41" t="str">
        <f>DATA!C269&amp;" - "&amp;DATA!B269</f>
        <v>Reštaurátor - SM1</v>
      </c>
      <c r="C270" s="38">
        <f t="shared" si="16"/>
        <v>0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38">
        <f t="shared" si="17"/>
        <v>0</v>
      </c>
      <c r="K270" s="13">
        <v>0</v>
      </c>
      <c r="L270" s="13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 s="38">
        <f t="shared" si="18"/>
        <v>3</v>
      </c>
      <c r="U270">
        <v>3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 s="38">
        <v>0</v>
      </c>
      <c r="AE270" s="39">
        <f t="shared" si="19"/>
        <v>3</v>
      </c>
    </row>
    <row r="271" spans="1:31" x14ac:dyDescent="0.25">
      <c r="A271" s="33" t="str">
        <f>DATA!A270</f>
        <v>VŠMU (VSMU, 16, VŠMU.Bratislava)</v>
      </c>
      <c r="B271" s="41" t="str">
        <f>DATA!C270&amp;" - "&amp;DATA!B270</f>
        <v>Režisér - SM1</v>
      </c>
      <c r="C271" s="38">
        <f t="shared" si="16"/>
        <v>0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38">
        <f t="shared" si="17"/>
        <v>0</v>
      </c>
      <c r="K271" s="13">
        <v>0</v>
      </c>
      <c r="L271" s="13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 s="38">
        <f t="shared" si="18"/>
        <v>3</v>
      </c>
      <c r="U271">
        <v>3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 s="38">
        <v>0</v>
      </c>
      <c r="AE271" s="39">
        <f t="shared" si="19"/>
        <v>3</v>
      </c>
    </row>
    <row r="272" spans="1:31" x14ac:dyDescent="0.25">
      <c r="A272" s="33" t="str">
        <f>DATA!A271</f>
        <v>VŠMU (VSMU, 16, VŠMU.Bratislava)</v>
      </c>
      <c r="B272" s="41" t="str">
        <f>DATA!C271&amp;" - "&amp;DATA!B271</f>
        <v>Režisér - SM1</v>
      </c>
      <c r="C272" s="38">
        <f t="shared" si="16"/>
        <v>0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38">
        <f t="shared" si="17"/>
        <v>0</v>
      </c>
      <c r="K272" s="13">
        <v>0</v>
      </c>
      <c r="L272" s="13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 s="38">
        <f t="shared" si="18"/>
        <v>7</v>
      </c>
      <c r="U272">
        <v>7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 s="38">
        <v>0</v>
      </c>
      <c r="AE272" s="39">
        <f t="shared" si="19"/>
        <v>7</v>
      </c>
    </row>
    <row r="273" spans="1:31" x14ac:dyDescent="0.25">
      <c r="A273" s="33" t="str">
        <f>DATA!A272</f>
        <v>VŠMU (VSMU, 16, VŠMU.Bratislava)</v>
      </c>
      <c r="B273" s="41" t="str">
        <f>DATA!C272&amp;" - "&amp;DATA!B272</f>
        <v>Scénograf - SM1</v>
      </c>
      <c r="C273" s="38">
        <f t="shared" si="16"/>
        <v>0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38">
        <f t="shared" si="17"/>
        <v>0</v>
      </c>
      <c r="K273" s="13">
        <v>0</v>
      </c>
      <c r="L273" s="1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 s="38">
        <f t="shared" si="18"/>
        <v>1</v>
      </c>
      <c r="U273">
        <v>1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 s="38">
        <v>0</v>
      </c>
      <c r="AE273" s="39">
        <f t="shared" si="19"/>
        <v>1</v>
      </c>
    </row>
    <row r="274" spans="1:31" x14ac:dyDescent="0.25">
      <c r="A274" s="33" t="str">
        <f>DATA!A273</f>
        <v>VŠMU (VSMU, 16, VŠMU.Bratislava)</v>
      </c>
      <c r="B274" s="41" t="str">
        <f>DATA!C273&amp;" - "&amp;DATA!B273</f>
        <v>Strihač - SM1</v>
      </c>
      <c r="C274" s="38">
        <f t="shared" si="16"/>
        <v>0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38">
        <f t="shared" si="17"/>
        <v>0</v>
      </c>
      <c r="K274" s="13">
        <v>0</v>
      </c>
      <c r="L274" s="13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 s="38">
        <f t="shared" si="18"/>
        <v>1</v>
      </c>
      <c r="U274">
        <v>1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 s="38">
        <v>0</v>
      </c>
      <c r="AE274" s="39">
        <f t="shared" si="19"/>
        <v>1</v>
      </c>
    </row>
    <row r="275" spans="1:31" x14ac:dyDescent="0.25">
      <c r="A275" s="33" t="str">
        <f>DATA!A274</f>
        <v>VŠMU (VSMU, 16, VŠMU.Bratislava)</v>
      </c>
      <c r="B275" s="41" t="str">
        <f>DATA!C274&amp;" - "&amp;DATA!B274</f>
        <v>Supervízor vizuálnych efektov - SM1</v>
      </c>
      <c r="C275" s="38">
        <f t="shared" si="16"/>
        <v>0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38">
        <f t="shared" si="17"/>
        <v>0</v>
      </c>
      <c r="K275" s="13">
        <v>0</v>
      </c>
      <c r="L275" s="13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 s="38">
        <f t="shared" si="18"/>
        <v>1</v>
      </c>
      <c r="U275">
        <v>1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 s="38">
        <v>0</v>
      </c>
      <c r="AE275" s="39">
        <f t="shared" si="19"/>
        <v>1</v>
      </c>
    </row>
    <row r="276" spans="1:31" x14ac:dyDescent="0.25">
      <c r="A276" s="33" t="str">
        <f>DATA!A275</f>
        <v>VŠMU (VSMU, 16, VŠMU.Bratislava)</v>
      </c>
      <c r="B276" s="41" t="str">
        <f>DATA!C275&amp;" - "&amp;DATA!B275</f>
        <v>Tanečný interpret - SM1</v>
      </c>
      <c r="C276" s="38">
        <f t="shared" si="16"/>
        <v>0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38">
        <f t="shared" si="17"/>
        <v>0</v>
      </c>
      <c r="K276" s="13">
        <v>0</v>
      </c>
      <c r="L276" s="13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 s="38">
        <f t="shared" si="18"/>
        <v>2</v>
      </c>
      <c r="U276">
        <v>2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 s="38">
        <v>0</v>
      </c>
      <c r="AE276" s="39">
        <f t="shared" si="19"/>
        <v>2</v>
      </c>
    </row>
    <row r="277" spans="1:31" x14ac:dyDescent="0.25">
      <c r="A277" s="33" t="str">
        <f>DATA!A276</f>
        <v>VŠMU (VSMU, 16, VŠMU.Bratislava)</v>
      </c>
      <c r="B277" s="41" t="str">
        <f>DATA!C276&amp;" - "&amp;DATA!B276</f>
        <v>Vedúci výpravy - SM1</v>
      </c>
      <c r="C277" s="38">
        <f t="shared" si="16"/>
        <v>0</v>
      </c>
      <c r="D277" s="1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38">
        <f t="shared" si="17"/>
        <v>0</v>
      </c>
      <c r="K277" s="13">
        <v>0</v>
      </c>
      <c r="L277" s="13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 s="38">
        <f t="shared" si="18"/>
        <v>1</v>
      </c>
      <c r="U277">
        <v>1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 s="38">
        <v>0</v>
      </c>
      <c r="AE277" s="39">
        <f t="shared" si="19"/>
        <v>1</v>
      </c>
    </row>
    <row r="278" spans="1:31" x14ac:dyDescent="0.25">
      <c r="A278" s="33" t="str">
        <f>DATA!A277</f>
        <v>VŠMU (VSMU, 16, VŠMU.Bratislava)</v>
      </c>
      <c r="B278" s="41" t="str">
        <f>DATA!C277&amp;" - "&amp;DATA!B277</f>
        <v>Výkonný producent - SM1</v>
      </c>
      <c r="C278" s="38">
        <f t="shared" si="16"/>
        <v>0</v>
      </c>
      <c r="D278" s="1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38">
        <f t="shared" si="17"/>
        <v>0</v>
      </c>
      <c r="K278" s="13">
        <v>0</v>
      </c>
      <c r="L278" s="13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 s="38">
        <f t="shared" si="18"/>
        <v>1</v>
      </c>
      <c r="U278">
        <v>1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 s="38">
        <v>0</v>
      </c>
      <c r="AE278" s="39">
        <f t="shared" si="19"/>
        <v>1</v>
      </c>
    </row>
    <row r="279" spans="1:31" x14ac:dyDescent="0.25">
      <c r="A279" s="33" t="str">
        <f>DATA!A278</f>
        <v>VŠMU (VSMU, 16, VŠMU.Bratislava)</v>
      </c>
      <c r="B279" s="41" t="str">
        <f>DATA!C278&amp;" - "&amp;DATA!B278</f>
        <v>Autor bábok - SM2</v>
      </c>
      <c r="C279" s="38">
        <f t="shared" si="16"/>
        <v>0</v>
      </c>
      <c r="D279" s="1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38">
        <f t="shared" si="17"/>
        <v>0</v>
      </c>
      <c r="K279" s="13">
        <v>0</v>
      </c>
      <c r="L279" s="13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 s="38">
        <f t="shared" si="18"/>
        <v>1</v>
      </c>
      <c r="U279">
        <v>0</v>
      </c>
      <c r="V279">
        <v>1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 s="38">
        <v>0</v>
      </c>
      <c r="AE279" s="39">
        <f t="shared" si="19"/>
        <v>1</v>
      </c>
    </row>
    <row r="280" spans="1:31" x14ac:dyDescent="0.25">
      <c r="A280" s="33" t="str">
        <f>DATA!A279</f>
        <v>VŠMU (VSMU, 16, VŠMU.Bratislava)</v>
      </c>
      <c r="B280" s="41" t="str">
        <f>DATA!C279&amp;" - "&amp;DATA!B279</f>
        <v>Autor dramatického diela - SM2</v>
      </c>
      <c r="C280" s="38">
        <f t="shared" si="16"/>
        <v>0</v>
      </c>
      <c r="D280" s="1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38">
        <f t="shared" si="17"/>
        <v>0</v>
      </c>
      <c r="K280" s="13">
        <v>0</v>
      </c>
      <c r="L280" s="13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 s="38">
        <f t="shared" si="18"/>
        <v>1</v>
      </c>
      <c r="U280">
        <v>0</v>
      </c>
      <c r="V280">
        <v>1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 s="38">
        <v>0</v>
      </c>
      <c r="AE280" s="39">
        <f t="shared" si="19"/>
        <v>1</v>
      </c>
    </row>
    <row r="281" spans="1:31" x14ac:dyDescent="0.25">
      <c r="A281" s="33" t="str">
        <f>DATA!A280</f>
        <v>VŠMU (VSMU, 16, VŠMU.Bratislava)</v>
      </c>
      <c r="B281" s="41" t="str">
        <f>DATA!C280&amp;" - "&amp;DATA!B280</f>
        <v>Autor hudby - SM2</v>
      </c>
      <c r="C281" s="38">
        <f t="shared" si="16"/>
        <v>0</v>
      </c>
      <c r="D281" s="1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38">
        <f t="shared" si="17"/>
        <v>0</v>
      </c>
      <c r="K281" s="13">
        <v>0</v>
      </c>
      <c r="L281" s="13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 s="38">
        <f t="shared" si="18"/>
        <v>1</v>
      </c>
      <c r="U281">
        <v>0</v>
      </c>
      <c r="V281">
        <v>1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 s="38">
        <v>0</v>
      </c>
      <c r="AE281" s="39">
        <f t="shared" si="19"/>
        <v>1</v>
      </c>
    </row>
    <row r="282" spans="1:31" x14ac:dyDescent="0.25">
      <c r="A282" s="33" t="str">
        <f>DATA!A281</f>
        <v>VŠMU (VSMU, 16, VŠMU.Bratislava)</v>
      </c>
      <c r="B282" s="41" t="str">
        <f>DATA!C281&amp;" - "&amp;DATA!B281</f>
        <v>Autor textu - SM2</v>
      </c>
      <c r="C282" s="38">
        <f t="shared" si="16"/>
        <v>0</v>
      </c>
      <c r="D282" s="1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38">
        <f t="shared" si="17"/>
        <v>0</v>
      </c>
      <c r="K282" s="13">
        <v>0</v>
      </c>
      <c r="L282" s="13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 s="38">
        <f t="shared" si="18"/>
        <v>1</v>
      </c>
      <c r="U282">
        <v>0</v>
      </c>
      <c r="V282">
        <v>1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 s="38">
        <v>0</v>
      </c>
      <c r="AE282" s="39">
        <f t="shared" si="19"/>
        <v>1</v>
      </c>
    </row>
    <row r="283" spans="1:31" x14ac:dyDescent="0.25">
      <c r="A283" s="33" t="str">
        <f>DATA!A282</f>
        <v>VŠMU (VSMU, 16, VŠMU.Bratislava)</v>
      </c>
      <c r="B283" s="41" t="str">
        <f>DATA!C282&amp;" - "&amp;DATA!B282</f>
        <v>Dirigent - SM2</v>
      </c>
      <c r="C283" s="38">
        <f t="shared" si="16"/>
        <v>0</v>
      </c>
      <c r="D283" s="1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38">
        <f t="shared" si="17"/>
        <v>0</v>
      </c>
      <c r="K283" s="13">
        <v>0</v>
      </c>
      <c r="L283" s="1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 s="38">
        <f t="shared" si="18"/>
        <v>5</v>
      </c>
      <c r="U283">
        <v>0</v>
      </c>
      <c r="V283">
        <v>5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 s="38">
        <v>0</v>
      </c>
      <c r="AE283" s="39">
        <f t="shared" si="19"/>
        <v>5</v>
      </c>
    </row>
    <row r="284" spans="1:31" x14ac:dyDescent="0.25">
      <c r="A284" s="33" t="str">
        <f>DATA!A283</f>
        <v>VŠMU (VSMU, 16, VŠMU.Bratislava)</v>
      </c>
      <c r="B284" s="41" t="str">
        <f>DATA!C283&amp;" - "&amp;DATA!B283</f>
        <v>Inštrumentalista - SM2</v>
      </c>
      <c r="C284" s="38">
        <f t="shared" si="16"/>
        <v>0</v>
      </c>
      <c r="D284" s="1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38">
        <f t="shared" si="17"/>
        <v>0</v>
      </c>
      <c r="K284" s="13">
        <v>0</v>
      </c>
      <c r="L284" s="13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 s="38">
        <f t="shared" si="18"/>
        <v>11</v>
      </c>
      <c r="U284">
        <v>0</v>
      </c>
      <c r="V284">
        <v>11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 s="38">
        <v>0</v>
      </c>
      <c r="AE284" s="39">
        <f t="shared" si="19"/>
        <v>11</v>
      </c>
    </row>
    <row r="285" spans="1:31" x14ac:dyDescent="0.25">
      <c r="A285" s="33" t="str">
        <f>DATA!A284</f>
        <v>VŠMU (VSMU, 16, VŠMU.Bratislava)</v>
      </c>
      <c r="B285" s="41" t="str">
        <f>DATA!C284&amp;" - "&amp;DATA!B284</f>
        <v>Inštrumentalista - sólista - SM2</v>
      </c>
      <c r="C285" s="38">
        <f t="shared" si="16"/>
        <v>0</v>
      </c>
      <c r="D285" s="1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38">
        <f t="shared" si="17"/>
        <v>0</v>
      </c>
      <c r="K285" s="13">
        <v>0</v>
      </c>
      <c r="L285" s="13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 s="38">
        <f t="shared" si="18"/>
        <v>7</v>
      </c>
      <c r="U285">
        <v>0</v>
      </c>
      <c r="V285">
        <v>7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 s="38">
        <v>0</v>
      </c>
      <c r="AE285" s="39">
        <f t="shared" si="19"/>
        <v>7</v>
      </c>
    </row>
    <row r="286" spans="1:31" x14ac:dyDescent="0.25">
      <c r="A286" s="33" t="str">
        <f>DATA!A285</f>
        <v>VŠMU (VSMU, 16, VŠMU.Bratislava)</v>
      </c>
      <c r="B286" s="41" t="str">
        <f>DATA!C285&amp;" - "&amp;DATA!B285</f>
        <v>Kostýmový výtvarník - SM2</v>
      </c>
      <c r="C286" s="38">
        <f t="shared" si="16"/>
        <v>0</v>
      </c>
      <c r="D286" s="1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38">
        <f t="shared" si="17"/>
        <v>0</v>
      </c>
      <c r="K286" s="13">
        <v>0</v>
      </c>
      <c r="L286" s="13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 s="38">
        <f t="shared" si="18"/>
        <v>3</v>
      </c>
      <c r="U286">
        <v>0</v>
      </c>
      <c r="V286">
        <v>3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 s="38">
        <v>0</v>
      </c>
      <c r="AE286" s="39">
        <f t="shared" si="19"/>
        <v>3</v>
      </c>
    </row>
    <row r="287" spans="1:31" x14ac:dyDescent="0.25">
      <c r="A287" s="33" t="str">
        <f>DATA!A286</f>
        <v>VŠMU (VSMU, 16, VŠMU.Bratislava)</v>
      </c>
      <c r="B287" s="41" t="str">
        <f>DATA!C286&amp;" - "&amp;DATA!B286</f>
        <v>Režisér - SM2</v>
      </c>
      <c r="C287" s="38">
        <f t="shared" si="16"/>
        <v>0</v>
      </c>
      <c r="D287" s="1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38">
        <f t="shared" si="17"/>
        <v>0</v>
      </c>
      <c r="K287" s="13">
        <v>0</v>
      </c>
      <c r="L287" s="13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 s="38">
        <f t="shared" si="18"/>
        <v>2</v>
      </c>
      <c r="U287">
        <v>0</v>
      </c>
      <c r="V287">
        <v>2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 s="38">
        <v>0</v>
      </c>
      <c r="AE287" s="39">
        <f t="shared" si="19"/>
        <v>2</v>
      </c>
    </row>
    <row r="288" spans="1:31" x14ac:dyDescent="0.25">
      <c r="A288" s="33" t="str">
        <f>DATA!A287</f>
        <v>VŠMU (VSMU, 16, VŠMU.Bratislava)</v>
      </c>
      <c r="B288" s="41" t="str">
        <f>DATA!C287&amp;" - "&amp;DATA!B287</f>
        <v>Režisér - SM2</v>
      </c>
      <c r="C288" s="38">
        <f t="shared" si="16"/>
        <v>0</v>
      </c>
      <c r="D288" s="1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38">
        <f t="shared" si="17"/>
        <v>0</v>
      </c>
      <c r="K288" s="13">
        <v>0</v>
      </c>
      <c r="L288" s="13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 s="38">
        <f t="shared" si="18"/>
        <v>11</v>
      </c>
      <c r="U288">
        <v>0</v>
      </c>
      <c r="V288">
        <v>11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 s="38">
        <v>0</v>
      </c>
      <c r="AE288" s="39">
        <f t="shared" si="19"/>
        <v>11</v>
      </c>
    </row>
    <row r="289" spans="1:31" x14ac:dyDescent="0.25">
      <c r="A289" s="33" t="str">
        <f>DATA!A288</f>
        <v>VŠMU (VSMU, 16, VŠMU.Bratislava)</v>
      </c>
      <c r="B289" s="41" t="str">
        <f>DATA!C288&amp;" - "&amp;DATA!B288</f>
        <v>Scénograf - SM2</v>
      </c>
      <c r="C289" s="38">
        <f t="shared" si="16"/>
        <v>0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38">
        <f t="shared" si="17"/>
        <v>0</v>
      </c>
      <c r="K289" s="13">
        <v>0</v>
      </c>
      <c r="L289" s="13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 s="38">
        <f t="shared" si="18"/>
        <v>1</v>
      </c>
      <c r="U289">
        <v>0</v>
      </c>
      <c r="V289">
        <v>1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 s="38">
        <v>0</v>
      </c>
      <c r="AE289" s="39">
        <f t="shared" si="19"/>
        <v>1</v>
      </c>
    </row>
    <row r="290" spans="1:31" x14ac:dyDescent="0.25">
      <c r="A290" s="33" t="str">
        <f>DATA!A289</f>
        <v>VŠMU (VSMU, 16, VŠMU.Bratislava)</v>
      </c>
      <c r="B290" s="41" t="str">
        <f>DATA!C289&amp;" - "&amp;DATA!B289</f>
        <v>Autor animácie - SM3</v>
      </c>
      <c r="C290" s="38">
        <f t="shared" si="16"/>
        <v>0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38">
        <f t="shared" si="17"/>
        <v>0</v>
      </c>
      <c r="K290" s="13">
        <v>0</v>
      </c>
      <c r="L290" s="13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 s="38">
        <f t="shared" si="18"/>
        <v>1</v>
      </c>
      <c r="U290">
        <v>0</v>
      </c>
      <c r="V290">
        <v>0</v>
      </c>
      <c r="W290">
        <v>1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 s="38">
        <v>0</v>
      </c>
      <c r="AE290" s="39">
        <f t="shared" si="19"/>
        <v>1</v>
      </c>
    </row>
    <row r="291" spans="1:31" x14ac:dyDescent="0.25">
      <c r="A291" s="33" t="str">
        <f>DATA!A290</f>
        <v>VŠMU (VSMU, 16, VŠMU.Bratislava)</v>
      </c>
      <c r="B291" s="41" t="str">
        <f>DATA!C290&amp;" - "&amp;DATA!B290</f>
        <v>Autor hudby - SM3</v>
      </c>
      <c r="C291" s="38">
        <f t="shared" si="16"/>
        <v>0</v>
      </c>
      <c r="D291" s="1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38">
        <f t="shared" si="17"/>
        <v>0</v>
      </c>
      <c r="K291" s="13">
        <v>0</v>
      </c>
      <c r="L291" s="13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 s="38">
        <f t="shared" si="18"/>
        <v>2</v>
      </c>
      <c r="U291">
        <v>0</v>
      </c>
      <c r="V291">
        <v>0</v>
      </c>
      <c r="W291">
        <v>2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 s="38">
        <v>0</v>
      </c>
      <c r="AE291" s="39">
        <f t="shared" si="19"/>
        <v>2</v>
      </c>
    </row>
    <row r="292" spans="1:31" x14ac:dyDescent="0.25">
      <c r="A292" s="33" t="str">
        <f>DATA!A291</f>
        <v>VŠMU (VSMU, 16, VŠMU.Bratislava)</v>
      </c>
      <c r="B292" s="41" t="str">
        <f>DATA!C291&amp;" - "&amp;DATA!B291</f>
        <v>Autor námetu - SM3</v>
      </c>
      <c r="C292" s="38">
        <f t="shared" si="16"/>
        <v>0</v>
      </c>
      <c r="D292" s="1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38">
        <f t="shared" si="17"/>
        <v>0</v>
      </c>
      <c r="K292" s="13">
        <v>0</v>
      </c>
      <c r="L292" s="13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 s="38">
        <f t="shared" si="18"/>
        <v>1</v>
      </c>
      <c r="U292">
        <v>0</v>
      </c>
      <c r="V292">
        <v>0</v>
      </c>
      <c r="W292">
        <v>1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 s="38">
        <v>0</v>
      </c>
      <c r="AE292" s="39">
        <f t="shared" si="19"/>
        <v>1</v>
      </c>
    </row>
    <row r="293" spans="1:31" x14ac:dyDescent="0.25">
      <c r="A293" s="33" t="str">
        <f>DATA!A292</f>
        <v>VŠMU (VSMU, 16, VŠMU.Bratislava)</v>
      </c>
      <c r="B293" s="41" t="str">
        <f>DATA!C292&amp;" - "&amp;DATA!B292</f>
        <v>Autor scenára - SM3</v>
      </c>
      <c r="C293" s="38">
        <f t="shared" si="16"/>
        <v>0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38">
        <f t="shared" si="17"/>
        <v>0</v>
      </c>
      <c r="K293" s="13">
        <v>0</v>
      </c>
      <c r="L293" s="1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 s="38">
        <f t="shared" si="18"/>
        <v>1</v>
      </c>
      <c r="U293">
        <v>0</v>
      </c>
      <c r="V293">
        <v>0</v>
      </c>
      <c r="W293">
        <v>1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 s="38">
        <v>0</v>
      </c>
      <c r="AE293" s="39">
        <f t="shared" si="19"/>
        <v>1</v>
      </c>
    </row>
    <row r="294" spans="1:31" x14ac:dyDescent="0.25">
      <c r="A294" s="33" t="str">
        <f>DATA!A293</f>
        <v>VŠMU (VSMU, 16, VŠMU.Bratislava)</v>
      </c>
      <c r="B294" s="41" t="str">
        <f>DATA!C293&amp;" - "&amp;DATA!B293</f>
        <v>Dirigent - SM3</v>
      </c>
      <c r="C294" s="38">
        <f t="shared" si="16"/>
        <v>0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38">
        <f t="shared" si="17"/>
        <v>0</v>
      </c>
      <c r="K294" s="13">
        <v>0</v>
      </c>
      <c r="L294" s="13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 s="38">
        <f t="shared" si="18"/>
        <v>20</v>
      </c>
      <c r="U294">
        <v>0</v>
      </c>
      <c r="V294">
        <v>0</v>
      </c>
      <c r="W294">
        <v>20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 s="38">
        <v>0</v>
      </c>
      <c r="AE294" s="39">
        <f t="shared" si="19"/>
        <v>20</v>
      </c>
    </row>
    <row r="295" spans="1:31" x14ac:dyDescent="0.25">
      <c r="A295" s="33" t="str">
        <f>DATA!A294</f>
        <v>VŠMU (VSMU, 16, VŠMU.Bratislava)</v>
      </c>
      <c r="B295" s="41" t="str">
        <f>DATA!C294&amp;" - "&amp;DATA!B294</f>
        <v>Dramaturg - SM3</v>
      </c>
      <c r="C295" s="38">
        <f t="shared" si="16"/>
        <v>0</v>
      </c>
      <c r="D295" s="1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38">
        <f t="shared" si="17"/>
        <v>0</v>
      </c>
      <c r="K295" s="13">
        <v>0</v>
      </c>
      <c r="L295" s="13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 s="38">
        <f t="shared" si="18"/>
        <v>1</v>
      </c>
      <c r="U295">
        <v>0</v>
      </c>
      <c r="V295">
        <v>0</v>
      </c>
      <c r="W295">
        <v>1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 s="38">
        <v>0</v>
      </c>
      <c r="AE295" s="39">
        <f t="shared" si="19"/>
        <v>1</v>
      </c>
    </row>
    <row r="296" spans="1:31" x14ac:dyDescent="0.25">
      <c r="A296" s="33" t="str">
        <f>DATA!A295</f>
        <v>VŠMU (VSMU, 16, VŠMU.Bratislava)</v>
      </c>
      <c r="B296" s="41" t="str">
        <f>DATA!C295&amp;" - "&amp;DATA!B295</f>
        <v>Inštrumentalista - SM3</v>
      </c>
      <c r="C296" s="38">
        <f t="shared" si="16"/>
        <v>0</v>
      </c>
      <c r="D296" s="1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38">
        <f t="shared" si="17"/>
        <v>0</v>
      </c>
      <c r="K296" s="13">
        <v>0</v>
      </c>
      <c r="L296" s="13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 s="38">
        <f t="shared" si="18"/>
        <v>31</v>
      </c>
      <c r="U296">
        <v>0</v>
      </c>
      <c r="V296">
        <v>0</v>
      </c>
      <c r="W296">
        <v>31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 s="38">
        <v>0</v>
      </c>
      <c r="AE296" s="39">
        <f t="shared" si="19"/>
        <v>31</v>
      </c>
    </row>
    <row r="297" spans="1:31" x14ac:dyDescent="0.25">
      <c r="A297" s="33" t="str">
        <f>DATA!A296</f>
        <v>VŠMU (VSMU, 16, VŠMU.Bratislava)</v>
      </c>
      <c r="B297" s="41" t="str">
        <f>DATA!C296&amp;" - "&amp;DATA!B296</f>
        <v>Inštrumentalista - sólista - SM3</v>
      </c>
      <c r="C297" s="38">
        <f t="shared" si="16"/>
        <v>0</v>
      </c>
      <c r="D297" s="1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38">
        <f t="shared" si="17"/>
        <v>0</v>
      </c>
      <c r="K297" s="13">
        <v>0</v>
      </c>
      <c r="L297" s="13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 s="38">
        <f t="shared" si="18"/>
        <v>8</v>
      </c>
      <c r="U297">
        <v>0</v>
      </c>
      <c r="V297">
        <v>0</v>
      </c>
      <c r="W297">
        <v>8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 s="38">
        <v>0</v>
      </c>
      <c r="AE297" s="39">
        <f t="shared" si="19"/>
        <v>8</v>
      </c>
    </row>
    <row r="298" spans="1:31" x14ac:dyDescent="0.25">
      <c r="A298" s="33" t="str">
        <f>DATA!A297</f>
        <v>VŠMU (VSMU, 16, VŠMU.Bratislava)</v>
      </c>
      <c r="B298" s="41" t="str">
        <f>DATA!C297&amp;" - "&amp;DATA!B297</f>
        <v>Majster zvuku - SM3</v>
      </c>
      <c r="C298" s="38">
        <f t="shared" si="16"/>
        <v>0</v>
      </c>
      <c r="D298" s="1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38">
        <f t="shared" si="17"/>
        <v>0</v>
      </c>
      <c r="K298" s="13">
        <v>0</v>
      </c>
      <c r="L298" s="13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 s="38">
        <f t="shared" si="18"/>
        <v>1</v>
      </c>
      <c r="U298">
        <v>0</v>
      </c>
      <c r="V298">
        <v>0</v>
      </c>
      <c r="W298">
        <v>1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 s="38">
        <v>0</v>
      </c>
      <c r="AE298" s="39">
        <f t="shared" si="19"/>
        <v>1</v>
      </c>
    </row>
    <row r="299" spans="1:31" x14ac:dyDescent="0.25">
      <c r="A299" s="33" t="str">
        <f>DATA!A298</f>
        <v>VŠMU (VSMU, 16, VŠMU.Bratislava)</v>
      </c>
      <c r="B299" s="41" t="str">
        <f>DATA!C298&amp;" - "&amp;DATA!B298</f>
        <v>Producent - SM3</v>
      </c>
      <c r="C299" s="38">
        <f t="shared" si="16"/>
        <v>0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38">
        <f t="shared" si="17"/>
        <v>0</v>
      </c>
      <c r="K299" s="13">
        <v>0</v>
      </c>
      <c r="L299" s="13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 s="38">
        <f t="shared" si="18"/>
        <v>2</v>
      </c>
      <c r="U299">
        <v>0</v>
      </c>
      <c r="V299">
        <v>0</v>
      </c>
      <c r="W299">
        <v>2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 s="38">
        <v>0</v>
      </c>
      <c r="AE299" s="39">
        <f t="shared" si="19"/>
        <v>2</v>
      </c>
    </row>
    <row r="300" spans="1:31" x14ac:dyDescent="0.25">
      <c r="A300" s="33" t="str">
        <f>DATA!A299</f>
        <v>VŠMU (VSMU, 16, VŠMU.Bratislava)</v>
      </c>
      <c r="B300" s="41" t="str">
        <f>DATA!C299&amp;" - "&amp;DATA!B299</f>
        <v>Režisér animácie - SM3</v>
      </c>
      <c r="C300" s="38">
        <f t="shared" si="16"/>
        <v>0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38">
        <f t="shared" si="17"/>
        <v>0</v>
      </c>
      <c r="K300" s="13">
        <v>0</v>
      </c>
      <c r="L300" s="13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 s="38">
        <f t="shared" si="18"/>
        <v>1</v>
      </c>
      <c r="U300">
        <v>0</v>
      </c>
      <c r="V300">
        <v>0</v>
      </c>
      <c r="W300">
        <v>1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 s="38">
        <v>0</v>
      </c>
      <c r="AE300" s="39">
        <f t="shared" si="19"/>
        <v>1</v>
      </c>
    </row>
    <row r="301" spans="1:31" x14ac:dyDescent="0.25">
      <c r="A301" s="33" t="str">
        <f>DATA!A300</f>
        <v>VŠMU (VSMU, 16, VŠMU.Bratislava)</v>
      </c>
      <c r="B301" s="41" t="str">
        <f>DATA!C300&amp;" - "&amp;DATA!B300</f>
        <v>Spevák - sólista - SM3</v>
      </c>
      <c r="C301" s="38">
        <f t="shared" si="16"/>
        <v>0</v>
      </c>
      <c r="D301" s="1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38">
        <f t="shared" si="17"/>
        <v>0</v>
      </c>
      <c r="K301" s="13">
        <v>0</v>
      </c>
      <c r="L301" s="13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 s="38">
        <f t="shared" si="18"/>
        <v>10</v>
      </c>
      <c r="U301">
        <v>0</v>
      </c>
      <c r="V301">
        <v>0</v>
      </c>
      <c r="W301">
        <v>10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 s="38">
        <v>0</v>
      </c>
      <c r="AE301" s="39">
        <f t="shared" si="19"/>
        <v>10</v>
      </c>
    </row>
    <row r="302" spans="1:31" x14ac:dyDescent="0.25">
      <c r="A302" s="33" t="str">
        <f>DATA!A301</f>
        <v>VŠMU (VSMU, 16, VŠMU.Bratislava)</v>
      </c>
      <c r="B302" s="41" t="str">
        <f>DATA!C301&amp;" - "&amp;DATA!B301</f>
        <v>Strihač - SM3</v>
      </c>
      <c r="C302" s="38">
        <f t="shared" si="16"/>
        <v>0</v>
      </c>
      <c r="D302" s="1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38">
        <f t="shared" si="17"/>
        <v>0</v>
      </c>
      <c r="K302" s="13">
        <v>0</v>
      </c>
      <c r="L302" s="13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 s="38">
        <f t="shared" si="18"/>
        <v>1</v>
      </c>
      <c r="U302">
        <v>0</v>
      </c>
      <c r="V302">
        <v>0</v>
      </c>
      <c r="W302">
        <v>1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 s="38">
        <v>0</v>
      </c>
      <c r="AE302" s="39">
        <f t="shared" si="19"/>
        <v>1</v>
      </c>
    </row>
    <row r="303" spans="1:31" x14ac:dyDescent="0.25">
      <c r="A303" s="33" t="str">
        <f>DATA!A302</f>
        <v>VŠMU (VSMU, 16, VŠMU.Bratislava)</v>
      </c>
      <c r="B303" s="41" t="str">
        <f>DATA!C302&amp;" - "&amp;DATA!B302</f>
        <v>Asistent réžie - SN1</v>
      </c>
      <c r="C303" s="38">
        <f t="shared" si="16"/>
        <v>0</v>
      </c>
      <c r="D303" s="13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38">
        <f t="shared" si="17"/>
        <v>0</v>
      </c>
      <c r="K303" s="13">
        <v>0</v>
      </c>
      <c r="L303" s="1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 s="38">
        <f t="shared" si="18"/>
        <v>2</v>
      </c>
      <c r="U303">
        <v>0</v>
      </c>
      <c r="V303">
        <v>0</v>
      </c>
      <c r="W303">
        <v>0</v>
      </c>
      <c r="X303">
        <v>2</v>
      </c>
      <c r="Y303">
        <v>0</v>
      </c>
      <c r="Z303">
        <v>0</v>
      </c>
      <c r="AA303">
        <v>0</v>
      </c>
      <c r="AB303">
        <v>0</v>
      </c>
      <c r="AC303">
        <v>0</v>
      </c>
      <c r="AD303" s="38">
        <v>0</v>
      </c>
      <c r="AE303" s="39">
        <f t="shared" si="19"/>
        <v>2</v>
      </c>
    </row>
    <row r="304" spans="1:31" x14ac:dyDescent="0.25">
      <c r="A304" s="33" t="str">
        <f>DATA!A303</f>
        <v>VŠMU (VSMU, 16, VŠMU.Bratislava)</v>
      </c>
      <c r="B304" s="41" t="str">
        <f>DATA!C303&amp;" - "&amp;DATA!B303</f>
        <v>Autor bábok - SN1</v>
      </c>
      <c r="C304" s="38">
        <f t="shared" si="16"/>
        <v>0</v>
      </c>
      <c r="D304" s="1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38">
        <f t="shared" si="17"/>
        <v>0</v>
      </c>
      <c r="K304" s="13">
        <v>0</v>
      </c>
      <c r="L304" s="13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 s="38">
        <f t="shared" si="18"/>
        <v>1</v>
      </c>
      <c r="U304">
        <v>0</v>
      </c>
      <c r="V304">
        <v>0</v>
      </c>
      <c r="W304">
        <v>0</v>
      </c>
      <c r="X304">
        <v>1</v>
      </c>
      <c r="Y304">
        <v>0</v>
      </c>
      <c r="Z304">
        <v>0</v>
      </c>
      <c r="AA304">
        <v>0</v>
      </c>
      <c r="AB304">
        <v>0</v>
      </c>
      <c r="AC304">
        <v>0</v>
      </c>
      <c r="AD304" s="38">
        <v>0</v>
      </c>
      <c r="AE304" s="39">
        <f t="shared" si="19"/>
        <v>1</v>
      </c>
    </row>
    <row r="305" spans="1:31" x14ac:dyDescent="0.25">
      <c r="A305" s="33" t="str">
        <f>DATA!A304</f>
        <v>VŠMU (VSMU, 16, VŠMU.Bratislava)</v>
      </c>
      <c r="B305" s="41" t="str">
        <f>DATA!C304&amp;" - "&amp;DATA!B304</f>
        <v>Autor dramatického diela - SN1</v>
      </c>
      <c r="C305" s="38">
        <f t="shared" si="16"/>
        <v>0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38">
        <f t="shared" si="17"/>
        <v>0</v>
      </c>
      <c r="K305" s="13">
        <v>0</v>
      </c>
      <c r="L305" s="13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 s="38">
        <f t="shared" si="18"/>
        <v>1</v>
      </c>
      <c r="U305">
        <v>0</v>
      </c>
      <c r="V305">
        <v>0</v>
      </c>
      <c r="W305">
        <v>0</v>
      </c>
      <c r="X305">
        <v>1</v>
      </c>
      <c r="Y305">
        <v>0</v>
      </c>
      <c r="Z305">
        <v>0</v>
      </c>
      <c r="AA305">
        <v>0</v>
      </c>
      <c r="AB305">
        <v>0</v>
      </c>
      <c r="AC305">
        <v>0</v>
      </c>
      <c r="AD305" s="38">
        <v>0</v>
      </c>
      <c r="AE305" s="39">
        <f t="shared" si="19"/>
        <v>1</v>
      </c>
    </row>
    <row r="306" spans="1:31" x14ac:dyDescent="0.25">
      <c r="A306" s="33" t="str">
        <f>DATA!A305</f>
        <v>VŠMU (VSMU, 16, VŠMU.Bratislava)</v>
      </c>
      <c r="B306" s="41" t="str">
        <f>DATA!C305&amp;" - "&amp;DATA!B305</f>
        <v>Autor hudby - SN1</v>
      </c>
      <c r="C306" s="38">
        <f t="shared" si="16"/>
        <v>0</v>
      </c>
      <c r="D306" s="1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38">
        <f t="shared" si="17"/>
        <v>0</v>
      </c>
      <c r="K306" s="13">
        <v>0</v>
      </c>
      <c r="L306" s="13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 s="38">
        <f t="shared" si="18"/>
        <v>8</v>
      </c>
      <c r="U306">
        <v>0</v>
      </c>
      <c r="V306">
        <v>0</v>
      </c>
      <c r="W306">
        <v>0</v>
      </c>
      <c r="X306">
        <v>8</v>
      </c>
      <c r="Y306">
        <v>0</v>
      </c>
      <c r="Z306">
        <v>0</v>
      </c>
      <c r="AA306">
        <v>0</v>
      </c>
      <c r="AB306">
        <v>0</v>
      </c>
      <c r="AC306">
        <v>0</v>
      </c>
      <c r="AD306" s="38">
        <v>0</v>
      </c>
      <c r="AE306" s="39">
        <f t="shared" si="19"/>
        <v>8</v>
      </c>
    </row>
    <row r="307" spans="1:31" x14ac:dyDescent="0.25">
      <c r="A307" s="33" t="str">
        <f>DATA!A306</f>
        <v>VŠMU (VSMU, 16, VŠMU.Bratislava)</v>
      </c>
      <c r="B307" s="41" t="str">
        <f>DATA!C306&amp;" - "&amp;DATA!B306</f>
        <v>Autor pohybovej spolupráce - SN1</v>
      </c>
      <c r="C307" s="38">
        <f t="shared" si="16"/>
        <v>0</v>
      </c>
      <c r="D307" s="1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38">
        <f t="shared" si="17"/>
        <v>0</v>
      </c>
      <c r="K307" s="13">
        <v>0</v>
      </c>
      <c r="L307" s="13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 s="38">
        <f t="shared" si="18"/>
        <v>1</v>
      </c>
      <c r="U307">
        <v>0</v>
      </c>
      <c r="V307">
        <v>0</v>
      </c>
      <c r="W307">
        <v>0</v>
      </c>
      <c r="X307">
        <v>1</v>
      </c>
      <c r="Y307">
        <v>0</v>
      </c>
      <c r="Z307">
        <v>0</v>
      </c>
      <c r="AA307">
        <v>0</v>
      </c>
      <c r="AB307">
        <v>0</v>
      </c>
      <c r="AC307">
        <v>0</v>
      </c>
      <c r="AD307" s="38">
        <v>0</v>
      </c>
      <c r="AE307" s="39">
        <f t="shared" si="19"/>
        <v>1</v>
      </c>
    </row>
    <row r="308" spans="1:31" x14ac:dyDescent="0.25">
      <c r="A308" s="33" t="str">
        <f>DATA!A307</f>
        <v>VŠMU (VSMU, 16, VŠMU.Bratislava)</v>
      </c>
      <c r="B308" s="41" t="str">
        <f>DATA!C307&amp;" - "&amp;DATA!B307</f>
        <v>Autor svetelného dizajnu - SN1</v>
      </c>
      <c r="C308" s="38">
        <f t="shared" si="16"/>
        <v>0</v>
      </c>
      <c r="D308" s="1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38">
        <f t="shared" si="17"/>
        <v>0</v>
      </c>
      <c r="K308" s="13">
        <v>0</v>
      </c>
      <c r="L308" s="13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 s="38">
        <f t="shared" si="18"/>
        <v>3</v>
      </c>
      <c r="U308">
        <v>0</v>
      </c>
      <c r="V308">
        <v>0</v>
      </c>
      <c r="W308">
        <v>0</v>
      </c>
      <c r="X308">
        <v>3</v>
      </c>
      <c r="Y308">
        <v>0</v>
      </c>
      <c r="Z308">
        <v>0</v>
      </c>
      <c r="AA308">
        <v>0</v>
      </c>
      <c r="AB308">
        <v>0</v>
      </c>
      <c r="AC308">
        <v>0</v>
      </c>
      <c r="AD308" s="38">
        <v>0</v>
      </c>
      <c r="AE308" s="39">
        <f t="shared" si="19"/>
        <v>3</v>
      </c>
    </row>
    <row r="309" spans="1:31" x14ac:dyDescent="0.25">
      <c r="A309" s="33" t="str">
        <f>DATA!A308</f>
        <v>VŠMU (VSMU, 16, VŠMU.Bratislava)</v>
      </c>
      <c r="B309" s="41" t="str">
        <f>DATA!C308&amp;" - "&amp;DATA!B308</f>
        <v>Autor úpravy dramatického diela - SN1</v>
      </c>
      <c r="C309" s="38">
        <f t="shared" si="16"/>
        <v>0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38">
        <f t="shared" si="17"/>
        <v>0</v>
      </c>
      <c r="K309" s="13">
        <v>0</v>
      </c>
      <c r="L309" s="13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 s="38">
        <f t="shared" si="18"/>
        <v>1</v>
      </c>
      <c r="U309">
        <v>0</v>
      </c>
      <c r="V309">
        <v>0</v>
      </c>
      <c r="W309">
        <v>0</v>
      </c>
      <c r="X309">
        <v>1</v>
      </c>
      <c r="Y309">
        <v>0</v>
      </c>
      <c r="Z309">
        <v>0</v>
      </c>
      <c r="AA309">
        <v>0</v>
      </c>
      <c r="AB309">
        <v>0</v>
      </c>
      <c r="AC309">
        <v>0</v>
      </c>
      <c r="AD309" s="38">
        <v>0</v>
      </c>
      <c r="AE309" s="39">
        <f t="shared" si="19"/>
        <v>1</v>
      </c>
    </row>
    <row r="310" spans="1:31" x14ac:dyDescent="0.25">
      <c r="A310" s="33" t="str">
        <f>DATA!A309</f>
        <v>VŠMU (VSMU, 16, VŠMU.Bratislava)</v>
      </c>
      <c r="B310" s="41" t="str">
        <f>DATA!C309&amp;" - "&amp;DATA!B309</f>
        <v>Autor vizuálnych efektov - SN1</v>
      </c>
      <c r="C310" s="38">
        <f t="shared" si="16"/>
        <v>0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38">
        <f t="shared" si="17"/>
        <v>0</v>
      </c>
      <c r="K310" s="13">
        <v>0</v>
      </c>
      <c r="L310" s="13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 s="38">
        <f t="shared" si="18"/>
        <v>1</v>
      </c>
      <c r="U310">
        <v>0</v>
      </c>
      <c r="V310">
        <v>0</v>
      </c>
      <c r="W310">
        <v>0</v>
      </c>
      <c r="X310">
        <v>1</v>
      </c>
      <c r="Y310">
        <v>0</v>
      </c>
      <c r="Z310">
        <v>0</v>
      </c>
      <c r="AA310">
        <v>0</v>
      </c>
      <c r="AB310">
        <v>0</v>
      </c>
      <c r="AC310">
        <v>0</v>
      </c>
      <c r="AD310" s="38">
        <v>0</v>
      </c>
      <c r="AE310" s="39">
        <f t="shared" si="19"/>
        <v>1</v>
      </c>
    </row>
    <row r="311" spans="1:31" x14ac:dyDescent="0.25">
      <c r="A311" s="33" t="str">
        <f>DATA!A310</f>
        <v>VŠMU (VSMU, 16, VŠMU.Bratislava)</v>
      </c>
      <c r="B311" s="41" t="str">
        <f>DATA!C310&amp;" - "&amp;DATA!B310</f>
        <v>Dirigent - SN1</v>
      </c>
      <c r="C311" s="38">
        <f t="shared" si="16"/>
        <v>0</v>
      </c>
      <c r="D311" s="1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38">
        <f t="shared" si="17"/>
        <v>0</v>
      </c>
      <c r="K311" s="13">
        <v>0</v>
      </c>
      <c r="L311" s="13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 s="38">
        <f t="shared" si="18"/>
        <v>7</v>
      </c>
      <c r="U311">
        <v>0</v>
      </c>
      <c r="V311">
        <v>0</v>
      </c>
      <c r="W311">
        <v>0</v>
      </c>
      <c r="X311">
        <v>7</v>
      </c>
      <c r="Y311">
        <v>0</v>
      </c>
      <c r="Z311">
        <v>0</v>
      </c>
      <c r="AA311">
        <v>0</v>
      </c>
      <c r="AB311">
        <v>0</v>
      </c>
      <c r="AC311">
        <v>0</v>
      </c>
      <c r="AD311" s="38">
        <v>0</v>
      </c>
      <c r="AE311" s="39">
        <f t="shared" si="19"/>
        <v>7</v>
      </c>
    </row>
    <row r="312" spans="1:31" x14ac:dyDescent="0.25">
      <c r="A312" s="33" t="str">
        <f>DATA!A311</f>
        <v>VŠMU (VSMU, 16, VŠMU.Bratislava)</v>
      </c>
      <c r="B312" s="41" t="str">
        <f>DATA!C311&amp;" - "&amp;DATA!B311</f>
        <v>Dramaturg - SN1</v>
      </c>
      <c r="C312" s="38">
        <f t="shared" si="16"/>
        <v>0</v>
      </c>
      <c r="D312" s="1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38">
        <f t="shared" si="17"/>
        <v>0</v>
      </c>
      <c r="K312" s="13">
        <v>0</v>
      </c>
      <c r="L312" s="13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 s="38">
        <f t="shared" si="18"/>
        <v>1</v>
      </c>
      <c r="U312">
        <v>0</v>
      </c>
      <c r="V312">
        <v>0</v>
      </c>
      <c r="W312">
        <v>0</v>
      </c>
      <c r="X312">
        <v>1</v>
      </c>
      <c r="Y312">
        <v>0</v>
      </c>
      <c r="Z312">
        <v>0</v>
      </c>
      <c r="AA312">
        <v>0</v>
      </c>
      <c r="AB312">
        <v>0</v>
      </c>
      <c r="AC312">
        <v>0</v>
      </c>
      <c r="AD312" s="38">
        <v>0</v>
      </c>
      <c r="AE312" s="39">
        <f t="shared" si="19"/>
        <v>1</v>
      </c>
    </row>
    <row r="313" spans="1:31" x14ac:dyDescent="0.25">
      <c r="A313" s="33" t="str">
        <f>DATA!A312</f>
        <v>VŠMU (VSMU, 16, VŠMU.Bratislava)</v>
      </c>
      <c r="B313" s="41" t="str">
        <f>DATA!C312&amp;" - "&amp;DATA!B312</f>
        <v>Dramaturg - SN1</v>
      </c>
      <c r="C313" s="38">
        <f t="shared" si="16"/>
        <v>0</v>
      </c>
      <c r="D313" s="1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38">
        <f t="shared" si="17"/>
        <v>0</v>
      </c>
      <c r="K313" s="13">
        <v>0</v>
      </c>
      <c r="L313" s="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 s="38">
        <f t="shared" si="18"/>
        <v>6</v>
      </c>
      <c r="U313">
        <v>0</v>
      </c>
      <c r="V313">
        <v>0</v>
      </c>
      <c r="W313">
        <v>0</v>
      </c>
      <c r="X313">
        <v>6</v>
      </c>
      <c r="Y313">
        <v>0</v>
      </c>
      <c r="Z313">
        <v>0</v>
      </c>
      <c r="AA313">
        <v>0</v>
      </c>
      <c r="AB313">
        <v>0</v>
      </c>
      <c r="AC313">
        <v>0</v>
      </c>
      <c r="AD313" s="38">
        <v>0</v>
      </c>
      <c r="AE313" s="39">
        <f t="shared" si="19"/>
        <v>6</v>
      </c>
    </row>
    <row r="314" spans="1:31" x14ac:dyDescent="0.25">
      <c r="A314" s="33" t="str">
        <f>DATA!A313</f>
        <v>VŠMU (VSMU, 16, VŠMU.Bratislava)</v>
      </c>
      <c r="B314" s="41" t="str">
        <f>DATA!C313&amp;" - "&amp;DATA!B313</f>
        <v>Dramaturg projektu - SN1</v>
      </c>
      <c r="C314" s="38">
        <f t="shared" si="16"/>
        <v>0</v>
      </c>
      <c r="D314" s="1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38">
        <f t="shared" si="17"/>
        <v>0</v>
      </c>
      <c r="K314" s="13">
        <v>0</v>
      </c>
      <c r="L314" s="13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 s="38">
        <f t="shared" si="18"/>
        <v>2</v>
      </c>
      <c r="U314">
        <v>0</v>
      </c>
      <c r="V314">
        <v>0</v>
      </c>
      <c r="W314">
        <v>0</v>
      </c>
      <c r="X314">
        <v>2</v>
      </c>
      <c r="Y314">
        <v>0</v>
      </c>
      <c r="Z314">
        <v>0</v>
      </c>
      <c r="AA314">
        <v>0</v>
      </c>
      <c r="AB314">
        <v>0</v>
      </c>
      <c r="AC314">
        <v>0</v>
      </c>
      <c r="AD314" s="38">
        <v>0</v>
      </c>
      <c r="AE314" s="39">
        <f t="shared" si="19"/>
        <v>2</v>
      </c>
    </row>
    <row r="315" spans="1:31" x14ac:dyDescent="0.25">
      <c r="A315" s="33" t="str">
        <f>DATA!A314</f>
        <v>VŠMU (VSMU, 16, VŠMU.Bratislava)</v>
      </c>
      <c r="B315" s="41" t="str">
        <f>DATA!C314&amp;" - "&amp;DATA!B314</f>
        <v>Herec v hlavnej úlohe - SN1</v>
      </c>
      <c r="C315" s="38">
        <f t="shared" si="16"/>
        <v>0</v>
      </c>
      <c r="D315" s="1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38">
        <f t="shared" si="17"/>
        <v>0</v>
      </c>
      <c r="K315" s="13">
        <v>0</v>
      </c>
      <c r="L315" s="13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 s="38">
        <f t="shared" si="18"/>
        <v>6</v>
      </c>
      <c r="U315">
        <v>0</v>
      </c>
      <c r="V315">
        <v>0</v>
      </c>
      <c r="W315">
        <v>0</v>
      </c>
      <c r="X315">
        <v>6</v>
      </c>
      <c r="Y315">
        <v>0</v>
      </c>
      <c r="Z315">
        <v>0</v>
      </c>
      <c r="AA315">
        <v>0</v>
      </c>
      <c r="AB315">
        <v>0</v>
      </c>
      <c r="AC315">
        <v>0</v>
      </c>
      <c r="AD315" s="38">
        <v>0</v>
      </c>
      <c r="AE315" s="39">
        <f t="shared" si="19"/>
        <v>6</v>
      </c>
    </row>
    <row r="316" spans="1:31" x14ac:dyDescent="0.25">
      <c r="A316" s="33" t="str">
        <f>DATA!A315</f>
        <v>VŠMU (VSMU, 16, VŠMU.Bratislava)</v>
      </c>
      <c r="B316" s="41" t="str">
        <f>DATA!C315&amp;" - "&amp;DATA!B315</f>
        <v>Herec v hlavnej úlohy - SN1</v>
      </c>
      <c r="C316" s="38">
        <f t="shared" si="16"/>
        <v>0</v>
      </c>
      <c r="D316" s="13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38">
        <f t="shared" si="17"/>
        <v>0</v>
      </c>
      <c r="K316" s="13">
        <v>0</v>
      </c>
      <c r="L316" s="13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 s="38">
        <f t="shared" si="18"/>
        <v>6</v>
      </c>
      <c r="U316">
        <v>0</v>
      </c>
      <c r="V316">
        <v>0</v>
      </c>
      <c r="W316">
        <v>0</v>
      </c>
      <c r="X316">
        <v>6</v>
      </c>
      <c r="Y316">
        <v>0</v>
      </c>
      <c r="Z316">
        <v>0</v>
      </c>
      <c r="AA316">
        <v>0</v>
      </c>
      <c r="AB316">
        <v>0</v>
      </c>
      <c r="AC316">
        <v>0</v>
      </c>
      <c r="AD316" s="38">
        <v>0</v>
      </c>
      <c r="AE316" s="39">
        <f t="shared" si="19"/>
        <v>6</v>
      </c>
    </row>
    <row r="317" spans="1:31" x14ac:dyDescent="0.25">
      <c r="A317" s="33" t="str">
        <f>DATA!A316</f>
        <v>VŠMU (VSMU, 16, VŠMU.Bratislava)</v>
      </c>
      <c r="B317" s="41" t="str">
        <f>DATA!C316&amp;" - "&amp;DATA!B316</f>
        <v>Herec vo vedľajšej úlohe - SN1</v>
      </c>
      <c r="C317" s="38">
        <f t="shared" si="16"/>
        <v>0</v>
      </c>
      <c r="D317" s="13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38">
        <f t="shared" si="17"/>
        <v>0</v>
      </c>
      <c r="K317" s="13">
        <v>0</v>
      </c>
      <c r="L317" s="13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 s="38">
        <f t="shared" si="18"/>
        <v>1</v>
      </c>
      <c r="U317">
        <v>0</v>
      </c>
      <c r="V317">
        <v>0</v>
      </c>
      <c r="W317">
        <v>0</v>
      </c>
      <c r="X317">
        <v>1</v>
      </c>
      <c r="Y317">
        <v>0</v>
      </c>
      <c r="Z317">
        <v>0</v>
      </c>
      <c r="AA317">
        <v>0</v>
      </c>
      <c r="AB317">
        <v>0</v>
      </c>
      <c r="AC317">
        <v>0</v>
      </c>
      <c r="AD317" s="38">
        <v>0</v>
      </c>
      <c r="AE317" s="39">
        <f t="shared" si="19"/>
        <v>1</v>
      </c>
    </row>
    <row r="318" spans="1:31" x14ac:dyDescent="0.25">
      <c r="A318" s="33" t="str">
        <f>DATA!A317</f>
        <v>VŠMU (VSMU, 16, VŠMU.Bratislava)</v>
      </c>
      <c r="B318" s="41" t="str">
        <f>DATA!C317&amp;" - "&amp;DATA!B317</f>
        <v>Herec vo vedľajšej úlohe - SN1</v>
      </c>
      <c r="C318" s="38">
        <f t="shared" si="16"/>
        <v>0</v>
      </c>
      <c r="D318" s="13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38">
        <f t="shared" si="17"/>
        <v>0</v>
      </c>
      <c r="K318" s="13">
        <v>0</v>
      </c>
      <c r="L318" s="13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 s="38">
        <f t="shared" si="18"/>
        <v>1</v>
      </c>
      <c r="U318">
        <v>0</v>
      </c>
      <c r="V318">
        <v>0</v>
      </c>
      <c r="W318">
        <v>0</v>
      </c>
      <c r="X318">
        <v>1</v>
      </c>
      <c r="Y318">
        <v>0</v>
      </c>
      <c r="Z318">
        <v>0</v>
      </c>
      <c r="AA318">
        <v>0</v>
      </c>
      <c r="AB318">
        <v>0</v>
      </c>
      <c r="AC318">
        <v>0</v>
      </c>
      <c r="AD318" s="38">
        <v>0</v>
      </c>
      <c r="AE318" s="39">
        <f t="shared" si="19"/>
        <v>1</v>
      </c>
    </row>
    <row r="319" spans="1:31" x14ac:dyDescent="0.25">
      <c r="A319" s="33" t="str">
        <f>DATA!A318</f>
        <v>VŠMU (VSMU, 16, VŠMU.Bratislava)</v>
      </c>
      <c r="B319" s="41" t="str">
        <f>DATA!C318&amp;" - "&amp;DATA!B318</f>
        <v>Hlasový pedagóg - SN1</v>
      </c>
      <c r="C319" s="38">
        <f t="shared" si="16"/>
        <v>0</v>
      </c>
      <c r="D319" s="1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38">
        <f t="shared" si="17"/>
        <v>0</v>
      </c>
      <c r="K319" s="13">
        <v>0</v>
      </c>
      <c r="L319" s="13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 s="38">
        <f t="shared" si="18"/>
        <v>1</v>
      </c>
      <c r="U319">
        <v>0</v>
      </c>
      <c r="V319">
        <v>0</v>
      </c>
      <c r="W319">
        <v>0</v>
      </c>
      <c r="X319">
        <v>1</v>
      </c>
      <c r="Y319">
        <v>0</v>
      </c>
      <c r="Z319">
        <v>0</v>
      </c>
      <c r="AA319">
        <v>0</v>
      </c>
      <c r="AB319">
        <v>0</v>
      </c>
      <c r="AC319">
        <v>0</v>
      </c>
      <c r="AD319" s="38">
        <v>0</v>
      </c>
      <c r="AE319" s="39">
        <f t="shared" si="19"/>
        <v>1</v>
      </c>
    </row>
    <row r="320" spans="1:31" x14ac:dyDescent="0.25">
      <c r="A320" s="33" t="str">
        <f>DATA!A319</f>
        <v>VŠMU (VSMU, 16, VŠMU.Bratislava)</v>
      </c>
      <c r="B320" s="41" t="str">
        <f>DATA!C319&amp;" - "&amp;DATA!B319</f>
        <v>Choreograf - SN1</v>
      </c>
      <c r="C320" s="38">
        <f t="shared" si="16"/>
        <v>0</v>
      </c>
      <c r="D320" s="1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38">
        <f t="shared" si="17"/>
        <v>0</v>
      </c>
      <c r="K320" s="13">
        <v>0</v>
      </c>
      <c r="L320" s="13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 s="38">
        <f t="shared" si="18"/>
        <v>3</v>
      </c>
      <c r="U320">
        <v>0</v>
      </c>
      <c r="V320">
        <v>0</v>
      </c>
      <c r="W320">
        <v>0</v>
      </c>
      <c r="X320">
        <v>3</v>
      </c>
      <c r="Y320">
        <v>0</v>
      </c>
      <c r="Z320">
        <v>0</v>
      </c>
      <c r="AA320">
        <v>0</v>
      </c>
      <c r="AB320">
        <v>0</v>
      </c>
      <c r="AC320">
        <v>0</v>
      </c>
      <c r="AD320" s="38">
        <v>0</v>
      </c>
      <c r="AE320" s="39">
        <f t="shared" si="19"/>
        <v>3</v>
      </c>
    </row>
    <row r="321" spans="1:31" x14ac:dyDescent="0.25">
      <c r="A321" s="33" t="str">
        <f>DATA!A320</f>
        <v>VŠMU (VSMU, 16, VŠMU.Bratislava)</v>
      </c>
      <c r="B321" s="41" t="str">
        <f>DATA!C320&amp;" - "&amp;DATA!B320</f>
        <v>Inštrumentalista - SN1</v>
      </c>
      <c r="C321" s="38">
        <f t="shared" si="16"/>
        <v>0</v>
      </c>
      <c r="D321" s="13">
        <v>0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38">
        <f t="shared" si="17"/>
        <v>0</v>
      </c>
      <c r="K321" s="13">
        <v>0</v>
      </c>
      <c r="L321" s="13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 s="38">
        <f t="shared" si="18"/>
        <v>35</v>
      </c>
      <c r="U321">
        <v>0</v>
      </c>
      <c r="V321">
        <v>0</v>
      </c>
      <c r="W321">
        <v>0</v>
      </c>
      <c r="X321">
        <v>35</v>
      </c>
      <c r="Y321">
        <v>0</v>
      </c>
      <c r="Z321">
        <v>0</v>
      </c>
      <c r="AA321">
        <v>0</v>
      </c>
      <c r="AB321">
        <v>0</v>
      </c>
      <c r="AC321">
        <v>0</v>
      </c>
      <c r="AD321" s="38">
        <v>0</v>
      </c>
      <c r="AE321" s="39">
        <f t="shared" si="19"/>
        <v>35</v>
      </c>
    </row>
    <row r="322" spans="1:31" x14ac:dyDescent="0.25">
      <c r="A322" s="33" t="str">
        <f>DATA!A321</f>
        <v>VŠMU (VSMU, 16, VŠMU.Bratislava)</v>
      </c>
      <c r="B322" s="41" t="str">
        <f>DATA!C321&amp;" - "&amp;DATA!B321</f>
        <v>Inštrumentalista - sólista - SN1</v>
      </c>
      <c r="C322" s="38">
        <f t="shared" si="16"/>
        <v>0</v>
      </c>
      <c r="D322" s="13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38">
        <f t="shared" si="17"/>
        <v>0</v>
      </c>
      <c r="K322" s="13">
        <v>0</v>
      </c>
      <c r="L322" s="13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 s="38">
        <f t="shared" si="18"/>
        <v>24</v>
      </c>
      <c r="U322">
        <v>0</v>
      </c>
      <c r="V322">
        <v>0</v>
      </c>
      <c r="W322">
        <v>0</v>
      </c>
      <c r="X322">
        <v>24</v>
      </c>
      <c r="Y322">
        <v>0</v>
      </c>
      <c r="Z322">
        <v>0</v>
      </c>
      <c r="AA322">
        <v>0</v>
      </c>
      <c r="AB322">
        <v>0</v>
      </c>
      <c r="AC322">
        <v>0</v>
      </c>
      <c r="AD322" s="38">
        <v>0</v>
      </c>
      <c r="AE322" s="39">
        <f t="shared" si="19"/>
        <v>24</v>
      </c>
    </row>
    <row r="323" spans="1:31" x14ac:dyDescent="0.25">
      <c r="A323" s="33" t="str">
        <f>DATA!A322</f>
        <v>VŠMU (VSMU, 16, VŠMU.Bratislava)</v>
      </c>
      <c r="B323" s="41" t="str">
        <f>DATA!C322&amp;" - "&amp;DATA!B322</f>
        <v>Kostýmový výtvarník - SN1</v>
      </c>
      <c r="C323" s="38">
        <f t="shared" ref="C323:C386" si="20">SUM(D323:I323)</f>
        <v>0</v>
      </c>
      <c r="D323" s="13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38">
        <f t="shared" ref="J323:J386" si="21">SUM(K323:S323)</f>
        <v>0</v>
      </c>
      <c r="K323" s="13">
        <v>0</v>
      </c>
      <c r="L323" s="1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 s="38">
        <f t="shared" ref="T323:T386" si="22">SUM(U323:AC323)</f>
        <v>1</v>
      </c>
      <c r="U323">
        <v>0</v>
      </c>
      <c r="V323">
        <v>0</v>
      </c>
      <c r="W323">
        <v>0</v>
      </c>
      <c r="X323">
        <v>1</v>
      </c>
      <c r="Y323">
        <v>0</v>
      </c>
      <c r="Z323">
        <v>0</v>
      </c>
      <c r="AA323">
        <v>0</v>
      </c>
      <c r="AB323">
        <v>0</v>
      </c>
      <c r="AC323">
        <v>0</v>
      </c>
      <c r="AD323" s="38">
        <v>0</v>
      </c>
      <c r="AE323" s="39">
        <f t="shared" ref="AE323:AE386" si="23">SUM(C323,J323,T323,AD323,)</f>
        <v>1</v>
      </c>
    </row>
    <row r="324" spans="1:31" x14ac:dyDescent="0.25">
      <c r="A324" s="33" t="str">
        <f>DATA!A323</f>
        <v>VŠMU (VSMU, 16, VŠMU.Bratislava)</v>
      </c>
      <c r="B324" s="41" t="str">
        <f>DATA!C323&amp;" - "&amp;DATA!B323</f>
        <v>Majster zvuku - SN1</v>
      </c>
      <c r="C324" s="38">
        <f t="shared" si="20"/>
        <v>0</v>
      </c>
      <c r="D324" s="13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38">
        <f t="shared" si="21"/>
        <v>0</v>
      </c>
      <c r="K324" s="13">
        <v>0</v>
      </c>
      <c r="L324" s="13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 s="38">
        <f t="shared" si="22"/>
        <v>1</v>
      </c>
      <c r="U324">
        <v>0</v>
      </c>
      <c r="V324">
        <v>0</v>
      </c>
      <c r="W324">
        <v>0</v>
      </c>
      <c r="X324">
        <v>1</v>
      </c>
      <c r="Y324">
        <v>0</v>
      </c>
      <c r="Z324">
        <v>0</v>
      </c>
      <c r="AA324">
        <v>0</v>
      </c>
      <c r="AB324">
        <v>0</v>
      </c>
      <c r="AC324">
        <v>0</v>
      </c>
      <c r="AD324" s="38">
        <v>0</v>
      </c>
      <c r="AE324" s="39">
        <f t="shared" si="23"/>
        <v>1</v>
      </c>
    </row>
    <row r="325" spans="1:31" x14ac:dyDescent="0.25">
      <c r="A325" s="33" t="str">
        <f>DATA!A324</f>
        <v>VŠMU (VSMU, 16, VŠMU.Bratislava)</v>
      </c>
      <c r="B325" s="41" t="str">
        <f>DATA!C324&amp;" - "&amp;DATA!B324</f>
        <v>Producent - SN1</v>
      </c>
      <c r="C325" s="38">
        <f t="shared" si="20"/>
        <v>0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38">
        <f t="shared" si="21"/>
        <v>0</v>
      </c>
      <c r="K325" s="13">
        <v>0</v>
      </c>
      <c r="L325" s="13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 s="38">
        <f t="shared" si="22"/>
        <v>2</v>
      </c>
      <c r="U325">
        <v>0</v>
      </c>
      <c r="V325">
        <v>0</v>
      </c>
      <c r="W325">
        <v>0</v>
      </c>
      <c r="X325">
        <v>2</v>
      </c>
      <c r="Y325">
        <v>0</v>
      </c>
      <c r="Z325">
        <v>0</v>
      </c>
      <c r="AA325">
        <v>0</v>
      </c>
      <c r="AB325">
        <v>0</v>
      </c>
      <c r="AC325">
        <v>0</v>
      </c>
      <c r="AD325" s="38">
        <v>0</v>
      </c>
      <c r="AE325" s="39">
        <f t="shared" si="23"/>
        <v>2</v>
      </c>
    </row>
    <row r="326" spans="1:31" x14ac:dyDescent="0.25">
      <c r="A326" s="33" t="str">
        <f>DATA!A325</f>
        <v>VŠMU (VSMU, 16, VŠMU.Bratislava)</v>
      </c>
      <c r="B326" s="41" t="str">
        <f>DATA!C325&amp;" - "&amp;DATA!B325</f>
        <v>Producent - SN1</v>
      </c>
      <c r="C326" s="38">
        <f t="shared" si="20"/>
        <v>0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38">
        <f t="shared" si="21"/>
        <v>0</v>
      </c>
      <c r="K326" s="13">
        <v>0</v>
      </c>
      <c r="L326" s="13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 s="38">
        <f t="shared" si="22"/>
        <v>2</v>
      </c>
      <c r="U326">
        <v>0</v>
      </c>
      <c r="V326">
        <v>0</v>
      </c>
      <c r="W326">
        <v>0</v>
      </c>
      <c r="X326">
        <v>2</v>
      </c>
      <c r="Y326">
        <v>0</v>
      </c>
      <c r="Z326">
        <v>0</v>
      </c>
      <c r="AA326">
        <v>0</v>
      </c>
      <c r="AB326">
        <v>0</v>
      </c>
      <c r="AC326">
        <v>0</v>
      </c>
      <c r="AD326" s="38">
        <v>0</v>
      </c>
      <c r="AE326" s="39">
        <f t="shared" si="23"/>
        <v>2</v>
      </c>
    </row>
    <row r="327" spans="1:31" x14ac:dyDescent="0.25">
      <c r="A327" s="33" t="str">
        <f>DATA!A326</f>
        <v>VŠMU (VSMU, 16, VŠMU.Bratislava)</v>
      </c>
      <c r="B327" s="41" t="str">
        <f>DATA!C326&amp;" - "&amp;DATA!B326</f>
        <v>Režisér - SN1</v>
      </c>
      <c r="C327" s="38">
        <f t="shared" si="20"/>
        <v>0</v>
      </c>
      <c r="D327" s="13">
        <v>0</v>
      </c>
      <c r="E327" s="13">
        <v>0</v>
      </c>
      <c r="F327" s="13">
        <v>0</v>
      </c>
      <c r="G327" s="13">
        <v>0</v>
      </c>
      <c r="H327" s="13">
        <v>0</v>
      </c>
      <c r="I327" s="13">
        <v>0</v>
      </c>
      <c r="J327" s="38">
        <f t="shared" si="21"/>
        <v>0</v>
      </c>
      <c r="K327" s="13">
        <v>0</v>
      </c>
      <c r="L327" s="13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 s="38">
        <f t="shared" si="22"/>
        <v>15</v>
      </c>
      <c r="U327">
        <v>0</v>
      </c>
      <c r="V327">
        <v>0</v>
      </c>
      <c r="W327">
        <v>0</v>
      </c>
      <c r="X327">
        <v>15</v>
      </c>
      <c r="Y327">
        <v>0</v>
      </c>
      <c r="Z327">
        <v>0</v>
      </c>
      <c r="AA327">
        <v>0</v>
      </c>
      <c r="AB327">
        <v>0</v>
      </c>
      <c r="AC327">
        <v>0</v>
      </c>
      <c r="AD327" s="38">
        <v>0</v>
      </c>
      <c r="AE327" s="39">
        <f t="shared" si="23"/>
        <v>15</v>
      </c>
    </row>
    <row r="328" spans="1:31" x14ac:dyDescent="0.25">
      <c r="A328" s="33" t="str">
        <f>DATA!A327</f>
        <v>VŠMU (VSMU, 16, VŠMU.Bratislava)</v>
      </c>
      <c r="B328" s="41" t="str">
        <f>DATA!C327&amp;" - "&amp;DATA!B327</f>
        <v>Režisér - SN1</v>
      </c>
      <c r="C328" s="38">
        <f t="shared" si="20"/>
        <v>0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3">
        <v>0</v>
      </c>
      <c r="J328" s="38">
        <f t="shared" si="21"/>
        <v>0</v>
      </c>
      <c r="K328" s="13">
        <v>0</v>
      </c>
      <c r="L328" s="13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 s="38">
        <f t="shared" si="22"/>
        <v>7</v>
      </c>
      <c r="U328">
        <v>0</v>
      </c>
      <c r="V328">
        <v>0</v>
      </c>
      <c r="W328">
        <v>0</v>
      </c>
      <c r="X328">
        <v>7</v>
      </c>
      <c r="Y328">
        <v>0</v>
      </c>
      <c r="Z328">
        <v>0</v>
      </c>
      <c r="AA328">
        <v>0</v>
      </c>
      <c r="AB328">
        <v>0</v>
      </c>
      <c r="AC328">
        <v>0</v>
      </c>
      <c r="AD328" s="38">
        <v>0</v>
      </c>
      <c r="AE328" s="39">
        <f t="shared" si="23"/>
        <v>7</v>
      </c>
    </row>
    <row r="329" spans="1:31" x14ac:dyDescent="0.25">
      <c r="A329" s="33" t="str">
        <f>DATA!A328</f>
        <v>VŠMU (VSMU, 16, VŠMU.Bratislava)</v>
      </c>
      <c r="B329" s="41" t="str">
        <f>DATA!C328&amp;" - "&amp;DATA!B328</f>
        <v>Spevák - SN1</v>
      </c>
      <c r="C329" s="38">
        <f t="shared" si="20"/>
        <v>0</v>
      </c>
      <c r="D329" s="13">
        <v>0</v>
      </c>
      <c r="E329" s="13">
        <v>0</v>
      </c>
      <c r="F329" s="13">
        <v>0</v>
      </c>
      <c r="G329" s="13">
        <v>0</v>
      </c>
      <c r="H329" s="13">
        <v>0</v>
      </c>
      <c r="I329" s="13">
        <v>0</v>
      </c>
      <c r="J329" s="38">
        <f t="shared" si="21"/>
        <v>0</v>
      </c>
      <c r="K329" s="13">
        <v>0</v>
      </c>
      <c r="L329" s="13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 s="38">
        <f t="shared" si="22"/>
        <v>6</v>
      </c>
      <c r="U329">
        <v>0</v>
      </c>
      <c r="V329">
        <v>0</v>
      </c>
      <c r="W329">
        <v>0</v>
      </c>
      <c r="X329">
        <v>6</v>
      </c>
      <c r="Y329">
        <v>0</v>
      </c>
      <c r="Z329">
        <v>0</v>
      </c>
      <c r="AA329">
        <v>0</v>
      </c>
      <c r="AB329">
        <v>0</v>
      </c>
      <c r="AC329">
        <v>0</v>
      </c>
      <c r="AD329" s="38">
        <v>0</v>
      </c>
      <c r="AE329" s="39">
        <f t="shared" si="23"/>
        <v>6</v>
      </c>
    </row>
    <row r="330" spans="1:31" x14ac:dyDescent="0.25">
      <c r="A330" s="33" t="str">
        <f>DATA!A329</f>
        <v>VŠMU (VSMU, 16, VŠMU.Bratislava)</v>
      </c>
      <c r="B330" s="41" t="str">
        <f>DATA!C329&amp;" - "&amp;DATA!B329</f>
        <v>Spevák - sólista - SN1</v>
      </c>
      <c r="C330" s="38">
        <f t="shared" si="20"/>
        <v>0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  <c r="I330" s="13">
        <v>0</v>
      </c>
      <c r="J330" s="38">
        <f t="shared" si="21"/>
        <v>0</v>
      </c>
      <c r="K330" s="13">
        <v>0</v>
      </c>
      <c r="L330" s="13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 s="38">
        <f t="shared" si="22"/>
        <v>6</v>
      </c>
      <c r="U330">
        <v>0</v>
      </c>
      <c r="V330">
        <v>0</v>
      </c>
      <c r="W330">
        <v>0</v>
      </c>
      <c r="X330">
        <v>6</v>
      </c>
      <c r="Y330">
        <v>0</v>
      </c>
      <c r="Z330">
        <v>0</v>
      </c>
      <c r="AA330">
        <v>0</v>
      </c>
      <c r="AB330">
        <v>0</v>
      </c>
      <c r="AC330">
        <v>0</v>
      </c>
      <c r="AD330" s="38">
        <v>0</v>
      </c>
      <c r="AE330" s="39">
        <f t="shared" si="23"/>
        <v>6</v>
      </c>
    </row>
    <row r="331" spans="1:31" x14ac:dyDescent="0.25">
      <c r="A331" s="33" t="str">
        <f>DATA!A330</f>
        <v>VŠMU (VSMU, 16, VŠMU.Bratislava)</v>
      </c>
      <c r="B331" s="41" t="str">
        <f>DATA!C330&amp;" - "&amp;DATA!B330</f>
        <v>Tanečný interpret - SN1</v>
      </c>
      <c r="C331" s="38">
        <f t="shared" si="20"/>
        <v>0</v>
      </c>
      <c r="D331" s="13">
        <v>0</v>
      </c>
      <c r="E331" s="13">
        <v>0</v>
      </c>
      <c r="F331" s="13">
        <v>0</v>
      </c>
      <c r="G331" s="13">
        <v>0</v>
      </c>
      <c r="H331" s="13">
        <v>0</v>
      </c>
      <c r="I331" s="13">
        <v>0</v>
      </c>
      <c r="J331" s="38">
        <f t="shared" si="21"/>
        <v>0</v>
      </c>
      <c r="K331" s="13">
        <v>0</v>
      </c>
      <c r="L331" s="13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 s="38">
        <f t="shared" si="22"/>
        <v>5</v>
      </c>
      <c r="U331">
        <v>0</v>
      </c>
      <c r="V331">
        <v>0</v>
      </c>
      <c r="W331">
        <v>0</v>
      </c>
      <c r="X331">
        <v>5</v>
      </c>
      <c r="Y331">
        <v>0</v>
      </c>
      <c r="Z331">
        <v>0</v>
      </c>
      <c r="AA331">
        <v>0</v>
      </c>
      <c r="AB331">
        <v>0</v>
      </c>
      <c r="AC331">
        <v>0</v>
      </c>
      <c r="AD331" s="38">
        <v>0</v>
      </c>
      <c r="AE331" s="39">
        <f t="shared" si="23"/>
        <v>5</v>
      </c>
    </row>
    <row r="332" spans="1:31" x14ac:dyDescent="0.25">
      <c r="A332" s="33" t="str">
        <f>DATA!A331</f>
        <v>VŠMU (VSMU, 16, VŠMU.Bratislava)</v>
      </c>
      <c r="B332" s="41" t="str">
        <f>DATA!C331&amp;" - "&amp;DATA!B331</f>
        <v>Tanečný interpret - sólista - SN1</v>
      </c>
      <c r="C332" s="38">
        <f t="shared" si="20"/>
        <v>0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  <c r="I332" s="13">
        <v>0</v>
      </c>
      <c r="J332" s="38">
        <f t="shared" si="21"/>
        <v>0</v>
      </c>
      <c r="K332" s="13">
        <v>0</v>
      </c>
      <c r="L332" s="13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 s="38">
        <f t="shared" si="22"/>
        <v>1</v>
      </c>
      <c r="U332">
        <v>0</v>
      </c>
      <c r="V332">
        <v>0</v>
      </c>
      <c r="W332">
        <v>0</v>
      </c>
      <c r="X332">
        <v>1</v>
      </c>
      <c r="Y332">
        <v>0</v>
      </c>
      <c r="Z332">
        <v>0</v>
      </c>
      <c r="AA332">
        <v>0</v>
      </c>
      <c r="AB332">
        <v>0</v>
      </c>
      <c r="AC332">
        <v>0</v>
      </c>
      <c r="AD332" s="38">
        <v>0</v>
      </c>
      <c r="AE332" s="39">
        <f t="shared" si="23"/>
        <v>1</v>
      </c>
    </row>
    <row r="333" spans="1:31" x14ac:dyDescent="0.25">
      <c r="A333" s="33" t="str">
        <f>DATA!A332</f>
        <v>VŠMU (VSMU, 16, VŠMU.Bratislava)</v>
      </c>
      <c r="B333" s="41" t="str">
        <f>DATA!C332&amp;" - "&amp;DATA!B332</f>
        <v>Výkonný producent - SN1</v>
      </c>
      <c r="C333" s="38">
        <f t="shared" si="20"/>
        <v>0</v>
      </c>
      <c r="D333" s="13">
        <v>0</v>
      </c>
      <c r="E333" s="13">
        <v>0</v>
      </c>
      <c r="F333" s="13">
        <v>0</v>
      </c>
      <c r="G333" s="13">
        <v>0</v>
      </c>
      <c r="H333" s="13">
        <v>0</v>
      </c>
      <c r="I333" s="13">
        <v>0</v>
      </c>
      <c r="J333" s="38">
        <f t="shared" si="21"/>
        <v>0</v>
      </c>
      <c r="K333" s="13">
        <v>0</v>
      </c>
      <c r="L333" s="1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 s="38">
        <f t="shared" si="22"/>
        <v>1</v>
      </c>
      <c r="U333">
        <v>0</v>
      </c>
      <c r="V333">
        <v>0</v>
      </c>
      <c r="W333">
        <v>0</v>
      </c>
      <c r="X333">
        <v>1</v>
      </c>
      <c r="Y333">
        <v>0</v>
      </c>
      <c r="Z333">
        <v>0</v>
      </c>
      <c r="AA333">
        <v>0</v>
      </c>
      <c r="AB333">
        <v>0</v>
      </c>
      <c r="AC333">
        <v>0</v>
      </c>
      <c r="AD333" s="38">
        <v>0</v>
      </c>
      <c r="AE333" s="39">
        <f t="shared" si="23"/>
        <v>1</v>
      </c>
    </row>
    <row r="334" spans="1:31" x14ac:dyDescent="0.25">
      <c r="A334" s="33" t="str">
        <f>DATA!A333</f>
        <v>VŠMU (VSMU, 16, VŠMU.Bratislava)</v>
      </c>
      <c r="B334" s="41" t="str">
        <f>DATA!C333&amp;" - "&amp;DATA!B333</f>
        <v>Autor dramatizácie literárneho diela - SN2</v>
      </c>
      <c r="C334" s="38">
        <f t="shared" si="20"/>
        <v>0</v>
      </c>
      <c r="D334" s="13">
        <v>0</v>
      </c>
      <c r="E334" s="13">
        <v>0</v>
      </c>
      <c r="F334" s="13">
        <v>0</v>
      </c>
      <c r="G334" s="13">
        <v>0</v>
      </c>
      <c r="H334" s="13">
        <v>0</v>
      </c>
      <c r="I334" s="13">
        <v>0</v>
      </c>
      <c r="J334" s="38">
        <f t="shared" si="21"/>
        <v>0</v>
      </c>
      <c r="K334" s="13">
        <v>0</v>
      </c>
      <c r="L334" s="13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 s="38">
        <f t="shared" si="22"/>
        <v>1</v>
      </c>
      <c r="U334">
        <v>0</v>
      </c>
      <c r="V334">
        <v>0</v>
      </c>
      <c r="W334">
        <v>0</v>
      </c>
      <c r="X334">
        <v>0</v>
      </c>
      <c r="Y334">
        <v>1</v>
      </c>
      <c r="Z334">
        <v>0</v>
      </c>
      <c r="AA334">
        <v>0</v>
      </c>
      <c r="AB334">
        <v>0</v>
      </c>
      <c r="AC334">
        <v>0</v>
      </c>
      <c r="AD334" s="38">
        <v>0</v>
      </c>
      <c r="AE334" s="39">
        <f t="shared" si="23"/>
        <v>1</v>
      </c>
    </row>
    <row r="335" spans="1:31" x14ac:dyDescent="0.25">
      <c r="A335" s="33" t="str">
        <f>DATA!A334</f>
        <v>VŠMU (VSMU, 16, VŠMU.Bratislava)</v>
      </c>
      <c r="B335" s="41" t="str">
        <f>DATA!C334&amp;" - "&amp;DATA!B334</f>
        <v>Autor gradingu - SN2</v>
      </c>
      <c r="C335" s="38">
        <f t="shared" si="20"/>
        <v>0</v>
      </c>
      <c r="D335" s="13">
        <v>0</v>
      </c>
      <c r="E335" s="13">
        <v>0</v>
      </c>
      <c r="F335" s="13">
        <v>0</v>
      </c>
      <c r="G335" s="13">
        <v>0</v>
      </c>
      <c r="H335" s="13">
        <v>0</v>
      </c>
      <c r="I335" s="13">
        <v>0</v>
      </c>
      <c r="J335" s="38">
        <f t="shared" si="21"/>
        <v>0</v>
      </c>
      <c r="K335" s="13">
        <v>0</v>
      </c>
      <c r="L335" s="13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 s="38">
        <f t="shared" si="22"/>
        <v>1</v>
      </c>
      <c r="U335">
        <v>0</v>
      </c>
      <c r="V335">
        <v>0</v>
      </c>
      <c r="W335">
        <v>0</v>
      </c>
      <c r="X335">
        <v>0</v>
      </c>
      <c r="Y335">
        <v>1</v>
      </c>
      <c r="Z335">
        <v>0</v>
      </c>
      <c r="AA335">
        <v>0</v>
      </c>
      <c r="AB335">
        <v>0</v>
      </c>
      <c r="AC335">
        <v>0</v>
      </c>
      <c r="AD335" s="38">
        <v>0</v>
      </c>
      <c r="AE335" s="39">
        <f t="shared" si="23"/>
        <v>1</v>
      </c>
    </row>
    <row r="336" spans="1:31" x14ac:dyDescent="0.25">
      <c r="A336" s="33" t="str">
        <f>DATA!A335</f>
        <v>VŠMU (VSMU, 16, VŠMU.Bratislava)</v>
      </c>
      <c r="B336" s="41" t="str">
        <f>DATA!C335&amp;" - "&amp;DATA!B335</f>
        <v>Autor hudby - SN2</v>
      </c>
      <c r="C336" s="38">
        <f t="shared" si="20"/>
        <v>0</v>
      </c>
      <c r="D336" s="13">
        <v>0</v>
      </c>
      <c r="E336" s="13">
        <v>0</v>
      </c>
      <c r="F336" s="13">
        <v>0</v>
      </c>
      <c r="G336" s="13">
        <v>0</v>
      </c>
      <c r="H336" s="13">
        <v>0</v>
      </c>
      <c r="I336" s="13">
        <v>0</v>
      </c>
      <c r="J336" s="38">
        <f t="shared" si="21"/>
        <v>0</v>
      </c>
      <c r="K336" s="13">
        <v>0</v>
      </c>
      <c r="L336" s="13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 s="38">
        <f t="shared" si="22"/>
        <v>8</v>
      </c>
      <c r="U336">
        <v>0</v>
      </c>
      <c r="V336">
        <v>0</v>
      </c>
      <c r="W336">
        <v>0</v>
      </c>
      <c r="X336">
        <v>0</v>
      </c>
      <c r="Y336">
        <v>8</v>
      </c>
      <c r="Z336">
        <v>0</v>
      </c>
      <c r="AA336">
        <v>0</v>
      </c>
      <c r="AB336">
        <v>0</v>
      </c>
      <c r="AC336">
        <v>0</v>
      </c>
      <c r="AD336" s="38">
        <v>0</v>
      </c>
      <c r="AE336" s="39">
        <f t="shared" si="23"/>
        <v>8</v>
      </c>
    </row>
    <row r="337" spans="1:31" x14ac:dyDescent="0.25">
      <c r="A337" s="33" t="str">
        <f>DATA!A336</f>
        <v>VŠMU (VSMU, 16, VŠMU.Bratislava)</v>
      </c>
      <c r="B337" s="41" t="str">
        <f>DATA!C336&amp;" - "&amp;DATA!B336</f>
        <v>Autor pohybovej spolupráce - SN2</v>
      </c>
      <c r="C337" s="38">
        <f t="shared" si="20"/>
        <v>0</v>
      </c>
      <c r="D337" s="13">
        <v>0</v>
      </c>
      <c r="E337" s="13">
        <v>0</v>
      </c>
      <c r="F337" s="13">
        <v>0</v>
      </c>
      <c r="G337" s="13">
        <v>0</v>
      </c>
      <c r="H337" s="13">
        <v>0</v>
      </c>
      <c r="I337" s="13">
        <v>0</v>
      </c>
      <c r="J337" s="38">
        <f t="shared" si="21"/>
        <v>0</v>
      </c>
      <c r="K337" s="13">
        <v>0</v>
      </c>
      <c r="L337" s="13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 s="38">
        <f t="shared" si="22"/>
        <v>2</v>
      </c>
      <c r="U337">
        <v>0</v>
      </c>
      <c r="V337">
        <v>0</v>
      </c>
      <c r="W337">
        <v>0</v>
      </c>
      <c r="X337">
        <v>0</v>
      </c>
      <c r="Y337">
        <v>2</v>
      </c>
      <c r="Z337">
        <v>0</v>
      </c>
      <c r="AA337">
        <v>0</v>
      </c>
      <c r="AB337">
        <v>0</v>
      </c>
      <c r="AC337">
        <v>0</v>
      </c>
      <c r="AD337" s="38">
        <v>0</v>
      </c>
      <c r="AE337" s="39">
        <f t="shared" si="23"/>
        <v>2</v>
      </c>
    </row>
    <row r="338" spans="1:31" x14ac:dyDescent="0.25">
      <c r="A338" s="33" t="str">
        <f>DATA!A337</f>
        <v>VŠMU (VSMU, 16, VŠMU.Bratislava)</v>
      </c>
      <c r="B338" s="41" t="str">
        <f>DATA!C337&amp;" - "&amp;DATA!B337</f>
        <v>Autor scenára - SN2</v>
      </c>
      <c r="C338" s="38">
        <f t="shared" si="20"/>
        <v>0</v>
      </c>
      <c r="D338" s="13">
        <v>0</v>
      </c>
      <c r="E338" s="13">
        <v>0</v>
      </c>
      <c r="F338" s="13">
        <v>0</v>
      </c>
      <c r="G338" s="13">
        <v>0</v>
      </c>
      <c r="H338" s="13">
        <v>0</v>
      </c>
      <c r="I338" s="13">
        <v>0</v>
      </c>
      <c r="J338" s="38">
        <f t="shared" si="21"/>
        <v>0</v>
      </c>
      <c r="K338" s="13">
        <v>0</v>
      </c>
      <c r="L338" s="13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 s="38">
        <f t="shared" si="22"/>
        <v>6</v>
      </c>
      <c r="U338">
        <v>0</v>
      </c>
      <c r="V338">
        <v>0</v>
      </c>
      <c r="W338">
        <v>0</v>
      </c>
      <c r="X338">
        <v>0</v>
      </c>
      <c r="Y338">
        <v>6</v>
      </c>
      <c r="Z338">
        <v>0</v>
      </c>
      <c r="AA338">
        <v>0</v>
      </c>
      <c r="AB338">
        <v>0</v>
      </c>
      <c r="AC338">
        <v>0</v>
      </c>
      <c r="AD338" s="38">
        <v>0</v>
      </c>
      <c r="AE338" s="39">
        <f t="shared" si="23"/>
        <v>6</v>
      </c>
    </row>
    <row r="339" spans="1:31" x14ac:dyDescent="0.25">
      <c r="A339" s="33" t="str">
        <f>DATA!A338</f>
        <v>VŠMU (VSMU, 16, VŠMU.Bratislava)</v>
      </c>
      <c r="B339" s="41" t="str">
        <f>DATA!C338&amp;" - "&amp;DATA!B338</f>
        <v>Autor svetelného dizajnu - SN2</v>
      </c>
      <c r="C339" s="38">
        <f t="shared" si="20"/>
        <v>0</v>
      </c>
      <c r="D339" s="13">
        <v>0</v>
      </c>
      <c r="E339" s="13">
        <v>0</v>
      </c>
      <c r="F339" s="13">
        <v>0</v>
      </c>
      <c r="G339" s="13">
        <v>0</v>
      </c>
      <c r="H339" s="13">
        <v>0</v>
      </c>
      <c r="I339" s="13">
        <v>0</v>
      </c>
      <c r="J339" s="38">
        <f t="shared" si="21"/>
        <v>0</v>
      </c>
      <c r="K339" s="13">
        <v>0</v>
      </c>
      <c r="L339" s="13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 s="38">
        <f t="shared" si="22"/>
        <v>2</v>
      </c>
      <c r="U339">
        <v>0</v>
      </c>
      <c r="V339">
        <v>0</v>
      </c>
      <c r="W339">
        <v>0</v>
      </c>
      <c r="X339">
        <v>0</v>
      </c>
      <c r="Y339">
        <v>2</v>
      </c>
      <c r="Z339">
        <v>0</v>
      </c>
      <c r="AA339">
        <v>0</v>
      </c>
      <c r="AB339">
        <v>0</v>
      </c>
      <c r="AC339">
        <v>0</v>
      </c>
      <c r="AD339" s="38">
        <v>0</v>
      </c>
      <c r="AE339" s="39">
        <f t="shared" si="23"/>
        <v>2</v>
      </c>
    </row>
    <row r="340" spans="1:31" x14ac:dyDescent="0.25">
      <c r="A340" s="33" t="str">
        <f>DATA!A339</f>
        <v>VŠMU (VSMU, 16, VŠMU.Bratislava)</v>
      </c>
      <c r="B340" s="41" t="str">
        <f>DATA!C339&amp;" - "&amp;DATA!B339</f>
        <v>Autor úpravy dramatického diela - SN2</v>
      </c>
      <c r="C340" s="38">
        <f t="shared" si="20"/>
        <v>0</v>
      </c>
      <c r="D340" s="13">
        <v>0</v>
      </c>
      <c r="E340" s="13">
        <v>0</v>
      </c>
      <c r="F340" s="13">
        <v>0</v>
      </c>
      <c r="G340" s="13">
        <v>0</v>
      </c>
      <c r="H340" s="13">
        <v>0</v>
      </c>
      <c r="I340" s="13">
        <v>0</v>
      </c>
      <c r="J340" s="38">
        <f t="shared" si="21"/>
        <v>0</v>
      </c>
      <c r="K340" s="13">
        <v>0</v>
      </c>
      <c r="L340" s="13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 s="38">
        <f t="shared" si="22"/>
        <v>1</v>
      </c>
      <c r="U340">
        <v>0</v>
      </c>
      <c r="V340">
        <v>0</v>
      </c>
      <c r="W340">
        <v>0</v>
      </c>
      <c r="X340">
        <v>0</v>
      </c>
      <c r="Y340">
        <v>1</v>
      </c>
      <c r="Z340">
        <v>0</v>
      </c>
      <c r="AA340">
        <v>0</v>
      </c>
      <c r="AB340">
        <v>0</v>
      </c>
      <c r="AC340">
        <v>0</v>
      </c>
      <c r="AD340" s="38">
        <v>0</v>
      </c>
      <c r="AE340" s="39">
        <f t="shared" si="23"/>
        <v>1</v>
      </c>
    </row>
    <row r="341" spans="1:31" x14ac:dyDescent="0.25">
      <c r="A341" s="33" t="str">
        <f>DATA!A340</f>
        <v>VŠMU (VSMU, 16, VŠMU.Bratislava)</v>
      </c>
      <c r="B341" s="41" t="str">
        <f>DATA!C340&amp;" - "&amp;DATA!B340</f>
        <v>Dirigent - SN2</v>
      </c>
      <c r="C341" s="38">
        <f t="shared" si="20"/>
        <v>0</v>
      </c>
      <c r="D341" s="13">
        <v>0</v>
      </c>
      <c r="E341" s="13">
        <v>0</v>
      </c>
      <c r="F341" s="13">
        <v>0</v>
      </c>
      <c r="G341" s="13">
        <v>0</v>
      </c>
      <c r="H341" s="13">
        <v>0</v>
      </c>
      <c r="I341" s="13">
        <v>0</v>
      </c>
      <c r="J341" s="38">
        <f t="shared" si="21"/>
        <v>0</v>
      </c>
      <c r="K341" s="13">
        <v>0</v>
      </c>
      <c r="L341" s="13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 s="38">
        <f t="shared" si="22"/>
        <v>7</v>
      </c>
      <c r="U341">
        <v>0</v>
      </c>
      <c r="V341">
        <v>0</v>
      </c>
      <c r="W341">
        <v>0</v>
      </c>
      <c r="X341">
        <v>0</v>
      </c>
      <c r="Y341">
        <v>7</v>
      </c>
      <c r="Z341">
        <v>0</v>
      </c>
      <c r="AA341">
        <v>0</v>
      </c>
      <c r="AB341">
        <v>0</v>
      </c>
      <c r="AC341">
        <v>0</v>
      </c>
      <c r="AD341" s="38">
        <v>0</v>
      </c>
      <c r="AE341" s="39">
        <f t="shared" si="23"/>
        <v>7</v>
      </c>
    </row>
    <row r="342" spans="1:31" x14ac:dyDescent="0.25">
      <c r="A342" s="33" t="str">
        <f>DATA!A341</f>
        <v>VŠMU (VSMU, 16, VŠMU.Bratislava)</v>
      </c>
      <c r="B342" s="41" t="str">
        <f>DATA!C341&amp;" - "&amp;DATA!B341</f>
        <v>Dizajnér - SN2</v>
      </c>
      <c r="C342" s="38">
        <f t="shared" si="20"/>
        <v>0</v>
      </c>
      <c r="D342" s="13">
        <v>0</v>
      </c>
      <c r="E342" s="13">
        <v>0</v>
      </c>
      <c r="F342" s="13">
        <v>0</v>
      </c>
      <c r="G342" s="13">
        <v>0</v>
      </c>
      <c r="H342" s="13">
        <v>0</v>
      </c>
      <c r="I342" s="13">
        <v>0</v>
      </c>
      <c r="J342" s="38">
        <f t="shared" si="21"/>
        <v>0</v>
      </c>
      <c r="K342" s="13">
        <v>0</v>
      </c>
      <c r="L342" s="13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 s="38">
        <f t="shared" si="22"/>
        <v>1</v>
      </c>
      <c r="U342">
        <v>0</v>
      </c>
      <c r="V342">
        <v>0</v>
      </c>
      <c r="W342">
        <v>0</v>
      </c>
      <c r="X342">
        <v>0</v>
      </c>
      <c r="Y342">
        <v>1</v>
      </c>
      <c r="Z342">
        <v>0</v>
      </c>
      <c r="AA342">
        <v>0</v>
      </c>
      <c r="AB342">
        <v>0</v>
      </c>
      <c r="AC342">
        <v>0</v>
      </c>
      <c r="AD342" s="38">
        <v>0</v>
      </c>
      <c r="AE342" s="39">
        <f t="shared" si="23"/>
        <v>1</v>
      </c>
    </row>
    <row r="343" spans="1:31" x14ac:dyDescent="0.25">
      <c r="A343" s="33" t="str">
        <f>DATA!A342</f>
        <v>VŠMU (VSMU, 16, VŠMU.Bratislava)</v>
      </c>
      <c r="B343" s="41" t="str">
        <f>DATA!C342&amp;" - "&amp;DATA!B342</f>
        <v>Dramaturg - SN2</v>
      </c>
      <c r="C343" s="38">
        <f t="shared" si="20"/>
        <v>0</v>
      </c>
      <c r="D343" s="13">
        <v>0</v>
      </c>
      <c r="E343" s="13">
        <v>0</v>
      </c>
      <c r="F343" s="13">
        <v>0</v>
      </c>
      <c r="G343" s="13">
        <v>0</v>
      </c>
      <c r="H343" s="13">
        <v>0</v>
      </c>
      <c r="I343" s="13">
        <v>0</v>
      </c>
      <c r="J343" s="38">
        <f t="shared" si="21"/>
        <v>0</v>
      </c>
      <c r="K343" s="13">
        <v>0</v>
      </c>
      <c r="L343" s="1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 s="38">
        <f t="shared" si="22"/>
        <v>3</v>
      </c>
      <c r="U343">
        <v>0</v>
      </c>
      <c r="V343">
        <v>0</v>
      </c>
      <c r="W343">
        <v>0</v>
      </c>
      <c r="X343">
        <v>0</v>
      </c>
      <c r="Y343">
        <v>3</v>
      </c>
      <c r="Z343">
        <v>0</v>
      </c>
      <c r="AA343">
        <v>0</v>
      </c>
      <c r="AB343">
        <v>0</v>
      </c>
      <c r="AC343">
        <v>0</v>
      </c>
      <c r="AD343" s="38">
        <v>0</v>
      </c>
      <c r="AE343" s="39">
        <f t="shared" si="23"/>
        <v>3</v>
      </c>
    </row>
    <row r="344" spans="1:31" x14ac:dyDescent="0.25">
      <c r="A344" s="33" t="str">
        <f>DATA!A343</f>
        <v>VŠMU (VSMU, 16, VŠMU.Bratislava)</v>
      </c>
      <c r="B344" s="41" t="str">
        <f>DATA!C343&amp;" - "&amp;DATA!B343</f>
        <v>Dramaturg - SN2</v>
      </c>
      <c r="C344" s="38">
        <f t="shared" si="20"/>
        <v>0</v>
      </c>
      <c r="D344" s="13">
        <v>0</v>
      </c>
      <c r="E344" s="13">
        <v>0</v>
      </c>
      <c r="F344" s="13">
        <v>0</v>
      </c>
      <c r="G344" s="13">
        <v>0</v>
      </c>
      <c r="H344" s="13">
        <v>0</v>
      </c>
      <c r="I344" s="13">
        <v>0</v>
      </c>
      <c r="J344" s="38">
        <f t="shared" si="21"/>
        <v>0</v>
      </c>
      <c r="K344" s="13">
        <v>0</v>
      </c>
      <c r="L344" s="13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 s="38">
        <f t="shared" si="22"/>
        <v>2</v>
      </c>
      <c r="U344">
        <v>0</v>
      </c>
      <c r="V344">
        <v>0</v>
      </c>
      <c r="W344">
        <v>0</v>
      </c>
      <c r="X344">
        <v>0</v>
      </c>
      <c r="Y344">
        <v>2</v>
      </c>
      <c r="Z344">
        <v>0</v>
      </c>
      <c r="AA344">
        <v>0</v>
      </c>
      <c r="AB344">
        <v>0</v>
      </c>
      <c r="AC344">
        <v>0</v>
      </c>
      <c r="AD344" s="38">
        <v>0</v>
      </c>
      <c r="AE344" s="39">
        <f t="shared" si="23"/>
        <v>2</v>
      </c>
    </row>
    <row r="345" spans="1:31" x14ac:dyDescent="0.25">
      <c r="A345" s="33" t="str">
        <f>DATA!A344</f>
        <v>VŠMU (VSMU, 16, VŠMU.Bratislava)</v>
      </c>
      <c r="B345" s="41" t="str">
        <f>DATA!C344&amp;" - "&amp;DATA!B344</f>
        <v>Herec v hlavnej úlohe - SN2</v>
      </c>
      <c r="C345" s="38">
        <f t="shared" si="20"/>
        <v>0</v>
      </c>
      <c r="D345" s="13">
        <v>0</v>
      </c>
      <c r="E345" s="13">
        <v>0</v>
      </c>
      <c r="F345" s="13">
        <v>0</v>
      </c>
      <c r="G345" s="13">
        <v>0</v>
      </c>
      <c r="H345" s="13">
        <v>0</v>
      </c>
      <c r="I345" s="13">
        <v>0</v>
      </c>
      <c r="J345" s="38">
        <f t="shared" si="21"/>
        <v>0</v>
      </c>
      <c r="K345" s="13">
        <v>0</v>
      </c>
      <c r="L345" s="13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 s="38">
        <f t="shared" si="22"/>
        <v>15</v>
      </c>
      <c r="U345">
        <v>0</v>
      </c>
      <c r="V345">
        <v>0</v>
      </c>
      <c r="W345">
        <v>0</v>
      </c>
      <c r="X345">
        <v>0</v>
      </c>
      <c r="Y345">
        <v>15</v>
      </c>
      <c r="Z345">
        <v>0</v>
      </c>
      <c r="AA345">
        <v>0</v>
      </c>
      <c r="AB345">
        <v>0</v>
      </c>
      <c r="AC345">
        <v>0</v>
      </c>
      <c r="AD345" s="38">
        <v>0</v>
      </c>
      <c r="AE345" s="39">
        <f t="shared" si="23"/>
        <v>15</v>
      </c>
    </row>
    <row r="346" spans="1:31" x14ac:dyDescent="0.25">
      <c r="A346" s="33" t="str">
        <f>DATA!A345</f>
        <v>VŠMU (VSMU, 16, VŠMU.Bratislava)</v>
      </c>
      <c r="B346" s="41" t="str">
        <f>DATA!C345&amp;" - "&amp;DATA!B345</f>
        <v>Herec v hlavnej úlohy - SN2</v>
      </c>
      <c r="C346" s="38">
        <f t="shared" si="20"/>
        <v>0</v>
      </c>
      <c r="D346" s="13">
        <v>0</v>
      </c>
      <c r="E346" s="13">
        <v>0</v>
      </c>
      <c r="F346" s="13">
        <v>0</v>
      </c>
      <c r="G346" s="13">
        <v>0</v>
      </c>
      <c r="H346" s="13">
        <v>0</v>
      </c>
      <c r="I346" s="13">
        <v>0</v>
      </c>
      <c r="J346" s="38">
        <f t="shared" si="21"/>
        <v>0</v>
      </c>
      <c r="K346" s="13">
        <v>0</v>
      </c>
      <c r="L346" s="13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 s="38">
        <f t="shared" si="22"/>
        <v>2</v>
      </c>
      <c r="U346">
        <v>0</v>
      </c>
      <c r="V346">
        <v>0</v>
      </c>
      <c r="W346">
        <v>0</v>
      </c>
      <c r="X346">
        <v>0</v>
      </c>
      <c r="Y346">
        <v>2</v>
      </c>
      <c r="Z346">
        <v>0</v>
      </c>
      <c r="AA346">
        <v>0</v>
      </c>
      <c r="AB346">
        <v>0</v>
      </c>
      <c r="AC346">
        <v>0</v>
      </c>
      <c r="AD346" s="38">
        <v>0</v>
      </c>
      <c r="AE346" s="39">
        <f t="shared" si="23"/>
        <v>2</v>
      </c>
    </row>
    <row r="347" spans="1:31" x14ac:dyDescent="0.25">
      <c r="A347" s="33" t="str">
        <f>DATA!A346</f>
        <v>VŠMU (VSMU, 16, VŠMU.Bratislava)</v>
      </c>
      <c r="B347" s="41" t="str">
        <f>DATA!C346&amp;" - "&amp;DATA!B346</f>
        <v>Herec vo vedľajšej úlohe - SN2</v>
      </c>
      <c r="C347" s="38">
        <f t="shared" si="20"/>
        <v>0</v>
      </c>
      <c r="D347" s="13">
        <v>0</v>
      </c>
      <c r="E347" s="13">
        <v>0</v>
      </c>
      <c r="F347" s="13">
        <v>0</v>
      </c>
      <c r="G347" s="13">
        <v>0</v>
      </c>
      <c r="H347" s="13">
        <v>0</v>
      </c>
      <c r="I347" s="13">
        <v>0</v>
      </c>
      <c r="J347" s="38">
        <f t="shared" si="21"/>
        <v>0</v>
      </c>
      <c r="K347" s="13">
        <v>0</v>
      </c>
      <c r="L347" s="13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 s="38">
        <f t="shared" si="22"/>
        <v>9</v>
      </c>
      <c r="U347">
        <v>0</v>
      </c>
      <c r="V347">
        <v>0</v>
      </c>
      <c r="W347">
        <v>0</v>
      </c>
      <c r="X347">
        <v>0</v>
      </c>
      <c r="Y347">
        <v>9</v>
      </c>
      <c r="Z347">
        <v>0</v>
      </c>
      <c r="AA347">
        <v>0</v>
      </c>
      <c r="AB347">
        <v>0</v>
      </c>
      <c r="AC347">
        <v>0</v>
      </c>
      <c r="AD347" s="38">
        <v>0</v>
      </c>
      <c r="AE347" s="39">
        <f t="shared" si="23"/>
        <v>9</v>
      </c>
    </row>
    <row r="348" spans="1:31" x14ac:dyDescent="0.25">
      <c r="A348" s="33" t="str">
        <f>DATA!A347</f>
        <v>VŠMU (VSMU, 16, VŠMU.Bratislava)</v>
      </c>
      <c r="B348" s="41" t="str">
        <f>DATA!C347&amp;" - "&amp;DATA!B347</f>
        <v>Hlasový pedagóg - SN2</v>
      </c>
      <c r="C348" s="38">
        <f t="shared" si="20"/>
        <v>0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3">
        <v>0</v>
      </c>
      <c r="J348" s="38">
        <f t="shared" si="21"/>
        <v>0</v>
      </c>
      <c r="K348" s="13">
        <v>0</v>
      </c>
      <c r="L348" s="13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 s="38">
        <f t="shared" si="22"/>
        <v>1</v>
      </c>
      <c r="U348">
        <v>0</v>
      </c>
      <c r="V348">
        <v>0</v>
      </c>
      <c r="W348">
        <v>0</v>
      </c>
      <c r="X348">
        <v>0</v>
      </c>
      <c r="Y348">
        <v>1</v>
      </c>
      <c r="Z348">
        <v>0</v>
      </c>
      <c r="AA348">
        <v>0</v>
      </c>
      <c r="AB348">
        <v>0</v>
      </c>
      <c r="AC348">
        <v>0</v>
      </c>
      <c r="AD348" s="38">
        <v>0</v>
      </c>
      <c r="AE348" s="39">
        <f t="shared" si="23"/>
        <v>1</v>
      </c>
    </row>
    <row r="349" spans="1:31" x14ac:dyDescent="0.25">
      <c r="A349" s="33" t="str">
        <f>DATA!A348</f>
        <v>VŠMU (VSMU, 16, VŠMU.Bratislava)</v>
      </c>
      <c r="B349" s="41" t="str">
        <f>DATA!C348&amp;" - "&amp;DATA!B348</f>
        <v>Choreograf - SN2</v>
      </c>
      <c r="C349" s="38">
        <f t="shared" si="20"/>
        <v>0</v>
      </c>
      <c r="D349" s="13">
        <v>0</v>
      </c>
      <c r="E349" s="13">
        <v>0</v>
      </c>
      <c r="F349" s="13">
        <v>0</v>
      </c>
      <c r="G349" s="13">
        <v>0</v>
      </c>
      <c r="H349" s="13">
        <v>0</v>
      </c>
      <c r="I349" s="13">
        <v>0</v>
      </c>
      <c r="J349" s="38">
        <f t="shared" si="21"/>
        <v>0</v>
      </c>
      <c r="K349" s="13">
        <v>0</v>
      </c>
      <c r="L349" s="13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 s="38">
        <f t="shared" si="22"/>
        <v>5</v>
      </c>
      <c r="U349">
        <v>0</v>
      </c>
      <c r="V349">
        <v>0</v>
      </c>
      <c r="W349">
        <v>0</v>
      </c>
      <c r="X349">
        <v>0</v>
      </c>
      <c r="Y349">
        <v>5</v>
      </c>
      <c r="Z349">
        <v>0</v>
      </c>
      <c r="AA349">
        <v>0</v>
      </c>
      <c r="AB349">
        <v>0</v>
      </c>
      <c r="AC349">
        <v>0</v>
      </c>
      <c r="AD349" s="38">
        <v>0</v>
      </c>
      <c r="AE349" s="39">
        <f t="shared" si="23"/>
        <v>5</v>
      </c>
    </row>
    <row r="350" spans="1:31" x14ac:dyDescent="0.25">
      <c r="A350" s="33" t="str">
        <f>DATA!A349</f>
        <v>VŠMU (VSMU, 16, VŠMU.Bratislava)</v>
      </c>
      <c r="B350" s="41" t="str">
        <f>DATA!C349&amp;" - "&amp;DATA!B349</f>
        <v>Inštrumentalista - SN2</v>
      </c>
      <c r="C350" s="38">
        <f t="shared" si="20"/>
        <v>0</v>
      </c>
      <c r="D350" s="13">
        <v>0</v>
      </c>
      <c r="E350" s="13">
        <v>0</v>
      </c>
      <c r="F350" s="13">
        <v>0</v>
      </c>
      <c r="G350" s="13">
        <v>0</v>
      </c>
      <c r="H350" s="13">
        <v>0</v>
      </c>
      <c r="I350" s="13">
        <v>0</v>
      </c>
      <c r="J350" s="38">
        <f t="shared" si="21"/>
        <v>0</v>
      </c>
      <c r="K350" s="13">
        <v>0</v>
      </c>
      <c r="L350" s="13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 s="38">
        <f t="shared" si="22"/>
        <v>32</v>
      </c>
      <c r="U350">
        <v>0</v>
      </c>
      <c r="V350">
        <v>0</v>
      </c>
      <c r="W350">
        <v>0</v>
      </c>
      <c r="X350">
        <v>0</v>
      </c>
      <c r="Y350">
        <v>32</v>
      </c>
      <c r="Z350">
        <v>0</v>
      </c>
      <c r="AA350">
        <v>0</v>
      </c>
      <c r="AB350">
        <v>0</v>
      </c>
      <c r="AC350">
        <v>0</v>
      </c>
      <c r="AD350" s="38">
        <v>0</v>
      </c>
      <c r="AE350" s="39">
        <f t="shared" si="23"/>
        <v>32</v>
      </c>
    </row>
    <row r="351" spans="1:31" x14ac:dyDescent="0.25">
      <c r="A351" s="33" t="str">
        <f>DATA!A350</f>
        <v>VŠMU (VSMU, 16, VŠMU.Bratislava)</v>
      </c>
      <c r="B351" s="41" t="str">
        <f>DATA!C350&amp;" - "&amp;DATA!B350</f>
        <v>Inštrumentalista - sólista - SN2</v>
      </c>
      <c r="C351" s="38">
        <f t="shared" si="20"/>
        <v>0</v>
      </c>
      <c r="D351" s="13">
        <v>0</v>
      </c>
      <c r="E351" s="13">
        <v>0</v>
      </c>
      <c r="F351" s="13">
        <v>0</v>
      </c>
      <c r="G351" s="13">
        <v>0</v>
      </c>
      <c r="H351" s="13">
        <v>0</v>
      </c>
      <c r="I351" s="13">
        <v>0</v>
      </c>
      <c r="J351" s="38">
        <f t="shared" si="21"/>
        <v>0</v>
      </c>
      <c r="K351" s="13">
        <v>0</v>
      </c>
      <c r="L351" s="13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 s="38">
        <f t="shared" si="22"/>
        <v>27</v>
      </c>
      <c r="U351">
        <v>0</v>
      </c>
      <c r="V351">
        <v>0</v>
      </c>
      <c r="W351">
        <v>0</v>
      </c>
      <c r="X351">
        <v>0</v>
      </c>
      <c r="Y351">
        <v>27</v>
      </c>
      <c r="Z351">
        <v>0</v>
      </c>
      <c r="AA351">
        <v>0</v>
      </c>
      <c r="AB351">
        <v>0</v>
      </c>
      <c r="AC351">
        <v>0</v>
      </c>
      <c r="AD351" s="38">
        <v>0</v>
      </c>
      <c r="AE351" s="39">
        <f t="shared" si="23"/>
        <v>27</v>
      </c>
    </row>
    <row r="352" spans="1:31" x14ac:dyDescent="0.25">
      <c r="A352" s="33" t="str">
        <f>DATA!A351</f>
        <v>VŠMU (VSMU, 16, VŠMU.Bratislava)</v>
      </c>
      <c r="B352" s="41" t="str">
        <f>DATA!C351&amp;" - "&amp;DATA!B351</f>
        <v>Interpret komentára - SN2</v>
      </c>
      <c r="C352" s="38">
        <f t="shared" si="20"/>
        <v>0</v>
      </c>
      <c r="D352" s="13">
        <v>0</v>
      </c>
      <c r="E352" s="13">
        <v>0</v>
      </c>
      <c r="F352" s="13">
        <v>0</v>
      </c>
      <c r="G352" s="13">
        <v>0</v>
      </c>
      <c r="H352" s="13">
        <v>0</v>
      </c>
      <c r="I352" s="13">
        <v>0</v>
      </c>
      <c r="J352" s="38">
        <f t="shared" si="21"/>
        <v>0</v>
      </c>
      <c r="K352" s="13">
        <v>0</v>
      </c>
      <c r="L352" s="13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 s="38">
        <f t="shared" si="22"/>
        <v>1</v>
      </c>
      <c r="U352">
        <v>0</v>
      </c>
      <c r="V352">
        <v>0</v>
      </c>
      <c r="W352">
        <v>0</v>
      </c>
      <c r="X352">
        <v>0</v>
      </c>
      <c r="Y352">
        <v>1</v>
      </c>
      <c r="Z352">
        <v>0</v>
      </c>
      <c r="AA352">
        <v>0</v>
      </c>
      <c r="AB352">
        <v>0</v>
      </c>
      <c r="AC352">
        <v>0</v>
      </c>
      <c r="AD352" s="38">
        <v>0</v>
      </c>
      <c r="AE352" s="39">
        <f t="shared" si="23"/>
        <v>1</v>
      </c>
    </row>
    <row r="353" spans="1:31" x14ac:dyDescent="0.25">
      <c r="A353" s="33" t="str">
        <f>DATA!A352</f>
        <v>VŠMU (VSMU, 16, VŠMU.Bratislava)</v>
      </c>
      <c r="B353" s="41" t="str">
        <f>DATA!C352&amp;" - "&amp;DATA!B352</f>
        <v>Kameraman - SN2</v>
      </c>
      <c r="C353" s="38">
        <f t="shared" si="20"/>
        <v>0</v>
      </c>
      <c r="D353" s="13">
        <v>0</v>
      </c>
      <c r="E353" s="13">
        <v>0</v>
      </c>
      <c r="F353" s="13">
        <v>0</v>
      </c>
      <c r="G353" s="13">
        <v>0</v>
      </c>
      <c r="H353" s="13">
        <v>0</v>
      </c>
      <c r="I353" s="13">
        <v>0</v>
      </c>
      <c r="J353" s="38">
        <f t="shared" si="21"/>
        <v>0</v>
      </c>
      <c r="K353" s="13">
        <v>0</v>
      </c>
      <c r="L353" s="1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 s="38">
        <f t="shared" si="22"/>
        <v>2</v>
      </c>
      <c r="U353">
        <v>0</v>
      </c>
      <c r="V353">
        <v>0</v>
      </c>
      <c r="W353">
        <v>0</v>
      </c>
      <c r="X353">
        <v>0</v>
      </c>
      <c r="Y353">
        <v>2</v>
      </c>
      <c r="Z353">
        <v>0</v>
      </c>
      <c r="AA353">
        <v>0</v>
      </c>
      <c r="AB353">
        <v>0</v>
      </c>
      <c r="AC353">
        <v>0</v>
      </c>
      <c r="AD353" s="38">
        <v>0</v>
      </c>
      <c r="AE353" s="39">
        <f t="shared" si="23"/>
        <v>2</v>
      </c>
    </row>
    <row r="354" spans="1:31" x14ac:dyDescent="0.25">
      <c r="A354" s="33" t="str">
        <f>DATA!A353</f>
        <v>VŠMU (VSMU, 16, VŠMU.Bratislava)</v>
      </c>
      <c r="B354" s="41" t="str">
        <f>DATA!C353&amp;" - "&amp;DATA!B353</f>
        <v>Kostýmový výtvarník - SN2</v>
      </c>
      <c r="C354" s="38">
        <f t="shared" si="20"/>
        <v>0</v>
      </c>
      <c r="D354" s="13">
        <v>0</v>
      </c>
      <c r="E354" s="13">
        <v>0</v>
      </c>
      <c r="F354" s="13">
        <v>0</v>
      </c>
      <c r="G354" s="13">
        <v>0</v>
      </c>
      <c r="H354" s="13">
        <v>0</v>
      </c>
      <c r="I354" s="13">
        <v>0</v>
      </c>
      <c r="J354" s="38">
        <f t="shared" si="21"/>
        <v>0</v>
      </c>
      <c r="K354" s="13">
        <v>0</v>
      </c>
      <c r="L354" s="13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 s="38">
        <f t="shared" si="22"/>
        <v>4</v>
      </c>
      <c r="U354">
        <v>0</v>
      </c>
      <c r="V354">
        <v>0</v>
      </c>
      <c r="W354">
        <v>0</v>
      </c>
      <c r="X354">
        <v>0</v>
      </c>
      <c r="Y354">
        <v>4</v>
      </c>
      <c r="Z354">
        <v>0</v>
      </c>
      <c r="AA354">
        <v>0</v>
      </c>
      <c r="AB354">
        <v>0</v>
      </c>
      <c r="AC354">
        <v>0</v>
      </c>
      <c r="AD354" s="38">
        <v>0</v>
      </c>
      <c r="AE354" s="39">
        <f t="shared" si="23"/>
        <v>4</v>
      </c>
    </row>
    <row r="355" spans="1:31" x14ac:dyDescent="0.25">
      <c r="A355" s="33" t="str">
        <f>DATA!A354</f>
        <v>VŠMU (VSMU, 16, VŠMU.Bratislava)</v>
      </c>
      <c r="B355" s="41" t="str">
        <f>DATA!C354&amp;" - "&amp;DATA!B354</f>
        <v>Prekladateľ - SN2</v>
      </c>
      <c r="C355" s="38">
        <f t="shared" si="20"/>
        <v>0</v>
      </c>
      <c r="D355" s="13">
        <v>0</v>
      </c>
      <c r="E355" s="13">
        <v>0</v>
      </c>
      <c r="F355" s="13">
        <v>0</v>
      </c>
      <c r="G355" s="13">
        <v>0</v>
      </c>
      <c r="H355" s="13">
        <v>0</v>
      </c>
      <c r="I355" s="13">
        <v>0</v>
      </c>
      <c r="J355" s="38">
        <f t="shared" si="21"/>
        <v>0</v>
      </c>
      <c r="K355" s="13">
        <v>0</v>
      </c>
      <c r="L355" s="13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 s="38">
        <f t="shared" si="22"/>
        <v>1</v>
      </c>
      <c r="U355">
        <v>0</v>
      </c>
      <c r="V355">
        <v>0</v>
      </c>
      <c r="W355">
        <v>0</v>
      </c>
      <c r="X355">
        <v>0</v>
      </c>
      <c r="Y355">
        <v>1</v>
      </c>
      <c r="Z355">
        <v>0</v>
      </c>
      <c r="AA355">
        <v>0</v>
      </c>
      <c r="AB355">
        <v>0</v>
      </c>
      <c r="AC355">
        <v>0</v>
      </c>
      <c r="AD355" s="38">
        <v>0</v>
      </c>
      <c r="AE355" s="39">
        <f t="shared" si="23"/>
        <v>1</v>
      </c>
    </row>
    <row r="356" spans="1:31" x14ac:dyDescent="0.25">
      <c r="A356" s="33" t="str">
        <f>DATA!A355</f>
        <v>VŠMU (VSMU, 16, VŠMU.Bratislava)</v>
      </c>
      <c r="B356" s="41" t="str">
        <f>DATA!C355&amp;" - "&amp;DATA!B355</f>
        <v>Producent - SN2</v>
      </c>
      <c r="C356" s="38">
        <f t="shared" si="20"/>
        <v>0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0</v>
      </c>
      <c r="J356" s="38">
        <f t="shared" si="21"/>
        <v>0</v>
      </c>
      <c r="K356" s="13">
        <v>0</v>
      </c>
      <c r="L356" s="13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 s="38">
        <f t="shared" si="22"/>
        <v>3</v>
      </c>
      <c r="U356">
        <v>0</v>
      </c>
      <c r="V356">
        <v>0</v>
      </c>
      <c r="W356">
        <v>0</v>
      </c>
      <c r="X356">
        <v>0</v>
      </c>
      <c r="Y356">
        <v>3</v>
      </c>
      <c r="Z356">
        <v>0</v>
      </c>
      <c r="AA356">
        <v>0</v>
      </c>
      <c r="AB356">
        <v>0</v>
      </c>
      <c r="AC356">
        <v>0</v>
      </c>
      <c r="AD356" s="38">
        <v>0</v>
      </c>
      <c r="AE356" s="39">
        <f t="shared" si="23"/>
        <v>3</v>
      </c>
    </row>
    <row r="357" spans="1:31" x14ac:dyDescent="0.25">
      <c r="A357" s="33" t="str">
        <f>DATA!A356</f>
        <v>VŠMU (VSMU, 16, VŠMU.Bratislava)</v>
      </c>
      <c r="B357" s="41" t="str">
        <f>DATA!C356&amp;" - "&amp;DATA!B356</f>
        <v>Producent VFX - SN2</v>
      </c>
      <c r="C357" s="38">
        <f t="shared" si="20"/>
        <v>0</v>
      </c>
      <c r="D357" s="13">
        <v>0</v>
      </c>
      <c r="E357" s="13">
        <v>0</v>
      </c>
      <c r="F357" s="13">
        <v>0</v>
      </c>
      <c r="G357" s="13">
        <v>0</v>
      </c>
      <c r="H357" s="13">
        <v>0</v>
      </c>
      <c r="I357" s="13">
        <v>0</v>
      </c>
      <c r="J357" s="38">
        <f t="shared" si="21"/>
        <v>0</v>
      </c>
      <c r="K357" s="13">
        <v>0</v>
      </c>
      <c r="L357" s="13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 s="38">
        <f t="shared" si="22"/>
        <v>1</v>
      </c>
      <c r="U357">
        <v>0</v>
      </c>
      <c r="V357">
        <v>0</v>
      </c>
      <c r="W357">
        <v>0</v>
      </c>
      <c r="X357">
        <v>0</v>
      </c>
      <c r="Y357">
        <v>1</v>
      </c>
      <c r="Z357">
        <v>0</v>
      </c>
      <c r="AA357">
        <v>0</v>
      </c>
      <c r="AB357">
        <v>0</v>
      </c>
      <c r="AC357">
        <v>0</v>
      </c>
      <c r="AD357" s="38">
        <v>0</v>
      </c>
      <c r="AE357" s="39">
        <f t="shared" si="23"/>
        <v>1</v>
      </c>
    </row>
    <row r="358" spans="1:31" x14ac:dyDescent="0.25">
      <c r="A358" s="33" t="str">
        <f>DATA!A357</f>
        <v>VŠMU (VSMU, 16, VŠMU.Bratislava)</v>
      </c>
      <c r="B358" s="41" t="str">
        <f>DATA!C357&amp;" - "&amp;DATA!B357</f>
        <v>Režisér - SN2</v>
      </c>
      <c r="C358" s="38">
        <f t="shared" si="20"/>
        <v>0</v>
      </c>
      <c r="D358" s="13">
        <v>0</v>
      </c>
      <c r="E358" s="13">
        <v>0</v>
      </c>
      <c r="F358" s="13">
        <v>0</v>
      </c>
      <c r="G358" s="13">
        <v>0</v>
      </c>
      <c r="H358" s="13">
        <v>0</v>
      </c>
      <c r="I358" s="13">
        <v>0</v>
      </c>
      <c r="J358" s="38">
        <f t="shared" si="21"/>
        <v>0</v>
      </c>
      <c r="K358" s="13">
        <v>0</v>
      </c>
      <c r="L358" s="13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 s="38">
        <f t="shared" si="22"/>
        <v>18</v>
      </c>
      <c r="U358">
        <v>0</v>
      </c>
      <c r="V358">
        <v>0</v>
      </c>
      <c r="W358">
        <v>0</v>
      </c>
      <c r="X358">
        <v>0</v>
      </c>
      <c r="Y358">
        <v>18</v>
      </c>
      <c r="Z358">
        <v>0</v>
      </c>
      <c r="AA358">
        <v>0</v>
      </c>
      <c r="AB358">
        <v>0</v>
      </c>
      <c r="AC358">
        <v>0</v>
      </c>
      <c r="AD358" s="38">
        <v>0</v>
      </c>
      <c r="AE358" s="39">
        <f t="shared" si="23"/>
        <v>18</v>
      </c>
    </row>
    <row r="359" spans="1:31" x14ac:dyDescent="0.25">
      <c r="A359" s="33" t="str">
        <f>DATA!A358</f>
        <v>VŠMU (VSMU, 16, VŠMU.Bratislava)</v>
      </c>
      <c r="B359" s="41" t="str">
        <f>DATA!C358&amp;" - "&amp;DATA!B358</f>
        <v>Režisér - SN2</v>
      </c>
      <c r="C359" s="38">
        <f t="shared" si="20"/>
        <v>0</v>
      </c>
      <c r="D359" s="13">
        <v>0</v>
      </c>
      <c r="E359" s="13">
        <v>0</v>
      </c>
      <c r="F359" s="13">
        <v>0</v>
      </c>
      <c r="G359" s="13">
        <v>0</v>
      </c>
      <c r="H359" s="13">
        <v>0</v>
      </c>
      <c r="I359" s="13">
        <v>0</v>
      </c>
      <c r="J359" s="38">
        <f t="shared" si="21"/>
        <v>0</v>
      </c>
      <c r="K359" s="13">
        <v>0</v>
      </c>
      <c r="L359" s="13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 s="38">
        <f t="shared" si="22"/>
        <v>5</v>
      </c>
      <c r="U359">
        <v>0</v>
      </c>
      <c r="V359">
        <v>0</v>
      </c>
      <c r="W359">
        <v>0</v>
      </c>
      <c r="X359">
        <v>0</v>
      </c>
      <c r="Y359">
        <v>5</v>
      </c>
      <c r="Z359">
        <v>0</v>
      </c>
      <c r="AA359">
        <v>0</v>
      </c>
      <c r="AB359">
        <v>0</v>
      </c>
      <c r="AC359">
        <v>0</v>
      </c>
      <c r="AD359" s="38">
        <v>0</v>
      </c>
      <c r="AE359" s="39">
        <f t="shared" si="23"/>
        <v>5</v>
      </c>
    </row>
    <row r="360" spans="1:31" x14ac:dyDescent="0.25">
      <c r="A360" s="33" t="str">
        <f>DATA!A359</f>
        <v>VŠMU (VSMU, 16, VŠMU.Bratislava)</v>
      </c>
      <c r="B360" s="41" t="str">
        <f>DATA!C359&amp;" - "&amp;DATA!B359</f>
        <v>Scénograf - SN2</v>
      </c>
      <c r="C360" s="38">
        <f t="shared" si="20"/>
        <v>0</v>
      </c>
      <c r="D360" s="13">
        <v>0</v>
      </c>
      <c r="E360" s="13">
        <v>0</v>
      </c>
      <c r="F360" s="13">
        <v>0</v>
      </c>
      <c r="G360" s="13">
        <v>0</v>
      </c>
      <c r="H360" s="13">
        <v>0</v>
      </c>
      <c r="I360" s="13">
        <v>0</v>
      </c>
      <c r="J360" s="38">
        <f t="shared" si="21"/>
        <v>0</v>
      </c>
      <c r="K360" s="13">
        <v>0</v>
      </c>
      <c r="L360" s="13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 s="38">
        <f t="shared" si="22"/>
        <v>3</v>
      </c>
      <c r="U360">
        <v>0</v>
      </c>
      <c r="V360">
        <v>0</v>
      </c>
      <c r="W360">
        <v>0</v>
      </c>
      <c r="X360">
        <v>0</v>
      </c>
      <c r="Y360">
        <v>3</v>
      </c>
      <c r="Z360">
        <v>0</v>
      </c>
      <c r="AA360">
        <v>0</v>
      </c>
      <c r="AB360">
        <v>0</v>
      </c>
      <c r="AC360">
        <v>0</v>
      </c>
      <c r="AD360" s="38">
        <v>0</v>
      </c>
      <c r="AE360" s="39">
        <f t="shared" si="23"/>
        <v>3</v>
      </c>
    </row>
    <row r="361" spans="1:31" x14ac:dyDescent="0.25">
      <c r="A361" s="33" t="str">
        <f>DATA!A360</f>
        <v>VŠMU (VSMU, 16, VŠMU.Bratislava)</v>
      </c>
      <c r="B361" s="41" t="str">
        <f>DATA!C360&amp;" - "&amp;DATA!B360</f>
        <v>Spevák - sólista - SN2</v>
      </c>
      <c r="C361" s="38">
        <f t="shared" si="20"/>
        <v>0</v>
      </c>
      <c r="D361" s="13">
        <v>0</v>
      </c>
      <c r="E361" s="13">
        <v>0</v>
      </c>
      <c r="F361" s="13">
        <v>0</v>
      </c>
      <c r="G361" s="13">
        <v>0</v>
      </c>
      <c r="H361" s="13">
        <v>0</v>
      </c>
      <c r="I361" s="13">
        <v>0</v>
      </c>
      <c r="J361" s="38">
        <f t="shared" si="21"/>
        <v>0</v>
      </c>
      <c r="K361" s="13">
        <v>0</v>
      </c>
      <c r="L361" s="13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 s="38">
        <f t="shared" si="22"/>
        <v>3</v>
      </c>
      <c r="U361">
        <v>0</v>
      </c>
      <c r="V361">
        <v>0</v>
      </c>
      <c r="W361">
        <v>0</v>
      </c>
      <c r="X361">
        <v>0</v>
      </c>
      <c r="Y361">
        <v>3</v>
      </c>
      <c r="Z361">
        <v>0</v>
      </c>
      <c r="AA361">
        <v>0</v>
      </c>
      <c r="AB361">
        <v>0</v>
      </c>
      <c r="AC361">
        <v>0</v>
      </c>
      <c r="AD361" s="38">
        <v>0</v>
      </c>
      <c r="AE361" s="39">
        <f t="shared" si="23"/>
        <v>3</v>
      </c>
    </row>
    <row r="362" spans="1:31" x14ac:dyDescent="0.25">
      <c r="A362" s="33" t="str">
        <f>DATA!A361</f>
        <v>VŠMU (VSMU, 16, VŠMU.Bratislava)</v>
      </c>
      <c r="B362" s="41" t="str">
        <f>DATA!C361&amp;" - "&amp;DATA!B361</f>
        <v>Strihač - SN2</v>
      </c>
      <c r="C362" s="38">
        <f t="shared" si="20"/>
        <v>0</v>
      </c>
      <c r="D362" s="13">
        <v>0</v>
      </c>
      <c r="E362" s="13">
        <v>0</v>
      </c>
      <c r="F362" s="13">
        <v>0</v>
      </c>
      <c r="G362" s="13">
        <v>0</v>
      </c>
      <c r="H362" s="13">
        <v>0</v>
      </c>
      <c r="I362" s="13">
        <v>0</v>
      </c>
      <c r="J362" s="38">
        <f t="shared" si="21"/>
        <v>0</v>
      </c>
      <c r="K362" s="13">
        <v>0</v>
      </c>
      <c r="L362" s="13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 s="38">
        <f t="shared" si="22"/>
        <v>6</v>
      </c>
      <c r="U362">
        <v>0</v>
      </c>
      <c r="V362">
        <v>0</v>
      </c>
      <c r="W362">
        <v>0</v>
      </c>
      <c r="X362">
        <v>0</v>
      </c>
      <c r="Y362">
        <v>6</v>
      </c>
      <c r="Z362">
        <v>0</v>
      </c>
      <c r="AA362">
        <v>0</v>
      </c>
      <c r="AB362">
        <v>0</v>
      </c>
      <c r="AC362">
        <v>0</v>
      </c>
      <c r="AD362" s="38">
        <v>0</v>
      </c>
      <c r="AE362" s="39">
        <f t="shared" si="23"/>
        <v>6</v>
      </c>
    </row>
    <row r="363" spans="1:31" x14ac:dyDescent="0.25">
      <c r="A363" s="33" t="str">
        <f>DATA!A362</f>
        <v>VŠMU (VSMU, 16, VŠMU.Bratislava)</v>
      </c>
      <c r="B363" s="41" t="str">
        <f>DATA!C362&amp;" - "&amp;DATA!B362</f>
        <v>Výkonný producent - SN2</v>
      </c>
      <c r="C363" s="38">
        <f t="shared" si="20"/>
        <v>0</v>
      </c>
      <c r="D363" s="13">
        <v>0</v>
      </c>
      <c r="E363" s="13">
        <v>0</v>
      </c>
      <c r="F363" s="13">
        <v>0</v>
      </c>
      <c r="G363" s="13">
        <v>0</v>
      </c>
      <c r="H363" s="13">
        <v>0</v>
      </c>
      <c r="I363" s="13">
        <v>0</v>
      </c>
      <c r="J363" s="38">
        <f t="shared" si="21"/>
        <v>0</v>
      </c>
      <c r="K363" s="13">
        <v>0</v>
      </c>
      <c r="L363" s="1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 s="38">
        <f t="shared" si="22"/>
        <v>1</v>
      </c>
      <c r="U363">
        <v>0</v>
      </c>
      <c r="V363">
        <v>0</v>
      </c>
      <c r="W363">
        <v>0</v>
      </c>
      <c r="X363">
        <v>0</v>
      </c>
      <c r="Y363">
        <v>1</v>
      </c>
      <c r="Z363">
        <v>0</v>
      </c>
      <c r="AA363">
        <v>0</v>
      </c>
      <c r="AB363">
        <v>0</v>
      </c>
      <c r="AC363">
        <v>0</v>
      </c>
      <c r="AD363" s="38">
        <v>0</v>
      </c>
      <c r="AE363" s="39">
        <f t="shared" si="23"/>
        <v>1</v>
      </c>
    </row>
    <row r="364" spans="1:31" x14ac:dyDescent="0.25">
      <c r="A364" s="33" t="str">
        <f>DATA!A363</f>
        <v>VŠMU (VSMU, 16, VŠMU.Bratislava)</v>
      </c>
      <c r="B364" s="41" t="str">
        <f>DATA!C363&amp;" - "&amp;DATA!B363</f>
        <v>Autor bábok - SN3</v>
      </c>
      <c r="C364" s="38">
        <f t="shared" si="20"/>
        <v>0</v>
      </c>
      <c r="D364" s="13">
        <v>0</v>
      </c>
      <c r="E364" s="13">
        <v>0</v>
      </c>
      <c r="F364" s="13">
        <v>0</v>
      </c>
      <c r="G364" s="13">
        <v>0</v>
      </c>
      <c r="H364" s="13">
        <v>0</v>
      </c>
      <c r="I364" s="13">
        <v>0</v>
      </c>
      <c r="J364" s="38">
        <f t="shared" si="21"/>
        <v>0</v>
      </c>
      <c r="K364" s="13">
        <v>0</v>
      </c>
      <c r="L364" s="13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 s="38">
        <f t="shared" si="22"/>
        <v>5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5</v>
      </c>
      <c r="AA364">
        <v>0</v>
      </c>
      <c r="AB364">
        <v>0</v>
      </c>
      <c r="AC364">
        <v>0</v>
      </c>
      <c r="AD364" s="38">
        <v>0</v>
      </c>
      <c r="AE364" s="39">
        <f t="shared" si="23"/>
        <v>5</v>
      </c>
    </row>
    <row r="365" spans="1:31" x14ac:dyDescent="0.25">
      <c r="A365" s="33" t="str">
        <f>DATA!A364</f>
        <v>VŠMU (VSMU, 16, VŠMU.Bratislava)</v>
      </c>
      <c r="B365" s="41" t="str">
        <f>DATA!C364&amp;" - "&amp;DATA!B364</f>
        <v>Autor hudby - SN3</v>
      </c>
      <c r="C365" s="38">
        <f t="shared" si="20"/>
        <v>0</v>
      </c>
      <c r="D365" s="13">
        <v>0</v>
      </c>
      <c r="E365" s="13">
        <v>0</v>
      </c>
      <c r="F365" s="13">
        <v>0</v>
      </c>
      <c r="G365" s="13">
        <v>0</v>
      </c>
      <c r="H365" s="13">
        <v>0</v>
      </c>
      <c r="I365" s="13">
        <v>0</v>
      </c>
      <c r="J365" s="38">
        <f t="shared" si="21"/>
        <v>0</v>
      </c>
      <c r="K365" s="13">
        <v>0</v>
      </c>
      <c r="L365" s="13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 s="38">
        <f t="shared" si="22"/>
        <v>18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18</v>
      </c>
      <c r="AA365">
        <v>0</v>
      </c>
      <c r="AB365">
        <v>0</v>
      </c>
      <c r="AC365">
        <v>0</v>
      </c>
      <c r="AD365" s="38">
        <v>0</v>
      </c>
      <c r="AE365" s="39">
        <f t="shared" si="23"/>
        <v>18</v>
      </c>
    </row>
    <row r="366" spans="1:31" x14ac:dyDescent="0.25">
      <c r="A366" s="33" t="str">
        <f>DATA!A365</f>
        <v>VŠMU (VSMU, 16, VŠMU.Bratislava)</v>
      </c>
      <c r="B366" s="41" t="str">
        <f>DATA!C365&amp;" - "&amp;DATA!B365</f>
        <v>Autor námetu - SN3</v>
      </c>
      <c r="C366" s="38">
        <f t="shared" si="20"/>
        <v>0</v>
      </c>
      <c r="D366" s="13">
        <v>0</v>
      </c>
      <c r="E366" s="13">
        <v>0</v>
      </c>
      <c r="F366" s="13">
        <v>0</v>
      </c>
      <c r="G366" s="13">
        <v>0</v>
      </c>
      <c r="H366" s="13">
        <v>0</v>
      </c>
      <c r="I366" s="13">
        <v>0</v>
      </c>
      <c r="J366" s="38">
        <f t="shared" si="21"/>
        <v>0</v>
      </c>
      <c r="K366" s="13">
        <v>0</v>
      </c>
      <c r="L366" s="13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 s="38">
        <f t="shared" si="22"/>
        <v>13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13</v>
      </c>
      <c r="AA366">
        <v>0</v>
      </c>
      <c r="AB366">
        <v>0</v>
      </c>
      <c r="AC366">
        <v>0</v>
      </c>
      <c r="AD366" s="38">
        <v>0</v>
      </c>
      <c r="AE366" s="39">
        <f t="shared" si="23"/>
        <v>13</v>
      </c>
    </row>
    <row r="367" spans="1:31" x14ac:dyDescent="0.25">
      <c r="A367" s="33" t="str">
        <f>DATA!A366</f>
        <v>VŠMU (VSMU, 16, VŠMU.Bratislava)</v>
      </c>
      <c r="B367" s="41" t="str">
        <f>DATA!C366&amp;" - "&amp;DATA!B366</f>
        <v>Autor scenára - SN3</v>
      </c>
      <c r="C367" s="38">
        <f t="shared" si="20"/>
        <v>0</v>
      </c>
      <c r="D367" s="13">
        <v>0</v>
      </c>
      <c r="E367" s="13">
        <v>0</v>
      </c>
      <c r="F367" s="13">
        <v>0</v>
      </c>
      <c r="G367" s="13">
        <v>0</v>
      </c>
      <c r="H367" s="13">
        <v>0</v>
      </c>
      <c r="I367" s="13">
        <v>0</v>
      </c>
      <c r="J367" s="38">
        <f t="shared" si="21"/>
        <v>0</v>
      </c>
      <c r="K367" s="13">
        <v>0</v>
      </c>
      <c r="L367" s="13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 s="38">
        <f t="shared" si="22"/>
        <v>4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4</v>
      </c>
      <c r="AA367">
        <v>0</v>
      </c>
      <c r="AB367">
        <v>0</v>
      </c>
      <c r="AC367">
        <v>0</v>
      </c>
      <c r="AD367" s="38">
        <v>0</v>
      </c>
      <c r="AE367" s="39">
        <f t="shared" si="23"/>
        <v>4</v>
      </c>
    </row>
    <row r="368" spans="1:31" x14ac:dyDescent="0.25">
      <c r="A368" s="33" t="str">
        <f>DATA!A367</f>
        <v>VŠMU (VSMU, 16, VŠMU.Bratislava)</v>
      </c>
      <c r="B368" s="41" t="str">
        <f>DATA!C367&amp;" - "&amp;DATA!B367</f>
        <v>Autor scény - SN3</v>
      </c>
      <c r="C368" s="38">
        <f t="shared" si="20"/>
        <v>0</v>
      </c>
      <c r="D368" s="13">
        <v>0</v>
      </c>
      <c r="E368" s="13">
        <v>0</v>
      </c>
      <c r="F368" s="13">
        <v>0</v>
      </c>
      <c r="G368" s="13">
        <v>0</v>
      </c>
      <c r="H368" s="13">
        <v>0</v>
      </c>
      <c r="I368" s="13">
        <v>0</v>
      </c>
      <c r="J368" s="38">
        <f t="shared" si="21"/>
        <v>0</v>
      </c>
      <c r="K368" s="13">
        <v>0</v>
      </c>
      <c r="L368" s="13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 s="38">
        <f t="shared" si="22"/>
        <v>1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1</v>
      </c>
      <c r="AA368">
        <v>0</v>
      </c>
      <c r="AB368">
        <v>0</v>
      </c>
      <c r="AC368">
        <v>0</v>
      </c>
      <c r="AD368" s="38">
        <v>0</v>
      </c>
      <c r="AE368" s="39">
        <f t="shared" si="23"/>
        <v>1</v>
      </c>
    </row>
    <row r="369" spans="1:31" x14ac:dyDescent="0.25">
      <c r="A369" s="33" t="str">
        <f>DATA!A368</f>
        <v>VŠMU (VSMU, 16, VŠMU.Bratislava)</v>
      </c>
      <c r="B369" s="41" t="str">
        <f>DATA!C368&amp;" - "&amp;DATA!B368</f>
        <v>Dirigent - SN3</v>
      </c>
      <c r="C369" s="38">
        <f t="shared" si="20"/>
        <v>0</v>
      </c>
      <c r="D369" s="13">
        <v>0</v>
      </c>
      <c r="E369" s="13">
        <v>0</v>
      </c>
      <c r="F369" s="13">
        <v>0</v>
      </c>
      <c r="G369" s="13">
        <v>0</v>
      </c>
      <c r="H369" s="13">
        <v>0</v>
      </c>
      <c r="I369" s="13">
        <v>0</v>
      </c>
      <c r="J369" s="38">
        <f t="shared" si="21"/>
        <v>0</v>
      </c>
      <c r="K369" s="13">
        <v>0</v>
      </c>
      <c r="L369" s="13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 s="38">
        <f t="shared" si="22"/>
        <v>13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13</v>
      </c>
      <c r="AA369">
        <v>0</v>
      </c>
      <c r="AB369">
        <v>0</v>
      </c>
      <c r="AC369">
        <v>0</v>
      </c>
      <c r="AD369" s="38">
        <v>0</v>
      </c>
      <c r="AE369" s="39">
        <f t="shared" si="23"/>
        <v>13</v>
      </c>
    </row>
    <row r="370" spans="1:31" x14ac:dyDescent="0.25">
      <c r="A370" s="33" t="str">
        <f>DATA!A369</f>
        <v>VŠMU (VSMU, 16, VŠMU.Bratislava)</v>
      </c>
      <c r="B370" s="41" t="str">
        <f>DATA!C369&amp;" - "&amp;DATA!B369</f>
        <v>Dramaturg - SN3</v>
      </c>
      <c r="C370" s="38">
        <f t="shared" si="20"/>
        <v>0</v>
      </c>
      <c r="D370" s="13">
        <v>0</v>
      </c>
      <c r="E370" s="13">
        <v>0</v>
      </c>
      <c r="F370" s="13">
        <v>0</v>
      </c>
      <c r="G370" s="13">
        <v>0</v>
      </c>
      <c r="H370" s="13">
        <v>0</v>
      </c>
      <c r="I370" s="13">
        <v>0</v>
      </c>
      <c r="J370" s="38">
        <f t="shared" si="21"/>
        <v>0</v>
      </c>
      <c r="K370" s="13">
        <v>0</v>
      </c>
      <c r="L370" s="13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 s="38">
        <f t="shared" si="22"/>
        <v>10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10</v>
      </c>
      <c r="AA370">
        <v>0</v>
      </c>
      <c r="AB370">
        <v>0</v>
      </c>
      <c r="AC370">
        <v>0</v>
      </c>
      <c r="AD370" s="38">
        <v>0</v>
      </c>
      <c r="AE370" s="39">
        <f t="shared" si="23"/>
        <v>10</v>
      </c>
    </row>
    <row r="371" spans="1:31" x14ac:dyDescent="0.25">
      <c r="A371" s="33" t="str">
        <f>DATA!A370</f>
        <v>VŠMU (VSMU, 16, VŠMU.Bratislava)</v>
      </c>
      <c r="B371" s="41" t="str">
        <f>DATA!C370&amp;" - "&amp;DATA!B370</f>
        <v>Herec v hlavnej úlohe - SN3</v>
      </c>
      <c r="C371" s="38">
        <f t="shared" si="20"/>
        <v>0</v>
      </c>
      <c r="D371" s="13">
        <v>0</v>
      </c>
      <c r="E371" s="13">
        <v>0</v>
      </c>
      <c r="F371" s="13">
        <v>0</v>
      </c>
      <c r="G371" s="13">
        <v>0</v>
      </c>
      <c r="H371" s="13">
        <v>0</v>
      </c>
      <c r="I371" s="13">
        <v>0</v>
      </c>
      <c r="J371" s="38">
        <f t="shared" si="21"/>
        <v>0</v>
      </c>
      <c r="K371" s="13">
        <v>0</v>
      </c>
      <c r="L371" s="13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 s="38">
        <f t="shared" si="22"/>
        <v>2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2</v>
      </c>
      <c r="AA371">
        <v>0</v>
      </c>
      <c r="AB371">
        <v>0</v>
      </c>
      <c r="AC371">
        <v>0</v>
      </c>
      <c r="AD371" s="38">
        <v>0</v>
      </c>
      <c r="AE371" s="39">
        <f t="shared" si="23"/>
        <v>2</v>
      </c>
    </row>
    <row r="372" spans="1:31" x14ac:dyDescent="0.25">
      <c r="A372" s="33" t="str">
        <f>DATA!A371</f>
        <v>VŠMU (VSMU, 16, VŠMU.Bratislava)</v>
      </c>
      <c r="B372" s="41" t="str">
        <f>DATA!C371&amp;" - "&amp;DATA!B371</f>
        <v>Herec v hlavnej úlohy - SN3</v>
      </c>
      <c r="C372" s="38">
        <f t="shared" si="20"/>
        <v>0</v>
      </c>
      <c r="D372" s="13">
        <v>0</v>
      </c>
      <c r="E372" s="13">
        <v>0</v>
      </c>
      <c r="F372" s="13">
        <v>0</v>
      </c>
      <c r="G372" s="13">
        <v>0</v>
      </c>
      <c r="H372" s="13">
        <v>0</v>
      </c>
      <c r="I372" s="13">
        <v>0</v>
      </c>
      <c r="J372" s="38">
        <f t="shared" si="21"/>
        <v>0</v>
      </c>
      <c r="K372" s="13">
        <v>0</v>
      </c>
      <c r="L372" s="13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 s="38">
        <f t="shared" si="22"/>
        <v>1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1</v>
      </c>
      <c r="AA372">
        <v>0</v>
      </c>
      <c r="AB372">
        <v>0</v>
      </c>
      <c r="AC372">
        <v>0</v>
      </c>
      <c r="AD372" s="38">
        <v>0</v>
      </c>
      <c r="AE372" s="39">
        <f t="shared" si="23"/>
        <v>1</v>
      </c>
    </row>
    <row r="373" spans="1:31" x14ac:dyDescent="0.25">
      <c r="A373" s="33" t="str">
        <f>DATA!A372</f>
        <v>VŠMU (VSMU, 16, VŠMU.Bratislava)</v>
      </c>
      <c r="B373" s="41" t="str">
        <f>DATA!C372&amp;" - "&amp;DATA!B372</f>
        <v>Choreograf - SN3</v>
      </c>
      <c r="C373" s="38">
        <f t="shared" si="20"/>
        <v>0</v>
      </c>
      <c r="D373" s="13">
        <v>0</v>
      </c>
      <c r="E373" s="13">
        <v>0</v>
      </c>
      <c r="F373" s="13">
        <v>0</v>
      </c>
      <c r="G373" s="13">
        <v>0</v>
      </c>
      <c r="H373" s="13">
        <v>0</v>
      </c>
      <c r="I373" s="13">
        <v>0</v>
      </c>
      <c r="J373" s="38">
        <f t="shared" si="21"/>
        <v>0</v>
      </c>
      <c r="K373" s="13">
        <v>0</v>
      </c>
      <c r="L373" s="1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 s="38">
        <f t="shared" si="22"/>
        <v>1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1</v>
      </c>
      <c r="AA373">
        <v>0</v>
      </c>
      <c r="AB373">
        <v>0</v>
      </c>
      <c r="AC373">
        <v>0</v>
      </c>
      <c r="AD373" s="38">
        <v>0</v>
      </c>
      <c r="AE373" s="39">
        <f t="shared" si="23"/>
        <v>1</v>
      </c>
    </row>
    <row r="374" spans="1:31" x14ac:dyDescent="0.25">
      <c r="A374" s="33" t="str">
        <f>DATA!A373</f>
        <v>VŠMU (VSMU, 16, VŠMU.Bratislava)</v>
      </c>
      <c r="B374" s="41" t="str">
        <f>DATA!C373&amp;" - "&amp;DATA!B373</f>
        <v>Inštrumentalista - SN3</v>
      </c>
      <c r="C374" s="38">
        <f t="shared" si="20"/>
        <v>0</v>
      </c>
      <c r="D374" s="13">
        <v>0</v>
      </c>
      <c r="E374" s="13">
        <v>0</v>
      </c>
      <c r="F374" s="13">
        <v>0</v>
      </c>
      <c r="G374" s="13">
        <v>0</v>
      </c>
      <c r="H374" s="13">
        <v>0</v>
      </c>
      <c r="I374" s="13">
        <v>0</v>
      </c>
      <c r="J374" s="38">
        <f t="shared" si="21"/>
        <v>0</v>
      </c>
      <c r="K374" s="13">
        <v>0</v>
      </c>
      <c r="L374" s="13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 s="38">
        <f t="shared" si="22"/>
        <v>200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200</v>
      </c>
      <c r="AA374">
        <v>0</v>
      </c>
      <c r="AB374">
        <v>0</v>
      </c>
      <c r="AC374">
        <v>0</v>
      </c>
      <c r="AD374" s="38">
        <v>0</v>
      </c>
      <c r="AE374" s="39">
        <f t="shared" si="23"/>
        <v>200</v>
      </c>
    </row>
    <row r="375" spans="1:31" x14ac:dyDescent="0.25">
      <c r="A375" s="33" t="str">
        <f>DATA!A374</f>
        <v>VŠMU (VSMU, 16, VŠMU.Bratislava)</v>
      </c>
      <c r="B375" s="41" t="str">
        <f>DATA!C374&amp;" - "&amp;DATA!B374</f>
        <v>Inštrumentalista - sólista - SN3</v>
      </c>
      <c r="C375" s="38">
        <f t="shared" si="20"/>
        <v>0</v>
      </c>
      <c r="D375" s="13">
        <v>0</v>
      </c>
      <c r="E375" s="13">
        <v>0</v>
      </c>
      <c r="F375" s="13">
        <v>0</v>
      </c>
      <c r="G375" s="13">
        <v>0</v>
      </c>
      <c r="H375" s="13">
        <v>0</v>
      </c>
      <c r="I375" s="13">
        <v>0</v>
      </c>
      <c r="J375" s="38">
        <f t="shared" si="21"/>
        <v>0</v>
      </c>
      <c r="K375" s="13">
        <v>0</v>
      </c>
      <c r="L375" s="13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 s="38">
        <f t="shared" si="22"/>
        <v>95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95</v>
      </c>
      <c r="AA375">
        <v>0</v>
      </c>
      <c r="AB375">
        <v>0</v>
      </c>
      <c r="AC375">
        <v>0</v>
      </c>
      <c r="AD375" s="38">
        <v>0</v>
      </c>
      <c r="AE375" s="39">
        <f t="shared" si="23"/>
        <v>95</v>
      </c>
    </row>
    <row r="376" spans="1:31" x14ac:dyDescent="0.25">
      <c r="A376" s="33" t="str">
        <f>DATA!A375</f>
        <v>VŠMU (VSMU, 16, VŠMU.Bratislava)</v>
      </c>
      <c r="B376" s="41" t="str">
        <f>DATA!C375&amp;" - "&amp;DATA!B375</f>
        <v>Kameraman - SN3</v>
      </c>
      <c r="C376" s="38">
        <f t="shared" si="20"/>
        <v>0</v>
      </c>
      <c r="D376" s="13">
        <v>0</v>
      </c>
      <c r="E376" s="13">
        <v>0</v>
      </c>
      <c r="F376" s="13">
        <v>0</v>
      </c>
      <c r="G376" s="13">
        <v>0</v>
      </c>
      <c r="H376" s="13">
        <v>0</v>
      </c>
      <c r="I376" s="13">
        <v>0</v>
      </c>
      <c r="J376" s="38">
        <f t="shared" si="21"/>
        <v>0</v>
      </c>
      <c r="K376" s="13">
        <v>0</v>
      </c>
      <c r="L376" s="13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 s="38">
        <f t="shared" si="22"/>
        <v>6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6</v>
      </c>
      <c r="AA376">
        <v>0</v>
      </c>
      <c r="AB376">
        <v>0</v>
      </c>
      <c r="AC376">
        <v>0</v>
      </c>
      <c r="AD376" s="38">
        <v>0</v>
      </c>
      <c r="AE376" s="39">
        <f t="shared" si="23"/>
        <v>6</v>
      </c>
    </row>
    <row r="377" spans="1:31" x14ac:dyDescent="0.25">
      <c r="A377" s="33" t="str">
        <f>DATA!A376</f>
        <v>VŠMU (VSMU, 16, VŠMU.Bratislava)</v>
      </c>
      <c r="B377" s="41" t="str">
        <f>DATA!C376&amp;" - "&amp;DATA!B376</f>
        <v>Producent - SN3</v>
      </c>
      <c r="C377" s="38">
        <f t="shared" si="20"/>
        <v>0</v>
      </c>
      <c r="D377" s="13">
        <v>0</v>
      </c>
      <c r="E377" s="13">
        <v>0</v>
      </c>
      <c r="F377" s="13">
        <v>0</v>
      </c>
      <c r="G377" s="13">
        <v>0</v>
      </c>
      <c r="H377" s="13">
        <v>0</v>
      </c>
      <c r="I377" s="13">
        <v>0</v>
      </c>
      <c r="J377" s="38">
        <f t="shared" si="21"/>
        <v>0</v>
      </c>
      <c r="K377" s="13">
        <v>0</v>
      </c>
      <c r="L377" s="13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 s="38">
        <f t="shared" si="22"/>
        <v>4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4</v>
      </c>
      <c r="AA377">
        <v>0</v>
      </c>
      <c r="AB377">
        <v>0</v>
      </c>
      <c r="AC377">
        <v>0</v>
      </c>
      <c r="AD377" s="38">
        <v>0</v>
      </c>
      <c r="AE377" s="39">
        <f t="shared" si="23"/>
        <v>4</v>
      </c>
    </row>
    <row r="378" spans="1:31" x14ac:dyDescent="0.25">
      <c r="A378" s="33" t="str">
        <f>DATA!A377</f>
        <v>VŠMU (VSMU, 16, VŠMU.Bratislava)</v>
      </c>
      <c r="B378" s="41" t="str">
        <f>DATA!C377&amp;" - "&amp;DATA!B377</f>
        <v>Režisér - SN3</v>
      </c>
      <c r="C378" s="38">
        <f t="shared" si="20"/>
        <v>0</v>
      </c>
      <c r="D378" s="13">
        <v>0</v>
      </c>
      <c r="E378" s="13">
        <v>0</v>
      </c>
      <c r="F378" s="13">
        <v>0</v>
      </c>
      <c r="G378" s="13">
        <v>0</v>
      </c>
      <c r="H378" s="13">
        <v>0</v>
      </c>
      <c r="I378" s="13">
        <v>0</v>
      </c>
      <c r="J378" s="38">
        <f t="shared" si="21"/>
        <v>0</v>
      </c>
      <c r="K378" s="13">
        <v>0</v>
      </c>
      <c r="L378" s="13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 s="38">
        <f t="shared" si="22"/>
        <v>6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6</v>
      </c>
      <c r="AA378">
        <v>0</v>
      </c>
      <c r="AB378">
        <v>0</v>
      </c>
      <c r="AC378">
        <v>0</v>
      </c>
      <c r="AD378" s="38">
        <v>0</v>
      </c>
      <c r="AE378" s="39">
        <f t="shared" si="23"/>
        <v>6</v>
      </c>
    </row>
    <row r="379" spans="1:31" x14ac:dyDescent="0.25">
      <c r="A379" s="33" t="str">
        <f>DATA!A378</f>
        <v>VŠMU (VSMU, 16, VŠMU.Bratislava)</v>
      </c>
      <c r="B379" s="41" t="str">
        <f>DATA!C378&amp;" - "&amp;DATA!B378</f>
        <v>Scénograf - SN3</v>
      </c>
      <c r="C379" s="38">
        <f t="shared" si="20"/>
        <v>0</v>
      </c>
      <c r="D379" s="13">
        <v>0</v>
      </c>
      <c r="E379" s="13">
        <v>0</v>
      </c>
      <c r="F379" s="13">
        <v>0</v>
      </c>
      <c r="G379" s="13">
        <v>0</v>
      </c>
      <c r="H379" s="13">
        <v>0</v>
      </c>
      <c r="I379" s="13">
        <v>0</v>
      </c>
      <c r="J379" s="38">
        <f t="shared" si="21"/>
        <v>0</v>
      </c>
      <c r="K379" s="13">
        <v>0</v>
      </c>
      <c r="L379" s="13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 s="38">
        <f t="shared" si="22"/>
        <v>2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2</v>
      </c>
      <c r="AA379">
        <v>0</v>
      </c>
      <c r="AB379">
        <v>0</v>
      </c>
      <c r="AC379">
        <v>0</v>
      </c>
      <c r="AD379" s="38">
        <v>0</v>
      </c>
      <c r="AE379" s="39">
        <f t="shared" si="23"/>
        <v>2</v>
      </c>
    </row>
    <row r="380" spans="1:31" x14ac:dyDescent="0.25">
      <c r="A380" s="33" t="str">
        <f>DATA!A379</f>
        <v>VŠMU (VSMU, 16, VŠMU.Bratislava)</v>
      </c>
      <c r="B380" s="41" t="str">
        <f>DATA!C379&amp;" - "&amp;DATA!B379</f>
        <v>Spevák - SN3</v>
      </c>
      <c r="C380" s="38">
        <f t="shared" si="20"/>
        <v>0</v>
      </c>
      <c r="D380" s="13">
        <v>0</v>
      </c>
      <c r="E380" s="13">
        <v>0</v>
      </c>
      <c r="F380" s="13">
        <v>0</v>
      </c>
      <c r="G380" s="13">
        <v>0</v>
      </c>
      <c r="H380" s="13">
        <v>0</v>
      </c>
      <c r="I380" s="13">
        <v>0</v>
      </c>
      <c r="J380" s="38">
        <f t="shared" si="21"/>
        <v>0</v>
      </c>
      <c r="K380" s="13">
        <v>0</v>
      </c>
      <c r="L380" s="13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 s="38">
        <f t="shared" si="22"/>
        <v>11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11</v>
      </c>
      <c r="AA380">
        <v>0</v>
      </c>
      <c r="AB380">
        <v>0</v>
      </c>
      <c r="AC380">
        <v>0</v>
      </c>
      <c r="AD380" s="38">
        <v>0</v>
      </c>
      <c r="AE380" s="39">
        <f t="shared" si="23"/>
        <v>11</v>
      </c>
    </row>
    <row r="381" spans="1:31" x14ac:dyDescent="0.25">
      <c r="A381" s="33" t="str">
        <f>DATA!A380</f>
        <v>VŠMU (VSMU, 16, VŠMU.Bratislava)</v>
      </c>
      <c r="B381" s="41" t="str">
        <f>DATA!C380&amp;" - "&amp;DATA!B380</f>
        <v>Spevák - sólista - SN3</v>
      </c>
      <c r="C381" s="38">
        <f t="shared" si="20"/>
        <v>0</v>
      </c>
      <c r="D381" s="13">
        <v>0</v>
      </c>
      <c r="E381" s="13">
        <v>0</v>
      </c>
      <c r="F381" s="13">
        <v>0</v>
      </c>
      <c r="G381" s="13">
        <v>0</v>
      </c>
      <c r="H381" s="13">
        <v>0</v>
      </c>
      <c r="I381" s="13">
        <v>0</v>
      </c>
      <c r="J381" s="38">
        <f t="shared" si="21"/>
        <v>0</v>
      </c>
      <c r="K381" s="13">
        <v>0</v>
      </c>
      <c r="L381" s="13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 s="38">
        <f t="shared" si="22"/>
        <v>17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17</v>
      </c>
      <c r="AA381">
        <v>0</v>
      </c>
      <c r="AB381">
        <v>0</v>
      </c>
      <c r="AC381">
        <v>0</v>
      </c>
      <c r="AD381" s="38">
        <v>0</v>
      </c>
      <c r="AE381" s="39">
        <f t="shared" si="23"/>
        <v>17</v>
      </c>
    </row>
    <row r="382" spans="1:31" x14ac:dyDescent="0.25">
      <c r="A382" s="33" t="str">
        <f>DATA!A381</f>
        <v>VŠMU (VSMU, 16, VŠMU.Bratislava)</v>
      </c>
      <c r="B382" s="41" t="str">
        <f>DATA!C381&amp;" - "&amp;DATA!B381</f>
        <v>Strihač - SN3</v>
      </c>
      <c r="C382" s="38">
        <f t="shared" si="20"/>
        <v>0</v>
      </c>
      <c r="D382" s="13">
        <v>0</v>
      </c>
      <c r="E382" s="13">
        <v>0</v>
      </c>
      <c r="F382" s="13">
        <v>0</v>
      </c>
      <c r="G382" s="13">
        <v>0</v>
      </c>
      <c r="H382" s="13">
        <v>0</v>
      </c>
      <c r="I382" s="13">
        <v>0</v>
      </c>
      <c r="J382" s="38">
        <f t="shared" si="21"/>
        <v>0</v>
      </c>
      <c r="K382" s="13">
        <v>0</v>
      </c>
      <c r="L382" s="13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 s="38">
        <f t="shared" si="22"/>
        <v>6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6</v>
      </c>
      <c r="AA382">
        <v>0</v>
      </c>
      <c r="AB382">
        <v>0</v>
      </c>
      <c r="AC382">
        <v>0</v>
      </c>
      <c r="AD382" s="38">
        <v>0</v>
      </c>
      <c r="AE382" s="39">
        <f t="shared" si="23"/>
        <v>6</v>
      </c>
    </row>
    <row r="383" spans="1:31" x14ac:dyDescent="0.25">
      <c r="A383" s="33" t="str">
        <f>DATA!A382</f>
        <v>VŠMU (VSMU, 16, VŠMU.Bratislava)</v>
      </c>
      <c r="B383" s="41" t="str">
        <f>DATA!C382&amp;" - "&amp;DATA!B382</f>
        <v>Výkonný producent - SN3</v>
      </c>
      <c r="C383" s="38">
        <f t="shared" si="20"/>
        <v>0</v>
      </c>
      <c r="D383" s="13">
        <v>0</v>
      </c>
      <c r="E383" s="13">
        <v>0</v>
      </c>
      <c r="F383" s="13">
        <v>0</v>
      </c>
      <c r="G383" s="13">
        <v>0</v>
      </c>
      <c r="H383" s="13">
        <v>0</v>
      </c>
      <c r="I383" s="13">
        <v>0</v>
      </c>
      <c r="J383" s="38">
        <f t="shared" si="21"/>
        <v>0</v>
      </c>
      <c r="K383" s="13">
        <v>0</v>
      </c>
      <c r="L383" s="1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 s="38">
        <f t="shared" si="22"/>
        <v>7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7</v>
      </c>
      <c r="AA383">
        <v>0</v>
      </c>
      <c r="AB383">
        <v>0</v>
      </c>
      <c r="AC383">
        <v>0</v>
      </c>
      <c r="AD383" s="38">
        <v>0</v>
      </c>
      <c r="AE383" s="39">
        <f t="shared" si="23"/>
        <v>7</v>
      </c>
    </row>
    <row r="384" spans="1:31" x14ac:dyDescent="0.25">
      <c r="A384" s="33" t="str">
        <f>DATA!A383</f>
        <v>VŠMU (VSMU, 16, VŠMU.Bratislava)</v>
      </c>
      <c r="B384" s="41" t="str">
        <f>DATA!C383&amp;" - "&amp;DATA!B383</f>
        <v>Autor bábok - SR1</v>
      </c>
      <c r="C384" s="38">
        <f t="shared" si="20"/>
        <v>0</v>
      </c>
      <c r="D384" s="13">
        <v>0</v>
      </c>
      <c r="E384" s="13">
        <v>0</v>
      </c>
      <c r="F384" s="13">
        <v>0</v>
      </c>
      <c r="G384" s="13">
        <v>0</v>
      </c>
      <c r="H384" s="13">
        <v>0</v>
      </c>
      <c r="I384" s="13">
        <v>0</v>
      </c>
      <c r="J384" s="38">
        <f t="shared" si="21"/>
        <v>0</v>
      </c>
      <c r="K384" s="13">
        <v>0</v>
      </c>
      <c r="L384" s="13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 s="38">
        <f t="shared" si="22"/>
        <v>1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1</v>
      </c>
      <c r="AB384">
        <v>0</v>
      </c>
      <c r="AC384">
        <v>0</v>
      </c>
      <c r="AD384" s="38">
        <v>0</v>
      </c>
      <c r="AE384" s="39">
        <f t="shared" si="23"/>
        <v>1</v>
      </c>
    </row>
    <row r="385" spans="1:31" x14ac:dyDescent="0.25">
      <c r="A385" s="33" t="str">
        <f>DATA!A384</f>
        <v>VŠMU (VSMU, 16, VŠMU.Bratislava)</v>
      </c>
      <c r="B385" s="41" t="str">
        <f>DATA!C384&amp;" - "&amp;DATA!B384</f>
        <v>Autor dramatického diela - SR1</v>
      </c>
      <c r="C385" s="38">
        <f t="shared" si="20"/>
        <v>0</v>
      </c>
      <c r="D385" s="13">
        <v>0</v>
      </c>
      <c r="E385" s="13">
        <v>0</v>
      </c>
      <c r="F385" s="13">
        <v>0</v>
      </c>
      <c r="G385" s="13">
        <v>0</v>
      </c>
      <c r="H385" s="13">
        <v>0</v>
      </c>
      <c r="I385" s="13">
        <v>0</v>
      </c>
      <c r="J385" s="38">
        <f t="shared" si="21"/>
        <v>0</v>
      </c>
      <c r="K385" s="13">
        <v>0</v>
      </c>
      <c r="L385" s="13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 s="38">
        <f t="shared" si="22"/>
        <v>2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2</v>
      </c>
      <c r="AB385">
        <v>0</v>
      </c>
      <c r="AC385">
        <v>0</v>
      </c>
      <c r="AD385" s="38">
        <v>0</v>
      </c>
      <c r="AE385" s="39">
        <f t="shared" si="23"/>
        <v>2</v>
      </c>
    </row>
    <row r="386" spans="1:31" x14ac:dyDescent="0.25">
      <c r="A386" s="33" t="str">
        <f>DATA!A385</f>
        <v>VŠMU (VSMU, 16, VŠMU.Bratislava)</v>
      </c>
      <c r="B386" s="41" t="str">
        <f>DATA!C385&amp;" - "&amp;DATA!B385</f>
        <v>Autor dramatizácie literárneho diela - SR1</v>
      </c>
      <c r="C386" s="38">
        <f t="shared" si="20"/>
        <v>0</v>
      </c>
      <c r="D386" s="13">
        <v>0</v>
      </c>
      <c r="E386" s="13">
        <v>0</v>
      </c>
      <c r="F386" s="13">
        <v>0</v>
      </c>
      <c r="G386" s="13">
        <v>0</v>
      </c>
      <c r="H386" s="13">
        <v>0</v>
      </c>
      <c r="I386" s="13">
        <v>0</v>
      </c>
      <c r="J386" s="38">
        <f t="shared" si="21"/>
        <v>0</v>
      </c>
      <c r="K386" s="13">
        <v>0</v>
      </c>
      <c r="L386" s="13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 s="38">
        <f t="shared" si="22"/>
        <v>1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1</v>
      </c>
      <c r="AB386">
        <v>0</v>
      </c>
      <c r="AC386">
        <v>0</v>
      </c>
      <c r="AD386" s="38">
        <v>0</v>
      </c>
      <c r="AE386" s="39">
        <f t="shared" si="23"/>
        <v>1</v>
      </c>
    </row>
    <row r="387" spans="1:31" x14ac:dyDescent="0.25">
      <c r="A387" s="33" t="str">
        <f>DATA!A386</f>
        <v>VŠMU (VSMU, 16, VŠMU.Bratislava)</v>
      </c>
      <c r="B387" s="41" t="str">
        <f>DATA!C386&amp;" - "&amp;DATA!B386</f>
        <v>Autor hudby - SR1</v>
      </c>
      <c r="C387" s="38">
        <f t="shared" ref="C387:C450" si="24">SUM(D387:I387)</f>
        <v>0</v>
      </c>
      <c r="D387" s="13">
        <v>0</v>
      </c>
      <c r="E387" s="13">
        <v>0</v>
      </c>
      <c r="F387" s="13">
        <v>0</v>
      </c>
      <c r="G387" s="13">
        <v>0</v>
      </c>
      <c r="H387" s="13">
        <v>0</v>
      </c>
      <c r="I387" s="13">
        <v>0</v>
      </c>
      <c r="J387" s="38">
        <f t="shared" ref="J387:J450" si="25">SUM(K387:S387)</f>
        <v>0</v>
      </c>
      <c r="K387" s="13">
        <v>0</v>
      </c>
      <c r="L387" s="13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 s="38">
        <f t="shared" ref="T387:T450" si="26">SUM(U387:AC387)</f>
        <v>3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3</v>
      </c>
      <c r="AB387">
        <v>0</v>
      </c>
      <c r="AC387">
        <v>0</v>
      </c>
      <c r="AD387" s="38">
        <v>0</v>
      </c>
      <c r="AE387" s="39">
        <f t="shared" ref="AE387:AE450" si="27">SUM(C387,J387,T387,AD387,)</f>
        <v>3</v>
      </c>
    </row>
    <row r="388" spans="1:31" x14ac:dyDescent="0.25">
      <c r="A388" s="33" t="str">
        <f>DATA!A387</f>
        <v>VŠMU (VSMU, 16, VŠMU.Bratislava)</v>
      </c>
      <c r="B388" s="41" t="str">
        <f>DATA!C387&amp;" - "&amp;DATA!B387</f>
        <v>Autor námetu - SR1</v>
      </c>
      <c r="C388" s="38">
        <f t="shared" si="24"/>
        <v>0</v>
      </c>
      <c r="D388" s="13">
        <v>0</v>
      </c>
      <c r="E388" s="13">
        <v>0</v>
      </c>
      <c r="F388" s="13">
        <v>0</v>
      </c>
      <c r="G388" s="13">
        <v>0</v>
      </c>
      <c r="H388" s="13">
        <v>0</v>
      </c>
      <c r="I388" s="13">
        <v>0</v>
      </c>
      <c r="J388" s="38">
        <f t="shared" si="25"/>
        <v>0</v>
      </c>
      <c r="K388" s="13">
        <v>0</v>
      </c>
      <c r="L388" s="13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 s="38">
        <f t="shared" si="26"/>
        <v>2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2</v>
      </c>
      <c r="AB388">
        <v>0</v>
      </c>
      <c r="AC388">
        <v>0</v>
      </c>
      <c r="AD388" s="38">
        <v>0</v>
      </c>
      <c r="AE388" s="39">
        <f t="shared" si="27"/>
        <v>2</v>
      </c>
    </row>
    <row r="389" spans="1:31" x14ac:dyDescent="0.25">
      <c r="A389" s="33" t="str">
        <f>DATA!A388</f>
        <v>VŠMU (VSMU, 16, VŠMU.Bratislava)</v>
      </c>
      <c r="B389" s="41" t="str">
        <f>DATA!C388&amp;" - "&amp;DATA!B388</f>
        <v>Autor pohybovej spolupráce - SR1</v>
      </c>
      <c r="C389" s="38">
        <f t="shared" si="24"/>
        <v>0</v>
      </c>
      <c r="D389" s="13">
        <v>0</v>
      </c>
      <c r="E389" s="13">
        <v>0</v>
      </c>
      <c r="F389" s="13">
        <v>0</v>
      </c>
      <c r="G389" s="13">
        <v>0</v>
      </c>
      <c r="H389" s="13">
        <v>0</v>
      </c>
      <c r="I389" s="13">
        <v>0</v>
      </c>
      <c r="J389" s="38">
        <f t="shared" si="25"/>
        <v>0</v>
      </c>
      <c r="K389" s="13">
        <v>0</v>
      </c>
      <c r="L389" s="13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 s="38">
        <f t="shared" si="26"/>
        <v>1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1</v>
      </c>
      <c r="AB389">
        <v>0</v>
      </c>
      <c r="AC389">
        <v>0</v>
      </c>
      <c r="AD389" s="38">
        <v>0</v>
      </c>
      <c r="AE389" s="39">
        <f t="shared" si="27"/>
        <v>1</v>
      </c>
    </row>
    <row r="390" spans="1:31" x14ac:dyDescent="0.25">
      <c r="A390" s="33" t="str">
        <f>DATA!A389</f>
        <v>VŠMU (VSMU, 16, VŠMU.Bratislava)</v>
      </c>
      <c r="B390" s="41" t="str">
        <f>DATA!C389&amp;" - "&amp;DATA!B389</f>
        <v>Autor scenára - SR1</v>
      </c>
      <c r="C390" s="38">
        <f t="shared" si="24"/>
        <v>0</v>
      </c>
      <c r="D390" s="13">
        <v>0</v>
      </c>
      <c r="E390" s="13">
        <v>0</v>
      </c>
      <c r="F390" s="13">
        <v>0</v>
      </c>
      <c r="G390" s="13">
        <v>0</v>
      </c>
      <c r="H390" s="13">
        <v>0</v>
      </c>
      <c r="I390" s="13">
        <v>0</v>
      </c>
      <c r="J390" s="38">
        <f t="shared" si="25"/>
        <v>0</v>
      </c>
      <c r="K390" s="13">
        <v>0</v>
      </c>
      <c r="L390" s="13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 s="38">
        <f t="shared" si="26"/>
        <v>4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4</v>
      </c>
      <c r="AB390">
        <v>0</v>
      </c>
      <c r="AC390">
        <v>0</v>
      </c>
      <c r="AD390" s="38">
        <v>0</v>
      </c>
      <c r="AE390" s="39">
        <f t="shared" si="27"/>
        <v>4</v>
      </c>
    </row>
    <row r="391" spans="1:31" x14ac:dyDescent="0.25">
      <c r="A391" s="33" t="str">
        <f>DATA!A390</f>
        <v>VŠMU (VSMU, 16, VŠMU.Bratislava)</v>
      </c>
      <c r="B391" s="41" t="str">
        <f>DATA!C390&amp;" - "&amp;DATA!B390</f>
        <v>Autor svetelného dizajnu - SR1</v>
      </c>
      <c r="C391" s="38">
        <f t="shared" si="24"/>
        <v>0</v>
      </c>
      <c r="D391" s="13">
        <v>0</v>
      </c>
      <c r="E391" s="13">
        <v>0</v>
      </c>
      <c r="F391" s="13">
        <v>0</v>
      </c>
      <c r="G391" s="13">
        <v>0</v>
      </c>
      <c r="H391" s="13">
        <v>0</v>
      </c>
      <c r="I391" s="13">
        <v>0</v>
      </c>
      <c r="J391" s="38">
        <f t="shared" si="25"/>
        <v>0</v>
      </c>
      <c r="K391" s="13">
        <v>0</v>
      </c>
      <c r="L391" s="13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 s="38">
        <f t="shared" si="26"/>
        <v>2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2</v>
      </c>
      <c r="AB391">
        <v>0</v>
      </c>
      <c r="AC391">
        <v>0</v>
      </c>
      <c r="AD391" s="38">
        <v>0</v>
      </c>
      <c r="AE391" s="39">
        <f t="shared" si="27"/>
        <v>2</v>
      </c>
    </row>
    <row r="392" spans="1:31" x14ac:dyDescent="0.25">
      <c r="A392" s="33" t="str">
        <f>DATA!A391</f>
        <v>VŠMU (VSMU, 16, VŠMU.Bratislava)</v>
      </c>
      <c r="B392" s="41" t="str">
        <f>DATA!C391&amp;" - "&amp;DATA!B391</f>
        <v>Autor textu - SR1</v>
      </c>
      <c r="C392" s="38">
        <f t="shared" si="24"/>
        <v>0</v>
      </c>
      <c r="D392" s="13">
        <v>0</v>
      </c>
      <c r="E392" s="13">
        <v>0</v>
      </c>
      <c r="F392" s="13">
        <v>0</v>
      </c>
      <c r="G392" s="13">
        <v>0</v>
      </c>
      <c r="H392" s="13">
        <v>0</v>
      </c>
      <c r="I392" s="13">
        <v>0</v>
      </c>
      <c r="J392" s="38">
        <f t="shared" si="25"/>
        <v>0</v>
      </c>
      <c r="K392" s="13">
        <v>0</v>
      </c>
      <c r="L392" s="13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 s="38">
        <f t="shared" si="26"/>
        <v>1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1</v>
      </c>
      <c r="AB392">
        <v>0</v>
      </c>
      <c r="AC392">
        <v>0</v>
      </c>
      <c r="AD392" s="38">
        <v>0</v>
      </c>
      <c r="AE392" s="39">
        <f t="shared" si="27"/>
        <v>1</v>
      </c>
    </row>
    <row r="393" spans="1:31" x14ac:dyDescent="0.25">
      <c r="A393" s="33" t="str">
        <f>DATA!A392</f>
        <v>VŠMU (VSMU, 16, VŠMU.Bratislava)</v>
      </c>
      <c r="B393" s="41" t="str">
        <f>DATA!C392&amp;" - "&amp;DATA!B392</f>
        <v>Dirigent - SR1</v>
      </c>
      <c r="C393" s="38">
        <f t="shared" si="24"/>
        <v>0</v>
      </c>
      <c r="D393" s="13">
        <v>0</v>
      </c>
      <c r="E393" s="13">
        <v>0</v>
      </c>
      <c r="F393" s="13">
        <v>0</v>
      </c>
      <c r="G393" s="13">
        <v>0</v>
      </c>
      <c r="H393" s="13">
        <v>0</v>
      </c>
      <c r="I393" s="13">
        <v>0</v>
      </c>
      <c r="J393" s="38">
        <f t="shared" si="25"/>
        <v>0</v>
      </c>
      <c r="K393" s="13">
        <v>0</v>
      </c>
      <c r="L393" s="1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 s="38">
        <f t="shared" si="26"/>
        <v>7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7</v>
      </c>
      <c r="AB393">
        <v>0</v>
      </c>
      <c r="AC393">
        <v>0</v>
      </c>
      <c r="AD393" s="38">
        <v>0</v>
      </c>
      <c r="AE393" s="39">
        <f t="shared" si="27"/>
        <v>7</v>
      </c>
    </row>
    <row r="394" spans="1:31" x14ac:dyDescent="0.25">
      <c r="A394" s="33" t="str">
        <f>DATA!A393</f>
        <v>VŠMU (VSMU, 16, VŠMU.Bratislava)</v>
      </c>
      <c r="B394" s="41" t="str">
        <f>DATA!C393&amp;" - "&amp;DATA!B393</f>
        <v>Dramaturg - SR1</v>
      </c>
      <c r="C394" s="38">
        <f t="shared" si="24"/>
        <v>0</v>
      </c>
      <c r="D394" s="13">
        <v>0</v>
      </c>
      <c r="E394" s="13">
        <v>0</v>
      </c>
      <c r="F394" s="13">
        <v>0</v>
      </c>
      <c r="G394" s="13">
        <v>0</v>
      </c>
      <c r="H394" s="13">
        <v>0</v>
      </c>
      <c r="I394" s="13">
        <v>0</v>
      </c>
      <c r="J394" s="38">
        <f t="shared" si="25"/>
        <v>0</v>
      </c>
      <c r="K394" s="13">
        <v>0</v>
      </c>
      <c r="L394" s="13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 s="38">
        <f t="shared" si="26"/>
        <v>5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5</v>
      </c>
      <c r="AB394">
        <v>0</v>
      </c>
      <c r="AC394">
        <v>0</v>
      </c>
      <c r="AD394" s="38">
        <v>0</v>
      </c>
      <c r="AE394" s="39">
        <f t="shared" si="27"/>
        <v>5</v>
      </c>
    </row>
    <row r="395" spans="1:31" x14ac:dyDescent="0.25">
      <c r="A395" s="33" t="str">
        <f>DATA!A394</f>
        <v>VŠMU (VSMU, 16, VŠMU.Bratislava)</v>
      </c>
      <c r="B395" s="41" t="str">
        <f>DATA!C394&amp;" - "&amp;DATA!B394</f>
        <v>Herec v hlavnej úlohy - SR1</v>
      </c>
      <c r="C395" s="38">
        <f t="shared" si="24"/>
        <v>0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3">
        <v>0</v>
      </c>
      <c r="J395" s="38">
        <f t="shared" si="25"/>
        <v>0</v>
      </c>
      <c r="K395" s="13">
        <v>0</v>
      </c>
      <c r="L395" s="13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 s="38">
        <f t="shared" si="26"/>
        <v>4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4</v>
      </c>
      <c r="AB395">
        <v>0</v>
      </c>
      <c r="AC395">
        <v>0</v>
      </c>
      <c r="AD395" s="38">
        <v>0</v>
      </c>
      <c r="AE395" s="39">
        <f t="shared" si="27"/>
        <v>4</v>
      </c>
    </row>
    <row r="396" spans="1:31" x14ac:dyDescent="0.25">
      <c r="A396" s="33" t="str">
        <f>DATA!A395</f>
        <v>VŠMU (VSMU, 16, VŠMU.Bratislava)</v>
      </c>
      <c r="B396" s="41" t="str">
        <f>DATA!C395&amp;" - "&amp;DATA!B395</f>
        <v>Herec vo vedľajšej úlohe - SR1</v>
      </c>
      <c r="C396" s="38">
        <f t="shared" si="24"/>
        <v>0</v>
      </c>
      <c r="D396" s="13">
        <v>0</v>
      </c>
      <c r="E396" s="13">
        <v>0</v>
      </c>
      <c r="F396" s="13">
        <v>0</v>
      </c>
      <c r="G396" s="13">
        <v>0</v>
      </c>
      <c r="H396" s="13">
        <v>0</v>
      </c>
      <c r="I396" s="13">
        <v>0</v>
      </c>
      <c r="J396" s="38">
        <f t="shared" si="25"/>
        <v>0</v>
      </c>
      <c r="K396" s="13">
        <v>0</v>
      </c>
      <c r="L396" s="13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 s="38">
        <f t="shared" si="26"/>
        <v>1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1</v>
      </c>
      <c r="AB396">
        <v>0</v>
      </c>
      <c r="AC396">
        <v>0</v>
      </c>
      <c r="AD396" s="38">
        <v>0</v>
      </c>
      <c r="AE396" s="39">
        <f t="shared" si="27"/>
        <v>1</v>
      </c>
    </row>
    <row r="397" spans="1:31" x14ac:dyDescent="0.25">
      <c r="A397" s="33" t="str">
        <f>DATA!A396</f>
        <v>VŠMU (VSMU, 16, VŠMU.Bratislava)</v>
      </c>
      <c r="B397" s="41" t="str">
        <f>DATA!C396&amp;" - "&amp;DATA!B396</f>
        <v>Choreograf - SR1</v>
      </c>
      <c r="C397" s="38">
        <f t="shared" si="24"/>
        <v>0</v>
      </c>
      <c r="D397" s="13">
        <v>0</v>
      </c>
      <c r="E397" s="13">
        <v>0</v>
      </c>
      <c r="F397" s="13">
        <v>0</v>
      </c>
      <c r="G397" s="13">
        <v>0</v>
      </c>
      <c r="H397" s="13">
        <v>0</v>
      </c>
      <c r="I397" s="13">
        <v>0</v>
      </c>
      <c r="J397" s="38">
        <f t="shared" si="25"/>
        <v>0</v>
      </c>
      <c r="K397" s="13">
        <v>0</v>
      </c>
      <c r="L397" s="13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 s="38">
        <f t="shared" si="26"/>
        <v>1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1</v>
      </c>
      <c r="AB397">
        <v>0</v>
      </c>
      <c r="AC397">
        <v>0</v>
      </c>
      <c r="AD397" s="38">
        <v>0</v>
      </c>
      <c r="AE397" s="39">
        <f t="shared" si="27"/>
        <v>1</v>
      </c>
    </row>
    <row r="398" spans="1:31" x14ac:dyDescent="0.25">
      <c r="A398" s="33" t="str">
        <f>DATA!A397</f>
        <v>VŠMU (VSMU, 16, VŠMU.Bratislava)</v>
      </c>
      <c r="B398" s="41" t="str">
        <f>DATA!C397&amp;" - "&amp;DATA!B397</f>
        <v>Inštrumentalista - SR1</v>
      </c>
      <c r="C398" s="38">
        <f t="shared" si="24"/>
        <v>0</v>
      </c>
      <c r="D398" s="13">
        <v>0</v>
      </c>
      <c r="E398" s="13">
        <v>0</v>
      </c>
      <c r="F398" s="13">
        <v>0</v>
      </c>
      <c r="G398" s="13">
        <v>0</v>
      </c>
      <c r="H398" s="13">
        <v>0</v>
      </c>
      <c r="I398" s="13">
        <v>0</v>
      </c>
      <c r="J398" s="38">
        <f t="shared" si="25"/>
        <v>0</v>
      </c>
      <c r="K398" s="13">
        <v>0</v>
      </c>
      <c r="L398" s="13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 s="38">
        <f t="shared" si="26"/>
        <v>12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12</v>
      </c>
      <c r="AB398">
        <v>0</v>
      </c>
      <c r="AC398">
        <v>0</v>
      </c>
      <c r="AD398" s="38">
        <v>0</v>
      </c>
      <c r="AE398" s="39">
        <f t="shared" si="27"/>
        <v>12</v>
      </c>
    </row>
    <row r="399" spans="1:31" x14ac:dyDescent="0.25">
      <c r="A399" s="33" t="str">
        <f>DATA!A398</f>
        <v>VŠMU (VSMU, 16, VŠMU.Bratislava)</v>
      </c>
      <c r="B399" s="41" t="str">
        <f>DATA!C398&amp;" - "&amp;DATA!B398</f>
        <v>Inštrumentalista - sólista - SR1</v>
      </c>
      <c r="C399" s="38">
        <f t="shared" si="24"/>
        <v>0</v>
      </c>
      <c r="D399" s="13">
        <v>0</v>
      </c>
      <c r="E399" s="13">
        <v>0</v>
      </c>
      <c r="F399" s="13">
        <v>0</v>
      </c>
      <c r="G399" s="13">
        <v>0</v>
      </c>
      <c r="H399" s="13">
        <v>0</v>
      </c>
      <c r="I399" s="13">
        <v>0</v>
      </c>
      <c r="J399" s="38">
        <f t="shared" si="25"/>
        <v>0</v>
      </c>
      <c r="K399" s="13">
        <v>0</v>
      </c>
      <c r="L399" s="13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 s="38">
        <f t="shared" si="26"/>
        <v>5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5</v>
      </c>
      <c r="AB399">
        <v>0</v>
      </c>
      <c r="AC399">
        <v>0</v>
      </c>
      <c r="AD399" s="38">
        <v>0</v>
      </c>
      <c r="AE399" s="39">
        <f t="shared" si="27"/>
        <v>5</v>
      </c>
    </row>
    <row r="400" spans="1:31" x14ac:dyDescent="0.25">
      <c r="A400" s="33" t="str">
        <f>DATA!A399</f>
        <v>VŠMU (VSMU, 16, VŠMU.Bratislava)</v>
      </c>
      <c r="B400" s="41" t="str">
        <f>DATA!C399&amp;" - "&amp;DATA!B399</f>
        <v>Kostýmový výtvarník - SR1</v>
      </c>
      <c r="C400" s="38">
        <f t="shared" si="24"/>
        <v>0</v>
      </c>
      <c r="D400" s="13">
        <v>0</v>
      </c>
      <c r="E400" s="13">
        <v>0</v>
      </c>
      <c r="F400" s="13">
        <v>0</v>
      </c>
      <c r="G400" s="13">
        <v>0</v>
      </c>
      <c r="H400" s="13">
        <v>0</v>
      </c>
      <c r="I400" s="13">
        <v>0</v>
      </c>
      <c r="J400" s="38">
        <f t="shared" si="25"/>
        <v>0</v>
      </c>
      <c r="K400" s="13">
        <v>0</v>
      </c>
      <c r="L400" s="13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 s="38">
        <f t="shared" si="26"/>
        <v>5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5</v>
      </c>
      <c r="AB400">
        <v>0</v>
      </c>
      <c r="AC400">
        <v>0</v>
      </c>
      <c r="AD400" s="38">
        <v>0</v>
      </c>
      <c r="AE400" s="39">
        <f t="shared" si="27"/>
        <v>5</v>
      </c>
    </row>
    <row r="401" spans="1:31" x14ac:dyDescent="0.25">
      <c r="A401" s="33" t="str">
        <f>DATA!A400</f>
        <v>VŠMU (VSMU, 16, VŠMU.Bratislava)</v>
      </c>
      <c r="B401" s="41" t="str">
        <f>DATA!C400&amp;" - "&amp;DATA!B400</f>
        <v>Režisér - SR1</v>
      </c>
      <c r="C401" s="38">
        <f t="shared" si="24"/>
        <v>0</v>
      </c>
      <c r="D401" s="13">
        <v>0</v>
      </c>
      <c r="E401" s="13">
        <v>0</v>
      </c>
      <c r="F401" s="13">
        <v>0</v>
      </c>
      <c r="G401" s="13">
        <v>0</v>
      </c>
      <c r="H401" s="13">
        <v>0</v>
      </c>
      <c r="I401" s="13">
        <v>0</v>
      </c>
      <c r="J401" s="38">
        <f t="shared" si="25"/>
        <v>0</v>
      </c>
      <c r="K401" s="13">
        <v>0</v>
      </c>
      <c r="L401" s="13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 s="38">
        <f t="shared" si="26"/>
        <v>9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9</v>
      </c>
      <c r="AB401">
        <v>0</v>
      </c>
      <c r="AC401">
        <v>0</v>
      </c>
      <c r="AD401" s="38">
        <v>0</v>
      </c>
      <c r="AE401" s="39">
        <f t="shared" si="27"/>
        <v>9</v>
      </c>
    </row>
    <row r="402" spans="1:31" x14ac:dyDescent="0.25">
      <c r="A402" s="33" t="str">
        <f>DATA!A401</f>
        <v>VŠMU (VSMU, 16, VŠMU.Bratislava)</v>
      </c>
      <c r="B402" s="41" t="str">
        <f>DATA!C401&amp;" - "&amp;DATA!B401</f>
        <v>Scénograf - SR1</v>
      </c>
      <c r="C402" s="38">
        <f t="shared" si="24"/>
        <v>0</v>
      </c>
      <c r="D402" s="13">
        <v>0</v>
      </c>
      <c r="E402" s="13">
        <v>0</v>
      </c>
      <c r="F402" s="13">
        <v>0</v>
      </c>
      <c r="G402" s="13">
        <v>0</v>
      </c>
      <c r="H402" s="13">
        <v>0</v>
      </c>
      <c r="I402" s="13">
        <v>0</v>
      </c>
      <c r="J402" s="38">
        <f t="shared" si="25"/>
        <v>0</v>
      </c>
      <c r="K402" s="13">
        <v>0</v>
      </c>
      <c r="L402" s="13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 s="38">
        <f t="shared" si="26"/>
        <v>6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6</v>
      </c>
      <c r="AB402">
        <v>0</v>
      </c>
      <c r="AC402">
        <v>0</v>
      </c>
      <c r="AD402" s="38">
        <v>0</v>
      </c>
      <c r="AE402" s="39">
        <f t="shared" si="27"/>
        <v>6</v>
      </c>
    </row>
    <row r="403" spans="1:31" x14ac:dyDescent="0.25">
      <c r="A403" s="33" t="str">
        <f>DATA!A402</f>
        <v>VŠMU (VSMU, 16, VŠMU.Bratislava)</v>
      </c>
      <c r="B403" s="41" t="str">
        <f>DATA!C402&amp;" - "&amp;DATA!B402</f>
        <v>Autor hudby - SR2</v>
      </c>
      <c r="C403" s="38">
        <f t="shared" si="24"/>
        <v>0</v>
      </c>
      <c r="D403" s="13">
        <v>0</v>
      </c>
      <c r="E403" s="13">
        <v>0</v>
      </c>
      <c r="F403" s="13">
        <v>0</v>
      </c>
      <c r="G403" s="13">
        <v>0</v>
      </c>
      <c r="H403" s="13">
        <v>0</v>
      </c>
      <c r="I403" s="13">
        <v>0</v>
      </c>
      <c r="J403" s="38">
        <f t="shared" si="25"/>
        <v>0</v>
      </c>
      <c r="K403" s="13">
        <v>0</v>
      </c>
      <c r="L403" s="1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 s="38">
        <f t="shared" si="26"/>
        <v>1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1</v>
      </c>
      <c r="AC403">
        <v>0</v>
      </c>
      <c r="AD403" s="38">
        <v>0</v>
      </c>
      <c r="AE403" s="39">
        <f t="shared" si="27"/>
        <v>1</v>
      </c>
    </row>
    <row r="404" spans="1:31" x14ac:dyDescent="0.25">
      <c r="A404" s="33" t="str">
        <f>DATA!A403</f>
        <v>VŠMU (VSMU, 16, VŠMU.Bratislava)</v>
      </c>
      <c r="B404" s="41" t="str">
        <f>DATA!C403&amp;" - "&amp;DATA!B403</f>
        <v>Autor svetelného dizajnu - SR2</v>
      </c>
      <c r="C404" s="38">
        <f t="shared" si="24"/>
        <v>0</v>
      </c>
      <c r="D404" s="13">
        <v>0</v>
      </c>
      <c r="E404" s="13">
        <v>0</v>
      </c>
      <c r="F404" s="13">
        <v>0</v>
      </c>
      <c r="G404" s="13">
        <v>0</v>
      </c>
      <c r="H404" s="13">
        <v>0</v>
      </c>
      <c r="I404" s="13">
        <v>0</v>
      </c>
      <c r="J404" s="38">
        <f t="shared" si="25"/>
        <v>0</v>
      </c>
      <c r="K404" s="13">
        <v>0</v>
      </c>
      <c r="L404" s="13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 s="38">
        <f t="shared" si="26"/>
        <v>1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1</v>
      </c>
      <c r="AC404">
        <v>0</v>
      </c>
      <c r="AD404" s="38">
        <v>0</v>
      </c>
      <c r="AE404" s="39">
        <f t="shared" si="27"/>
        <v>1</v>
      </c>
    </row>
    <row r="405" spans="1:31" x14ac:dyDescent="0.25">
      <c r="A405" s="33" t="str">
        <f>DATA!A404</f>
        <v>VŠMU (VSMU, 16, VŠMU.Bratislava)</v>
      </c>
      <c r="B405" s="41" t="str">
        <f>DATA!C404&amp;" - "&amp;DATA!B404</f>
        <v>Dirigent - SR2</v>
      </c>
      <c r="C405" s="38">
        <f t="shared" si="24"/>
        <v>0</v>
      </c>
      <c r="D405" s="13">
        <v>0</v>
      </c>
      <c r="E405" s="13">
        <v>0</v>
      </c>
      <c r="F405" s="13">
        <v>0</v>
      </c>
      <c r="G405" s="13">
        <v>0</v>
      </c>
      <c r="H405" s="13">
        <v>0</v>
      </c>
      <c r="I405" s="13">
        <v>0</v>
      </c>
      <c r="J405" s="38">
        <f t="shared" si="25"/>
        <v>0</v>
      </c>
      <c r="K405" s="13">
        <v>0</v>
      </c>
      <c r="L405" s="13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 s="38">
        <f t="shared" si="26"/>
        <v>3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3</v>
      </c>
      <c r="AC405">
        <v>0</v>
      </c>
      <c r="AD405" s="38">
        <v>0</v>
      </c>
      <c r="AE405" s="39">
        <f t="shared" si="27"/>
        <v>3</v>
      </c>
    </row>
    <row r="406" spans="1:31" x14ac:dyDescent="0.25">
      <c r="A406" s="33" t="str">
        <f>DATA!A405</f>
        <v>VŠMU (VSMU, 16, VŠMU.Bratislava)</v>
      </c>
      <c r="B406" s="41" t="str">
        <f>DATA!C405&amp;" - "&amp;DATA!B405</f>
        <v>Herec v hlavnej úlohy - SR2</v>
      </c>
      <c r="C406" s="38">
        <f t="shared" si="24"/>
        <v>0</v>
      </c>
      <c r="D406" s="13">
        <v>0</v>
      </c>
      <c r="E406" s="13">
        <v>0</v>
      </c>
      <c r="F406" s="13">
        <v>0</v>
      </c>
      <c r="G406" s="13">
        <v>0</v>
      </c>
      <c r="H406" s="13">
        <v>0</v>
      </c>
      <c r="I406" s="13">
        <v>0</v>
      </c>
      <c r="J406" s="38">
        <f t="shared" si="25"/>
        <v>0</v>
      </c>
      <c r="K406" s="13">
        <v>0</v>
      </c>
      <c r="L406" s="13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 s="38">
        <f t="shared" si="26"/>
        <v>2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2</v>
      </c>
      <c r="AC406">
        <v>0</v>
      </c>
      <c r="AD406" s="38">
        <v>0</v>
      </c>
      <c r="AE406" s="39">
        <f t="shared" si="27"/>
        <v>2</v>
      </c>
    </row>
    <row r="407" spans="1:31" x14ac:dyDescent="0.25">
      <c r="A407" s="33" t="str">
        <f>DATA!A406</f>
        <v>VŠMU (VSMU, 16, VŠMU.Bratislava)</v>
      </c>
      <c r="B407" s="41" t="str">
        <f>DATA!C406&amp;" - "&amp;DATA!B406</f>
        <v>Choreograf - SR2</v>
      </c>
      <c r="C407" s="38">
        <f t="shared" si="24"/>
        <v>0</v>
      </c>
      <c r="D407" s="13">
        <v>0</v>
      </c>
      <c r="E407" s="13">
        <v>0</v>
      </c>
      <c r="F407" s="13">
        <v>0</v>
      </c>
      <c r="G407" s="13">
        <v>0</v>
      </c>
      <c r="H407" s="13">
        <v>0</v>
      </c>
      <c r="I407" s="13">
        <v>0</v>
      </c>
      <c r="J407" s="38">
        <f t="shared" si="25"/>
        <v>0</v>
      </c>
      <c r="K407" s="13">
        <v>0</v>
      </c>
      <c r="L407" s="13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 s="38">
        <f t="shared" si="26"/>
        <v>1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1</v>
      </c>
      <c r="AC407">
        <v>0</v>
      </c>
      <c r="AD407" s="38">
        <v>0</v>
      </c>
      <c r="AE407" s="39">
        <f t="shared" si="27"/>
        <v>1</v>
      </c>
    </row>
    <row r="408" spans="1:31" x14ac:dyDescent="0.25">
      <c r="A408" s="33" t="str">
        <f>DATA!A407</f>
        <v>VŠMU (VSMU, 16, VŠMU.Bratislava)</v>
      </c>
      <c r="B408" s="41" t="str">
        <f>DATA!C407&amp;" - "&amp;DATA!B407</f>
        <v>Inštrumentalista - SR2</v>
      </c>
      <c r="C408" s="38">
        <f t="shared" si="24"/>
        <v>0</v>
      </c>
      <c r="D408" s="13">
        <v>0</v>
      </c>
      <c r="E408" s="13">
        <v>0</v>
      </c>
      <c r="F408" s="13">
        <v>0</v>
      </c>
      <c r="G408" s="13">
        <v>0</v>
      </c>
      <c r="H408" s="13">
        <v>0</v>
      </c>
      <c r="I408" s="13">
        <v>0</v>
      </c>
      <c r="J408" s="38">
        <f t="shared" si="25"/>
        <v>0</v>
      </c>
      <c r="K408" s="13">
        <v>0</v>
      </c>
      <c r="L408" s="13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 s="38">
        <f t="shared" si="26"/>
        <v>19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19</v>
      </c>
      <c r="AC408">
        <v>0</v>
      </c>
      <c r="AD408" s="38">
        <v>0</v>
      </c>
      <c r="AE408" s="39">
        <f t="shared" si="27"/>
        <v>19</v>
      </c>
    </row>
    <row r="409" spans="1:31" x14ac:dyDescent="0.25">
      <c r="A409" s="33" t="str">
        <f>DATA!A408</f>
        <v>VŠMU (VSMU, 16, VŠMU.Bratislava)</v>
      </c>
      <c r="B409" s="41" t="str">
        <f>DATA!C408&amp;" - "&amp;DATA!B408</f>
        <v>Inštrumentalista - sólista - SR2</v>
      </c>
      <c r="C409" s="38">
        <f t="shared" si="24"/>
        <v>0</v>
      </c>
      <c r="D409" s="13">
        <v>0</v>
      </c>
      <c r="E409" s="13">
        <v>0</v>
      </c>
      <c r="F409" s="13">
        <v>0</v>
      </c>
      <c r="G409" s="13">
        <v>0</v>
      </c>
      <c r="H409" s="13">
        <v>0</v>
      </c>
      <c r="I409" s="13">
        <v>0</v>
      </c>
      <c r="J409" s="38">
        <f t="shared" si="25"/>
        <v>0</v>
      </c>
      <c r="K409" s="13">
        <v>0</v>
      </c>
      <c r="L409" s="13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 s="38">
        <f t="shared" si="26"/>
        <v>4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4</v>
      </c>
      <c r="AC409">
        <v>0</v>
      </c>
      <c r="AD409" s="38">
        <v>0</v>
      </c>
      <c r="AE409" s="39">
        <f t="shared" si="27"/>
        <v>4</v>
      </c>
    </row>
    <row r="410" spans="1:31" x14ac:dyDescent="0.25">
      <c r="A410" s="33" t="str">
        <f>DATA!A409</f>
        <v>VŠMU (VSMU, 16, VŠMU.Bratislava)</v>
      </c>
      <c r="B410" s="41" t="str">
        <f>DATA!C409&amp;" - "&amp;DATA!B409</f>
        <v>Kostýmový výtvarník - SR2</v>
      </c>
      <c r="C410" s="38">
        <f t="shared" si="24"/>
        <v>0</v>
      </c>
      <c r="D410" s="13">
        <v>0</v>
      </c>
      <c r="E410" s="13">
        <v>0</v>
      </c>
      <c r="F410" s="13">
        <v>0</v>
      </c>
      <c r="G410" s="13">
        <v>0</v>
      </c>
      <c r="H410" s="13">
        <v>0</v>
      </c>
      <c r="I410" s="13">
        <v>0</v>
      </c>
      <c r="J410" s="38">
        <f t="shared" si="25"/>
        <v>0</v>
      </c>
      <c r="K410" s="13">
        <v>0</v>
      </c>
      <c r="L410" s="13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 s="38">
        <f t="shared" si="26"/>
        <v>2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2</v>
      </c>
      <c r="AC410">
        <v>0</v>
      </c>
      <c r="AD410" s="38">
        <v>0</v>
      </c>
      <c r="AE410" s="39">
        <f t="shared" si="27"/>
        <v>2</v>
      </c>
    </row>
    <row r="411" spans="1:31" x14ac:dyDescent="0.25">
      <c r="A411" s="33" t="str">
        <f>DATA!A410</f>
        <v>VŠMU (VSMU, 16, VŠMU.Bratislava)</v>
      </c>
      <c r="B411" s="41" t="str">
        <f>DATA!C410&amp;" - "&amp;DATA!B410</f>
        <v>Režisér - SR2</v>
      </c>
      <c r="C411" s="38">
        <f t="shared" si="24"/>
        <v>0</v>
      </c>
      <c r="D411" s="13">
        <v>0</v>
      </c>
      <c r="E411" s="13">
        <v>0</v>
      </c>
      <c r="F411" s="13">
        <v>0</v>
      </c>
      <c r="G411" s="13">
        <v>0</v>
      </c>
      <c r="H411" s="13">
        <v>0</v>
      </c>
      <c r="I411" s="13">
        <v>0</v>
      </c>
      <c r="J411" s="38">
        <f t="shared" si="25"/>
        <v>0</v>
      </c>
      <c r="K411" s="13">
        <v>0</v>
      </c>
      <c r="L411" s="13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 s="38">
        <f t="shared" si="26"/>
        <v>2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2</v>
      </c>
      <c r="AC411">
        <v>0</v>
      </c>
      <c r="AD411" s="38">
        <v>0</v>
      </c>
      <c r="AE411" s="39">
        <f t="shared" si="27"/>
        <v>2</v>
      </c>
    </row>
    <row r="412" spans="1:31" x14ac:dyDescent="0.25">
      <c r="A412" s="33" t="str">
        <f>DATA!A411</f>
        <v>VŠMU (VSMU, 16, VŠMU.Bratislava)</v>
      </c>
      <c r="B412" s="41" t="str">
        <f>DATA!C411&amp;" - "&amp;DATA!B411</f>
        <v>Scénograf - SR2</v>
      </c>
      <c r="C412" s="38">
        <f t="shared" si="24"/>
        <v>0</v>
      </c>
      <c r="D412" s="13">
        <v>0</v>
      </c>
      <c r="E412" s="13">
        <v>0</v>
      </c>
      <c r="F412" s="13">
        <v>0</v>
      </c>
      <c r="G412" s="13">
        <v>0</v>
      </c>
      <c r="H412" s="13">
        <v>0</v>
      </c>
      <c r="I412" s="13">
        <v>0</v>
      </c>
      <c r="J412" s="38">
        <f t="shared" si="25"/>
        <v>0</v>
      </c>
      <c r="K412" s="13">
        <v>0</v>
      </c>
      <c r="L412" s="13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 s="38">
        <f t="shared" si="26"/>
        <v>2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2</v>
      </c>
      <c r="AC412">
        <v>0</v>
      </c>
      <c r="AD412" s="38">
        <v>0</v>
      </c>
      <c r="AE412" s="39">
        <f t="shared" si="27"/>
        <v>2</v>
      </c>
    </row>
    <row r="413" spans="1:31" x14ac:dyDescent="0.25">
      <c r="A413" s="33" t="str">
        <f>DATA!A412</f>
        <v>VŠMU (VSMU, 16, VŠMU.Bratislava)</v>
      </c>
      <c r="B413" s="41" t="str">
        <f>DATA!C412&amp;" - "&amp;DATA!B412</f>
        <v>Dirigent - SR3</v>
      </c>
      <c r="C413" s="38">
        <f t="shared" si="24"/>
        <v>0</v>
      </c>
      <c r="D413" s="13">
        <v>0</v>
      </c>
      <c r="E413" s="13">
        <v>0</v>
      </c>
      <c r="F413" s="13">
        <v>0</v>
      </c>
      <c r="G413" s="13">
        <v>0</v>
      </c>
      <c r="H413" s="13">
        <v>0</v>
      </c>
      <c r="I413" s="13">
        <v>0</v>
      </c>
      <c r="J413" s="38">
        <f t="shared" si="25"/>
        <v>0</v>
      </c>
      <c r="K413" s="13">
        <v>0</v>
      </c>
      <c r="L413" s="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 s="38">
        <f t="shared" si="26"/>
        <v>9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9</v>
      </c>
      <c r="AD413" s="38">
        <v>0</v>
      </c>
      <c r="AE413" s="39">
        <f t="shared" si="27"/>
        <v>9</v>
      </c>
    </row>
    <row r="414" spans="1:31" x14ac:dyDescent="0.25">
      <c r="A414" s="33" t="str">
        <f>DATA!A413</f>
        <v>VŠMU (VSMU, 16, VŠMU.Bratislava)</v>
      </c>
      <c r="B414" s="41" t="str">
        <f>DATA!C413&amp;" - "&amp;DATA!B413</f>
        <v>Herec v hlavnej úlohy - SR3</v>
      </c>
      <c r="C414" s="38">
        <f t="shared" si="24"/>
        <v>0</v>
      </c>
      <c r="D414" s="13">
        <v>0</v>
      </c>
      <c r="E414" s="13">
        <v>0</v>
      </c>
      <c r="F414" s="13">
        <v>0</v>
      </c>
      <c r="G414" s="13">
        <v>0</v>
      </c>
      <c r="H414" s="13">
        <v>0</v>
      </c>
      <c r="I414" s="13">
        <v>0</v>
      </c>
      <c r="J414" s="38">
        <f t="shared" si="25"/>
        <v>0</v>
      </c>
      <c r="K414" s="13">
        <v>0</v>
      </c>
      <c r="L414" s="13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 s="38">
        <f t="shared" si="26"/>
        <v>5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5</v>
      </c>
      <c r="AD414" s="38">
        <v>0</v>
      </c>
      <c r="AE414" s="39">
        <f t="shared" si="27"/>
        <v>5</v>
      </c>
    </row>
    <row r="415" spans="1:31" x14ac:dyDescent="0.25">
      <c r="A415" s="33" t="str">
        <f>DATA!A414</f>
        <v>VŠMU (VSMU, 16, VŠMU.Bratislava)</v>
      </c>
      <c r="B415" s="41" t="str">
        <f>DATA!C414&amp;" - "&amp;DATA!B414</f>
        <v>Inštrumentalista - SR3</v>
      </c>
      <c r="C415" s="38">
        <f t="shared" si="24"/>
        <v>0</v>
      </c>
      <c r="D415" s="13">
        <v>0</v>
      </c>
      <c r="E415" s="13">
        <v>0</v>
      </c>
      <c r="F415" s="13">
        <v>0</v>
      </c>
      <c r="G415" s="13">
        <v>0</v>
      </c>
      <c r="H415" s="13">
        <v>0</v>
      </c>
      <c r="I415" s="13">
        <v>0</v>
      </c>
      <c r="J415" s="38">
        <f t="shared" si="25"/>
        <v>0</v>
      </c>
      <c r="K415" s="13">
        <v>0</v>
      </c>
      <c r="L415" s="13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 s="38">
        <f t="shared" si="26"/>
        <v>82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82</v>
      </c>
      <c r="AD415" s="38">
        <v>0</v>
      </c>
      <c r="AE415" s="39">
        <f t="shared" si="27"/>
        <v>82</v>
      </c>
    </row>
    <row r="416" spans="1:31" x14ac:dyDescent="0.25">
      <c r="A416" s="33" t="str">
        <f>DATA!A415</f>
        <v>VŠMU (VSMU, 16, VŠMU.Bratislava)</v>
      </c>
      <c r="B416" s="41" t="str">
        <f>DATA!C415&amp;" - "&amp;DATA!B415</f>
        <v>Inštrumentalista - sólista - SR3</v>
      </c>
      <c r="C416" s="38">
        <f t="shared" si="24"/>
        <v>0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I416" s="13">
        <v>0</v>
      </c>
      <c r="J416" s="38">
        <f t="shared" si="25"/>
        <v>0</v>
      </c>
      <c r="K416" s="13">
        <v>0</v>
      </c>
      <c r="L416" s="13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 s="38">
        <f t="shared" si="26"/>
        <v>59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59</v>
      </c>
      <c r="AD416" s="38">
        <v>0</v>
      </c>
      <c r="AE416" s="39">
        <f t="shared" si="27"/>
        <v>59</v>
      </c>
    </row>
    <row r="417" spans="1:31" x14ac:dyDescent="0.25">
      <c r="A417" s="33" t="str">
        <f>DATA!A416</f>
        <v>VŠMU (VSMU, 16, VŠMU.Bratislava)</v>
      </c>
      <c r="B417" s="41" t="str">
        <f>DATA!C416&amp;" - "&amp;DATA!B416</f>
        <v>Spevák - SR3</v>
      </c>
      <c r="C417" s="38">
        <f t="shared" si="24"/>
        <v>0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  <c r="I417" s="13">
        <v>0</v>
      </c>
      <c r="J417" s="38">
        <f t="shared" si="25"/>
        <v>0</v>
      </c>
      <c r="K417" s="13">
        <v>0</v>
      </c>
      <c r="L417" s="13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 s="38">
        <f t="shared" si="26"/>
        <v>9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9</v>
      </c>
      <c r="AD417" s="38">
        <v>0</v>
      </c>
      <c r="AE417" s="39">
        <f t="shared" si="27"/>
        <v>9</v>
      </c>
    </row>
    <row r="418" spans="1:31" x14ac:dyDescent="0.25">
      <c r="A418" s="33" t="str">
        <f>DATA!A417</f>
        <v>VŠMU (VSMU, 16, VŠMU.Bratislava)</v>
      </c>
      <c r="B418" s="41" t="str">
        <f>DATA!C417&amp;" - "&amp;DATA!B417</f>
        <v>Spevák - sólista - SR3</v>
      </c>
      <c r="C418" s="38">
        <f t="shared" si="24"/>
        <v>0</v>
      </c>
      <c r="D418" s="13">
        <v>0</v>
      </c>
      <c r="E418" s="13">
        <v>0</v>
      </c>
      <c r="F418" s="13">
        <v>0</v>
      </c>
      <c r="G418" s="13">
        <v>0</v>
      </c>
      <c r="H418" s="13">
        <v>0</v>
      </c>
      <c r="I418" s="13">
        <v>0</v>
      </c>
      <c r="J418" s="38">
        <f t="shared" si="25"/>
        <v>0</v>
      </c>
      <c r="K418" s="13">
        <v>0</v>
      </c>
      <c r="L418" s="13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 s="38">
        <f t="shared" si="26"/>
        <v>9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9</v>
      </c>
      <c r="AD418" s="38">
        <v>0</v>
      </c>
      <c r="AE418" s="39">
        <f t="shared" si="27"/>
        <v>9</v>
      </c>
    </row>
    <row r="419" spans="1:31" x14ac:dyDescent="0.25">
      <c r="A419" s="33" t="str">
        <f>DATA!A418</f>
        <v>VŠMU (VSMU, 16, VŠMU.Bratislava)</v>
      </c>
      <c r="B419" s="41" t="str">
        <f>DATA!C418&amp;" - "&amp;DATA!B418</f>
        <v>Tanečný interpret - SR3</v>
      </c>
      <c r="C419" s="38">
        <f t="shared" si="24"/>
        <v>0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  <c r="I419" s="13">
        <v>0</v>
      </c>
      <c r="J419" s="38">
        <f t="shared" si="25"/>
        <v>0</v>
      </c>
      <c r="K419" s="13">
        <v>0</v>
      </c>
      <c r="L419" s="13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 s="38">
        <f t="shared" si="26"/>
        <v>5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5</v>
      </c>
      <c r="AD419" s="38">
        <v>0</v>
      </c>
      <c r="AE419" s="39">
        <f t="shared" si="27"/>
        <v>5</v>
      </c>
    </row>
    <row r="420" spans="1:31" x14ac:dyDescent="0.25">
      <c r="A420" s="33" t="str">
        <f>DATA!A419</f>
        <v>VŠMU (VSMU, 16, VŠMU.Bratislava)</v>
      </c>
      <c r="B420" s="41" t="str">
        <f>DATA!C419&amp;" - "&amp;DATA!B419</f>
        <v>Tanečný interpret - sólista - SR3</v>
      </c>
      <c r="C420" s="38">
        <f t="shared" si="24"/>
        <v>0</v>
      </c>
      <c r="D420" s="13">
        <v>0</v>
      </c>
      <c r="E420" s="13">
        <v>0</v>
      </c>
      <c r="F420" s="13">
        <v>0</v>
      </c>
      <c r="G420" s="13">
        <v>0</v>
      </c>
      <c r="H420" s="13">
        <v>0</v>
      </c>
      <c r="I420" s="13">
        <v>0</v>
      </c>
      <c r="J420" s="38">
        <f t="shared" si="25"/>
        <v>0</v>
      </c>
      <c r="K420" s="13">
        <v>0</v>
      </c>
      <c r="L420" s="13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 s="38">
        <f t="shared" si="26"/>
        <v>3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3</v>
      </c>
      <c r="AD420" s="38">
        <v>0</v>
      </c>
      <c r="AE420" s="39">
        <f t="shared" si="27"/>
        <v>3</v>
      </c>
    </row>
    <row r="421" spans="1:31" x14ac:dyDescent="0.25">
      <c r="A421" s="33" t="str">
        <f>DATA!A420</f>
        <v>VŠMU (VSMU, 16, VŠMU.Bratislava)</v>
      </c>
      <c r="B421" s="41" t="str">
        <f>DATA!C420&amp;" - "&amp;DATA!B420</f>
        <v>Autor hudby - ZM1</v>
      </c>
      <c r="C421" s="38">
        <f t="shared" si="24"/>
        <v>0</v>
      </c>
      <c r="D421" s="13">
        <v>0</v>
      </c>
      <c r="E421" s="13">
        <v>0</v>
      </c>
      <c r="F421" s="13">
        <v>0</v>
      </c>
      <c r="G421" s="13">
        <v>0</v>
      </c>
      <c r="H421" s="13">
        <v>0</v>
      </c>
      <c r="I421" s="13">
        <v>0</v>
      </c>
      <c r="J421" s="38">
        <f t="shared" si="25"/>
        <v>1</v>
      </c>
      <c r="K421" s="13">
        <v>1</v>
      </c>
      <c r="L421" s="13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 s="38">
        <f t="shared" si="26"/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 s="38">
        <v>0</v>
      </c>
      <c r="AE421" s="39">
        <f t="shared" si="27"/>
        <v>1</v>
      </c>
    </row>
    <row r="422" spans="1:31" x14ac:dyDescent="0.25">
      <c r="A422" s="33" t="str">
        <f>DATA!A421</f>
        <v>VŠMU (VSMU, 16, VŠMU.Bratislava)</v>
      </c>
      <c r="B422" s="41" t="str">
        <f>DATA!C421&amp;" - "&amp;DATA!B421</f>
        <v>Autor námetu - ZM1</v>
      </c>
      <c r="C422" s="38">
        <f t="shared" si="24"/>
        <v>0</v>
      </c>
      <c r="D422" s="13">
        <v>0</v>
      </c>
      <c r="E422" s="13">
        <v>0</v>
      </c>
      <c r="F422" s="13">
        <v>0</v>
      </c>
      <c r="G422" s="13">
        <v>0</v>
      </c>
      <c r="H422" s="13">
        <v>0</v>
      </c>
      <c r="I422" s="13">
        <v>0</v>
      </c>
      <c r="J422" s="38">
        <f t="shared" si="25"/>
        <v>1</v>
      </c>
      <c r="K422" s="13">
        <v>1</v>
      </c>
      <c r="L422" s="13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 s="38">
        <f t="shared" si="26"/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 s="38">
        <v>0</v>
      </c>
      <c r="AE422" s="39">
        <f t="shared" si="27"/>
        <v>1</v>
      </c>
    </row>
    <row r="423" spans="1:31" x14ac:dyDescent="0.25">
      <c r="A423" s="33" t="str">
        <f>DATA!A422</f>
        <v>VŠMU (VSMU, 16, VŠMU.Bratislava)</v>
      </c>
      <c r="B423" s="41" t="str">
        <f>DATA!C422&amp;" - "&amp;DATA!B422</f>
        <v>Autor scenára - ZM1</v>
      </c>
      <c r="C423" s="38">
        <f t="shared" si="24"/>
        <v>0</v>
      </c>
      <c r="D423" s="13">
        <v>0</v>
      </c>
      <c r="E423" s="13">
        <v>0</v>
      </c>
      <c r="F423" s="13">
        <v>0</v>
      </c>
      <c r="G423" s="13">
        <v>0</v>
      </c>
      <c r="H423" s="13">
        <v>0</v>
      </c>
      <c r="I423" s="13">
        <v>0</v>
      </c>
      <c r="J423" s="38">
        <f t="shared" si="25"/>
        <v>1</v>
      </c>
      <c r="K423" s="13">
        <v>1</v>
      </c>
      <c r="L423" s="1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 s="38">
        <f t="shared" si="26"/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 s="38">
        <v>0</v>
      </c>
      <c r="AE423" s="39">
        <f t="shared" si="27"/>
        <v>1</v>
      </c>
    </row>
    <row r="424" spans="1:31" x14ac:dyDescent="0.25">
      <c r="A424" s="33" t="str">
        <f>DATA!A423</f>
        <v>VŠMU (VSMU, 16, VŠMU.Bratislava)</v>
      </c>
      <c r="B424" s="41" t="str">
        <f>DATA!C423&amp;" - "&amp;DATA!B423</f>
        <v>Autor svetelného dizajnu - ZM1</v>
      </c>
      <c r="C424" s="38">
        <f t="shared" si="24"/>
        <v>0</v>
      </c>
      <c r="D424" s="13">
        <v>0</v>
      </c>
      <c r="E424" s="13">
        <v>0</v>
      </c>
      <c r="F424" s="13">
        <v>0</v>
      </c>
      <c r="G424" s="13">
        <v>0</v>
      </c>
      <c r="H424" s="13">
        <v>0</v>
      </c>
      <c r="I424" s="13">
        <v>0</v>
      </c>
      <c r="J424" s="38">
        <f t="shared" si="25"/>
        <v>1</v>
      </c>
      <c r="K424" s="13">
        <v>1</v>
      </c>
      <c r="L424" s="13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 s="38">
        <f t="shared" si="26"/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 s="38">
        <v>0</v>
      </c>
      <c r="AE424" s="39">
        <f t="shared" si="27"/>
        <v>1</v>
      </c>
    </row>
    <row r="425" spans="1:31" x14ac:dyDescent="0.25">
      <c r="A425" s="33" t="str">
        <f>DATA!A424</f>
        <v>VŠMU (VSMU, 16, VŠMU.Bratislava)</v>
      </c>
      <c r="B425" s="41" t="str">
        <f>DATA!C424&amp;" - "&amp;DATA!B424</f>
        <v>Dramaturg - ZM1</v>
      </c>
      <c r="C425" s="38">
        <f t="shared" si="24"/>
        <v>0</v>
      </c>
      <c r="D425" s="13">
        <v>0</v>
      </c>
      <c r="E425" s="13">
        <v>0</v>
      </c>
      <c r="F425" s="13">
        <v>0</v>
      </c>
      <c r="G425" s="13">
        <v>0</v>
      </c>
      <c r="H425" s="13">
        <v>0</v>
      </c>
      <c r="I425" s="13">
        <v>0</v>
      </c>
      <c r="J425" s="38">
        <f t="shared" si="25"/>
        <v>1</v>
      </c>
      <c r="K425" s="13">
        <v>1</v>
      </c>
      <c r="L425" s="13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 s="38">
        <f t="shared" si="26"/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 s="38">
        <v>0</v>
      </c>
      <c r="AE425" s="39">
        <f t="shared" si="27"/>
        <v>1</v>
      </c>
    </row>
    <row r="426" spans="1:31" x14ac:dyDescent="0.25">
      <c r="A426" s="33" t="str">
        <f>DATA!A425</f>
        <v>VŠMU (VSMU, 16, VŠMU.Bratislava)</v>
      </c>
      <c r="B426" s="41" t="str">
        <f>DATA!C425&amp;" - "&amp;DATA!B425</f>
        <v>Inštrumentalista - ZM1</v>
      </c>
      <c r="C426" s="38">
        <f t="shared" si="24"/>
        <v>0</v>
      </c>
      <c r="D426" s="13">
        <v>0</v>
      </c>
      <c r="E426" s="13">
        <v>0</v>
      </c>
      <c r="F426" s="13">
        <v>0</v>
      </c>
      <c r="G426" s="13">
        <v>0</v>
      </c>
      <c r="H426" s="13">
        <v>0</v>
      </c>
      <c r="I426" s="13">
        <v>0</v>
      </c>
      <c r="J426" s="38">
        <f t="shared" si="25"/>
        <v>2</v>
      </c>
      <c r="K426" s="13">
        <v>2</v>
      </c>
      <c r="L426" s="13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 s="38">
        <f t="shared" si="26"/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 s="38">
        <v>0</v>
      </c>
      <c r="AE426" s="39">
        <f t="shared" si="27"/>
        <v>2</v>
      </c>
    </row>
    <row r="427" spans="1:31" x14ac:dyDescent="0.25">
      <c r="A427" s="33" t="str">
        <f>DATA!A426</f>
        <v>VŠMU (VSMU, 16, VŠMU.Bratislava)</v>
      </c>
      <c r="B427" s="41" t="str">
        <f>DATA!C426&amp;" - "&amp;DATA!B426</f>
        <v>Inštrumentalista - sólista - ZM1</v>
      </c>
      <c r="C427" s="38">
        <f t="shared" si="24"/>
        <v>0</v>
      </c>
      <c r="D427" s="13">
        <v>0</v>
      </c>
      <c r="E427" s="13">
        <v>0</v>
      </c>
      <c r="F427" s="13">
        <v>0</v>
      </c>
      <c r="G427" s="13">
        <v>0</v>
      </c>
      <c r="H427" s="13">
        <v>0</v>
      </c>
      <c r="I427" s="13">
        <v>0</v>
      </c>
      <c r="J427" s="38">
        <f t="shared" si="25"/>
        <v>1</v>
      </c>
      <c r="K427" s="13">
        <v>1</v>
      </c>
      <c r="L427" s="13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 s="38">
        <f t="shared" si="26"/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 s="38">
        <v>0</v>
      </c>
      <c r="AE427" s="39">
        <f t="shared" si="27"/>
        <v>1</v>
      </c>
    </row>
    <row r="428" spans="1:31" x14ac:dyDescent="0.25">
      <c r="A428" s="33" t="str">
        <f>DATA!A427</f>
        <v>VŠMU (VSMU, 16, VŠMU.Bratislava)</v>
      </c>
      <c r="B428" s="41" t="str">
        <f>DATA!C427&amp;" - "&amp;DATA!B427</f>
        <v>Producent - ZM1</v>
      </c>
      <c r="C428" s="38">
        <f t="shared" si="24"/>
        <v>0</v>
      </c>
      <c r="D428" s="13">
        <v>0</v>
      </c>
      <c r="E428" s="13">
        <v>0</v>
      </c>
      <c r="F428" s="13">
        <v>0</v>
      </c>
      <c r="G428" s="13">
        <v>0</v>
      </c>
      <c r="H428" s="13">
        <v>0</v>
      </c>
      <c r="I428" s="13">
        <v>0</v>
      </c>
      <c r="J428" s="38">
        <f t="shared" si="25"/>
        <v>1</v>
      </c>
      <c r="K428" s="13">
        <v>1</v>
      </c>
      <c r="L428" s="13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 s="38">
        <f t="shared" si="26"/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 s="38">
        <v>0</v>
      </c>
      <c r="AE428" s="39">
        <f t="shared" si="27"/>
        <v>1</v>
      </c>
    </row>
    <row r="429" spans="1:31" x14ac:dyDescent="0.25">
      <c r="A429" s="33" t="str">
        <f>DATA!A428</f>
        <v>VŠMU (VSMU, 16, VŠMU.Bratislava)</v>
      </c>
      <c r="B429" s="41" t="str">
        <f>DATA!C428&amp;" - "&amp;DATA!B428</f>
        <v>Producent VFX - ZM1</v>
      </c>
      <c r="C429" s="38">
        <f t="shared" si="24"/>
        <v>0</v>
      </c>
      <c r="D429" s="13">
        <v>0</v>
      </c>
      <c r="E429" s="13">
        <v>0</v>
      </c>
      <c r="F429" s="13">
        <v>0</v>
      </c>
      <c r="G429" s="13">
        <v>0</v>
      </c>
      <c r="H429" s="13">
        <v>0</v>
      </c>
      <c r="I429" s="13">
        <v>0</v>
      </c>
      <c r="J429" s="38">
        <f t="shared" si="25"/>
        <v>1</v>
      </c>
      <c r="K429" s="13">
        <v>1</v>
      </c>
      <c r="L429" s="13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 s="38">
        <f t="shared" si="26"/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 s="38">
        <v>0</v>
      </c>
      <c r="AE429" s="39">
        <f t="shared" si="27"/>
        <v>1</v>
      </c>
    </row>
    <row r="430" spans="1:31" x14ac:dyDescent="0.25">
      <c r="A430" s="33" t="str">
        <f>DATA!A429</f>
        <v>VŠMU (VSMU, 16, VŠMU.Bratislava)</v>
      </c>
      <c r="B430" s="41" t="str">
        <f>DATA!C429&amp;" - "&amp;DATA!B429</f>
        <v>Režisér - ZM1</v>
      </c>
      <c r="C430" s="38">
        <f t="shared" si="24"/>
        <v>0</v>
      </c>
      <c r="D430" s="13">
        <v>0</v>
      </c>
      <c r="E430" s="13">
        <v>0</v>
      </c>
      <c r="F430" s="13">
        <v>0</v>
      </c>
      <c r="G430" s="13">
        <v>0</v>
      </c>
      <c r="H430" s="13">
        <v>0</v>
      </c>
      <c r="I430" s="13">
        <v>0</v>
      </c>
      <c r="J430" s="38">
        <f t="shared" si="25"/>
        <v>1</v>
      </c>
      <c r="K430" s="13">
        <v>1</v>
      </c>
      <c r="L430" s="13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 s="38">
        <f t="shared" si="26"/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 s="38">
        <v>0</v>
      </c>
      <c r="AE430" s="39">
        <f t="shared" si="27"/>
        <v>1</v>
      </c>
    </row>
    <row r="431" spans="1:31" x14ac:dyDescent="0.25">
      <c r="A431" s="33" t="str">
        <f>DATA!A430</f>
        <v>VŠMU (VSMU, 16, VŠMU.Bratislava)</v>
      </c>
      <c r="B431" s="41" t="str">
        <f>DATA!C430&amp;" - "&amp;DATA!B430</f>
        <v>Režisér - ZM1</v>
      </c>
      <c r="C431" s="38">
        <f t="shared" si="24"/>
        <v>0</v>
      </c>
      <c r="D431" s="13">
        <v>0</v>
      </c>
      <c r="E431" s="13">
        <v>0</v>
      </c>
      <c r="F431" s="13">
        <v>0</v>
      </c>
      <c r="G431" s="13">
        <v>0</v>
      </c>
      <c r="H431" s="13">
        <v>0</v>
      </c>
      <c r="I431" s="13">
        <v>0</v>
      </c>
      <c r="J431" s="38">
        <f t="shared" si="25"/>
        <v>2</v>
      </c>
      <c r="K431" s="13">
        <v>2</v>
      </c>
      <c r="L431" s="13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 s="38">
        <f t="shared" si="26"/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 s="38">
        <v>0</v>
      </c>
      <c r="AE431" s="39">
        <f t="shared" si="27"/>
        <v>2</v>
      </c>
    </row>
    <row r="432" spans="1:31" x14ac:dyDescent="0.25">
      <c r="A432" s="33" t="str">
        <f>DATA!A431</f>
        <v>VŠMU (VSMU, 16, VŠMU.Bratislava)</v>
      </c>
      <c r="B432" s="41" t="str">
        <f>DATA!C431&amp;" - "&amp;DATA!B431</f>
        <v>Strihač - ZM1</v>
      </c>
      <c r="C432" s="38">
        <f t="shared" si="24"/>
        <v>0</v>
      </c>
      <c r="D432" s="13">
        <v>0</v>
      </c>
      <c r="E432" s="13">
        <v>0</v>
      </c>
      <c r="F432" s="13">
        <v>0</v>
      </c>
      <c r="G432" s="13">
        <v>0</v>
      </c>
      <c r="H432" s="13">
        <v>0</v>
      </c>
      <c r="I432" s="13">
        <v>0</v>
      </c>
      <c r="J432" s="38">
        <f t="shared" si="25"/>
        <v>2</v>
      </c>
      <c r="K432" s="13">
        <v>2</v>
      </c>
      <c r="L432" s="13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 s="38">
        <f t="shared" si="26"/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 s="38">
        <v>0</v>
      </c>
      <c r="AE432" s="39">
        <f t="shared" si="27"/>
        <v>2</v>
      </c>
    </row>
    <row r="433" spans="1:31" x14ac:dyDescent="0.25">
      <c r="A433" s="33" t="str">
        <f>DATA!A432</f>
        <v>VŠMU (VSMU, 16, VŠMU.Bratislava)</v>
      </c>
      <c r="B433" s="41" t="str">
        <f>DATA!C432&amp;" - "&amp;DATA!B432</f>
        <v>Supervízor postprodukcie - ZM1</v>
      </c>
      <c r="C433" s="38">
        <f t="shared" si="24"/>
        <v>0</v>
      </c>
      <c r="D433" s="13">
        <v>0</v>
      </c>
      <c r="E433" s="13">
        <v>0</v>
      </c>
      <c r="F433" s="13">
        <v>0</v>
      </c>
      <c r="G433" s="13">
        <v>0</v>
      </c>
      <c r="H433" s="13">
        <v>0</v>
      </c>
      <c r="I433" s="13">
        <v>0</v>
      </c>
      <c r="J433" s="38">
        <f t="shared" si="25"/>
        <v>1</v>
      </c>
      <c r="K433" s="13">
        <v>1</v>
      </c>
      <c r="L433" s="1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 s="38">
        <f t="shared" si="26"/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 s="38">
        <v>0</v>
      </c>
      <c r="AE433" s="39">
        <f t="shared" si="27"/>
        <v>1</v>
      </c>
    </row>
    <row r="434" spans="1:31" x14ac:dyDescent="0.25">
      <c r="A434" s="33" t="str">
        <f>DATA!A433</f>
        <v>VŠMU (VSMU, 16, VŠMU.Bratislava)</v>
      </c>
      <c r="B434" s="41" t="str">
        <f>DATA!C433&amp;" - "&amp;DATA!B433</f>
        <v>Dirigent - ZM2</v>
      </c>
      <c r="C434" s="38">
        <f t="shared" si="24"/>
        <v>0</v>
      </c>
      <c r="D434" s="13">
        <v>0</v>
      </c>
      <c r="E434" s="13">
        <v>0</v>
      </c>
      <c r="F434" s="13">
        <v>0</v>
      </c>
      <c r="G434" s="13">
        <v>0</v>
      </c>
      <c r="H434" s="13">
        <v>0</v>
      </c>
      <c r="I434" s="13">
        <v>0</v>
      </c>
      <c r="J434" s="38">
        <f t="shared" si="25"/>
        <v>4</v>
      </c>
      <c r="K434" s="13">
        <v>0</v>
      </c>
      <c r="L434" s="13">
        <v>4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 s="38">
        <f t="shared" si="26"/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 s="38">
        <v>0</v>
      </c>
      <c r="AE434" s="39">
        <f t="shared" si="27"/>
        <v>4</v>
      </c>
    </row>
    <row r="435" spans="1:31" x14ac:dyDescent="0.25">
      <c r="A435" s="33" t="str">
        <f>DATA!A434</f>
        <v>VŠMU (VSMU, 16, VŠMU.Bratislava)</v>
      </c>
      <c r="B435" s="41" t="str">
        <f>DATA!C434&amp;" - "&amp;DATA!B434</f>
        <v>Inštrumentalista - ZM2</v>
      </c>
      <c r="C435" s="38">
        <f t="shared" si="24"/>
        <v>0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0</v>
      </c>
      <c r="J435" s="38">
        <f t="shared" si="25"/>
        <v>7</v>
      </c>
      <c r="K435" s="13">
        <v>0</v>
      </c>
      <c r="L435" s="13">
        <v>7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 s="38">
        <f t="shared" si="26"/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 s="38">
        <v>0</v>
      </c>
      <c r="AE435" s="39">
        <f t="shared" si="27"/>
        <v>7</v>
      </c>
    </row>
    <row r="436" spans="1:31" x14ac:dyDescent="0.25">
      <c r="A436" s="33" t="str">
        <f>DATA!A435</f>
        <v>VŠMU (VSMU, 16, VŠMU.Bratislava)</v>
      </c>
      <c r="B436" s="41" t="str">
        <f>DATA!C435&amp;" - "&amp;DATA!B435</f>
        <v>Inštrumentalista - sólista - ZM2</v>
      </c>
      <c r="C436" s="38">
        <f t="shared" si="24"/>
        <v>0</v>
      </c>
      <c r="D436" s="13">
        <v>0</v>
      </c>
      <c r="E436" s="13">
        <v>0</v>
      </c>
      <c r="F436" s="13">
        <v>0</v>
      </c>
      <c r="G436" s="13">
        <v>0</v>
      </c>
      <c r="H436" s="13">
        <v>0</v>
      </c>
      <c r="I436" s="13">
        <v>0</v>
      </c>
      <c r="J436" s="38">
        <f t="shared" si="25"/>
        <v>3</v>
      </c>
      <c r="K436" s="13">
        <v>0</v>
      </c>
      <c r="L436" s="13">
        <v>3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 s="38">
        <f t="shared" si="26"/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 s="38">
        <v>0</v>
      </c>
      <c r="AE436" s="39">
        <f t="shared" si="27"/>
        <v>3</v>
      </c>
    </row>
    <row r="437" spans="1:31" x14ac:dyDescent="0.25">
      <c r="A437" s="33" t="str">
        <f>DATA!A436</f>
        <v>VŠMU (VSMU, 16, VŠMU.Bratislava)</v>
      </c>
      <c r="B437" s="41" t="str">
        <f>DATA!C436&amp;" - "&amp;DATA!B436</f>
        <v>Autor hudby - ZM3</v>
      </c>
      <c r="C437" s="38">
        <f t="shared" si="24"/>
        <v>0</v>
      </c>
      <c r="D437" s="13">
        <v>0</v>
      </c>
      <c r="E437" s="13">
        <v>0</v>
      </c>
      <c r="F437" s="13">
        <v>0</v>
      </c>
      <c r="G437" s="13">
        <v>0</v>
      </c>
      <c r="H437" s="13">
        <v>0</v>
      </c>
      <c r="I437" s="13">
        <v>0</v>
      </c>
      <c r="J437" s="38">
        <f t="shared" si="25"/>
        <v>1</v>
      </c>
      <c r="K437" s="13">
        <v>0</v>
      </c>
      <c r="L437" s="13">
        <v>0</v>
      </c>
      <c r="M437">
        <v>1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 s="38">
        <f t="shared" si="26"/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 s="38">
        <v>0</v>
      </c>
      <c r="AE437" s="39">
        <f t="shared" si="27"/>
        <v>1</v>
      </c>
    </row>
    <row r="438" spans="1:31" x14ac:dyDescent="0.25">
      <c r="A438" s="33" t="str">
        <f>DATA!A437</f>
        <v>VŠMU (VSMU, 16, VŠMU.Bratislava)</v>
      </c>
      <c r="B438" s="41" t="str">
        <f>DATA!C437&amp;" - "&amp;DATA!B437</f>
        <v>Dirigent - ZM3</v>
      </c>
      <c r="C438" s="38">
        <f t="shared" si="24"/>
        <v>0</v>
      </c>
      <c r="D438" s="13">
        <v>0</v>
      </c>
      <c r="E438" s="13">
        <v>0</v>
      </c>
      <c r="F438" s="13">
        <v>0</v>
      </c>
      <c r="G438" s="13">
        <v>0</v>
      </c>
      <c r="H438" s="13">
        <v>0</v>
      </c>
      <c r="I438" s="13">
        <v>0</v>
      </c>
      <c r="J438" s="38">
        <f t="shared" si="25"/>
        <v>6</v>
      </c>
      <c r="K438" s="13">
        <v>0</v>
      </c>
      <c r="L438" s="13">
        <v>0</v>
      </c>
      <c r="M438">
        <v>6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 s="38">
        <f t="shared" si="26"/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 s="38">
        <v>0</v>
      </c>
      <c r="AE438" s="39">
        <f t="shared" si="27"/>
        <v>6</v>
      </c>
    </row>
    <row r="439" spans="1:31" x14ac:dyDescent="0.25">
      <c r="A439" s="33" t="str">
        <f>DATA!A438</f>
        <v>VŠMU (VSMU, 16, VŠMU.Bratislava)</v>
      </c>
      <c r="B439" s="41" t="str">
        <f>DATA!C438&amp;" - "&amp;DATA!B438</f>
        <v>Inštrumentalista - ZM3</v>
      </c>
      <c r="C439" s="38">
        <f t="shared" si="24"/>
        <v>0</v>
      </c>
      <c r="D439" s="13">
        <v>0</v>
      </c>
      <c r="E439" s="13">
        <v>0</v>
      </c>
      <c r="F439" s="13">
        <v>0</v>
      </c>
      <c r="G439" s="13">
        <v>0</v>
      </c>
      <c r="H439" s="13">
        <v>0</v>
      </c>
      <c r="I439" s="13">
        <v>0</v>
      </c>
      <c r="J439" s="38">
        <f t="shared" si="25"/>
        <v>3</v>
      </c>
      <c r="K439" s="13">
        <v>0</v>
      </c>
      <c r="L439" s="13">
        <v>0</v>
      </c>
      <c r="M439">
        <v>3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 s="38">
        <f t="shared" si="26"/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 s="38">
        <v>0</v>
      </c>
      <c r="AE439" s="39">
        <f t="shared" si="27"/>
        <v>3</v>
      </c>
    </row>
    <row r="440" spans="1:31" x14ac:dyDescent="0.25">
      <c r="A440" s="33" t="str">
        <f>DATA!A439</f>
        <v>VŠMU (VSMU, 16, VŠMU.Bratislava)</v>
      </c>
      <c r="B440" s="41" t="str">
        <f>DATA!C439&amp;" - "&amp;DATA!B439</f>
        <v>Inštrumentalista - sólista - ZM3</v>
      </c>
      <c r="C440" s="38">
        <f t="shared" si="24"/>
        <v>0</v>
      </c>
      <c r="D440" s="13">
        <v>0</v>
      </c>
      <c r="E440" s="13">
        <v>0</v>
      </c>
      <c r="F440" s="13">
        <v>0</v>
      </c>
      <c r="G440" s="13">
        <v>0</v>
      </c>
      <c r="H440" s="13">
        <v>0</v>
      </c>
      <c r="I440" s="13">
        <v>0</v>
      </c>
      <c r="J440" s="38">
        <f t="shared" si="25"/>
        <v>18</v>
      </c>
      <c r="K440" s="13">
        <v>0</v>
      </c>
      <c r="L440" s="13">
        <v>0</v>
      </c>
      <c r="M440">
        <v>18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 s="38">
        <f t="shared" si="26"/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 s="38">
        <v>0</v>
      </c>
      <c r="AE440" s="39">
        <f t="shared" si="27"/>
        <v>18</v>
      </c>
    </row>
    <row r="441" spans="1:31" x14ac:dyDescent="0.25">
      <c r="A441" s="33" t="str">
        <f>DATA!A440</f>
        <v>VŠMU (VSMU, 16, VŠMU.Bratislava)</v>
      </c>
      <c r="B441" s="41" t="str">
        <f>DATA!C440&amp;" - "&amp;DATA!B440</f>
        <v>Autor hudby - ZN1</v>
      </c>
      <c r="C441" s="38">
        <f t="shared" si="24"/>
        <v>0</v>
      </c>
      <c r="D441" s="13">
        <v>0</v>
      </c>
      <c r="E441" s="13">
        <v>0</v>
      </c>
      <c r="F441" s="13">
        <v>0</v>
      </c>
      <c r="G441" s="13">
        <v>0</v>
      </c>
      <c r="H441" s="13">
        <v>0</v>
      </c>
      <c r="I441" s="13">
        <v>0</v>
      </c>
      <c r="J441" s="38">
        <f t="shared" si="25"/>
        <v>2</v>
      </c>
      <c r="K441" s="13">
        <v>0</v>
      </c>
      <c r="L441" s="13">
        <v>0</v>
      </c>
      <c r="M441">
        <v>0</v>
      </c>
      <c r="N441">
        <v>2</v>
      </c>
      <c r="O441">
        <v>0</v>
      </c>
      <c r="P441">
        <v>0</v>
      </c>
      <c r="Q441">
        <v>0</v>
      </c>
      <c r="R441">
        <v>0</v>
      </c>
      <c r="S441">
        <v>0</v>
      </c>
      <c r="T441" s="38">
        <f t="shared" si="26"/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 s="38">
        <v>0</v>
      </c>
      <c r="AE441" s="39">
        <f t="shared" si="27"/>
        <v>2</v>
      </c>
    </row>
    <row r="442" spans="1:31" x14ac:dyDescent="0.25">
      <c r="A442" s="33" t="str">
        <f>DATA!A441</f>
        <v>VŠMU (VSMU, 16, VŠMU.Bratislava)</v>
      </c>
      <c r="B442" s="41" t="str">
        <f>DATA!C441&amp;" - "&amp;DATA!B441</f>
        <v>Autor svetelného dizajnu - ZN1</v>
      </c>
      <c r="C442" s="38">
        <f t="shared" si="24"/>
        <v>0</v>
      </c>
      <c r="D442" s="13">
        <v>0</v>
      </c>
      <c r="E442" s="13">
        <v>0</v>
      </c>
      <c r="F442" s="13">
        <v>0</v>
      </c>
      <c r="G442" s="13">
        <v>0</v>
      </c>
      <c r="H442" s="13">
        <v>0</v>
      </c>
      <c r="I442" s="13">
        <v>0</v>
      </c>
      <c r="J442" s="38">
        <f t="shared" si="25"/>
        <v>1</v>
      </c>
      <c r="K442" s="13">
        <v>0</v>
      </c>
      <c r="L442" s="13">
        <v>0</v>
      </c>
      <c r="M442">
        <v>0</v>
      </c>
      <c r="N442">
        <v>1</v>
      </c>
      <c r="O442">
        <v>0</v>
      </c>
      <c r="P442">
        <v>0</v>
      </c>
      <c r="Q442">
        <v>0</v>
      </c>
      <c r="R442">
        <v>0</v>
      </c>
      <c r="S442">
        <v>0</v>
      </c>
      <c r="T442" s="38">
        <f t="shared" si="26"/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 s="38">
        <v>0</v>
      </c>
      <c r="AE442" s="39">
        <f t="shared" si="27"/>
        <v>1</v>
      </c>
    </row>
    <row r="443" spans="1:31" x14ac:dyDescent="0.25">
      <c r="A443" s="33" t="str">
        <f>DATA!A442</f>
        <v>VŠMU (VSMU, 16, VŠMU.Bratislava)</v>
      </c>
      <c r="B443" s="41" t="str">
        <f>DATA!C442&amp;" - "&amp;DATA!B442</f>
        <v>Autor úpravy dramatického diela - ZN1</v>
      </c>
      <c r="C443" s="38">
        <f t="shared" si="24"/>
        <v>0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  <c r="I443" s="13">
        <v>0</v>
      </c>
      <c r="J443" s="38">
        <f t="shared" si="25"/>
        <v>1</v>
      </c>
      <c r="K443" s="13">
        <v>0</v>
      </c>
      <c r="L443" s="13">
        <v>0</v>
      </c>
      <c r="M443">
        <v>0</v>
      </c>
      <c r="N443">
        <v>1</v>
      </c>
      <c r="O443">
        <v>0</v>
      </c>
      <c r="P443">
        <v>0</v>
      </c>
      <c r="Q443">
        <v>0</v>
      </c>
      <c r="R443">
        <v>0</v>
      </c>
      <c r="S443">
        <v>0</v>
      </c>
      <c r="T443" s="38">
        <f t="shared" si="26"/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 s="38">
        <v>0</v>
      </c>
      <c r="AE443" s="39">
        <f t="shared" si="27"/>
        <v>1</v>
      </c>
    </row>
    <row r="444" spans="1:31" x14ac:dyDescent="0.25">
      <c r="A444" s="33" t="str">
        <f>DATA!A443</f>
        <v>VŠMU (VSMU, 16, VŠMU.Bratislava)</v>
      </c>
      <c r="B444" s="41" t="str">
        <f>DATA!C443&amp;" - "&amp;DATA!B443</f>
        <v>Dramaturg - ZN1</v>
      </c>
      <c r="C444" s="38">
        <f t="shared" si="24"/>
        <v>0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  <c r="I444" s="13">
        <v>0</v>
      </c>
      <c r="J444" s="38">
        <f t="shared" si="25"/>
        <v>4</v>
      </c>
      <c r="K444" s="13">
        <v>0</v>
      </c>
      <c r="L444" s="13">
        <v>0</v>
      </c>
      <c r="M444">
        <v>0</v>
      </c>
      <c r="N444">
        <v>4</v>
      </c>
      <c r="O444">
        <v>0</v>
      </c>
      <c r="P444">
        <v>0</v>
      </c>
      <c r="Q444">
        <v>0</v>
      </c>
      <c r="R444">
        <v>0</v>
      </c>
      <c r="S444">
        <v>0</v>
      </c>
      <c r="T444" s="38">
        <f t="shared" si="26"/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 s="38">
        <v>0</v>
      </c>
      <c r="AE444" s="39">
        <f t="shared" si="27"/>
        <v>4</v>
      </c>
    </row>
    <row r="445" spans="1:31" x14ac:dyDescent="0.25">
      <c r="A445" s="33" t="str">
        <f>DATA!A444</f>
        <v>VŠMU (VSMU, 16, VŠMU.Bratislava)</v>
      </c>
      <c r="B445" s="41" t="str">
        <f>DATA!C444&amp;" - "&amp;DATA!B444</f>
        <v>Herec v hlavnej úlohy - ZN1</v>
      </c>
      <c r="C445" s="38">
        <f t="shared" si="24"/>
        <v>0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  <c r="I445" s="13">
        <v>0</v>
      </c>
      <c r="J445" s="38">
        <f t="shared" si="25"/>
        <v>1</v>
      </c>
      <c r="K445" s="13">
        <v>0</v>
      </c>
      <c r="L445" s="13">
        <v>0</v>
      </c>
      <c r="M445">
        <v>0</v>
      </c>
      <c r="N445">
        <v>1</v>
      </c>
      <c r="O445">
        <v>0</v>
      </c>
      <c r="P445">
        <v>0</v>
      </c>
      <c r="Q445">
        <v>0</v>
      </c>
      <c r="R445">
        <v>0</v>
      </c>
      <c r="S445">
        <v>0</v>
      </c>
      <c r="T445" s="38">
        <f t="shared" si="26"/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 s="38">
        <v>0</v>
      </c>
      <c r="AE445" s="39">
        <f t="shared" si="27"/>
        <v>1</v>
      </c>
    </row>
    <row r="446" spans="1:31" x14ac:dyDescent="0.25">
      <c r="A446" s="33" t="str">
        <f>DATA!A445</f>
        <v>VŠMU (VSMU, 16, VŠMU.Bratislava)</v>
      </c>
      <c r="B446" s="41" t="str">
        <f>DATA!C445&amp;" - "&amp;DATA!B445</f>
        <v>Inštrumentalista - ZN1</v>
      </c>
      <c r="C446" s="38">
        <f t="shared" si="24"/>
        <v>0</v>
      </c>
      <c r="D446" s="13">
        <v>0</v>
      </c>
      <c r="E446" s="13">
        <v>0</v>
      </c>
      <c r="F446" s="13">
        <v>0</v>
      </c>
      <c r="G446" s="13">
        <v>0</v>
      </c>
      <c r="H446" s="13">
        <v>0</v>
      </c>
      <c r="I446" s="13">
        <v>0</v>
      </c>
      <c r="J446" s="38">
        <f t="shared" si="25"/>
        <v>1</v>
      </c>
      <c r="K446" s="13">
        <v>0</v>
      </c>
      <c r="L446" s="13">
        <v>0</v>
      </c>
      <c r="M446">
        <v>0</v>
      </c>
      <c r="N446">
        <v>1</v>
      </c>
      <c r="O446">
        <v>0</v>
      </c>
      <c r="P446">
        <v>0</v>
      </c>
      <c r="Q446">
        <v>0</v>
      </c>
      <c r="R446">
        <v>0</v>
      </c>
      <c r="S446">
        <v>0</v>
      </c>
      <c r="T446" s="38">
        <f t="shared" si="26"/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 s="38">
        <v>0</v>
      </c>
      <c r="AE446" s="39">
        <f t="shared" si="27"/>
        <v>1</v>
      </c>
    </row>
    <row r="447" spans="1:31" x14ac:dyDescent="0.25">
      <c r="A447" s="33" t="str">
        <f>DATA!A446</f>
        <v>VŠMU (VSMU, 16, VŠMU.Bratislava)</v>
      </c>
      <c r="B447" s="41" t="str">
        <f>DATA!C446&amp;" - "&amp;DATA!B446</f>
        <v>Kostýmový výtvarník - ZN1</v>
      </c>
      <c r="C447" s="38">
        <f t="shared" si="24"/>
        <v>0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13">
        <v>0</v>
      </c>
      <c r="J447" s="38">
        <f t="shared" si="25"/>
        <v>1</v>
      </c>
      <c r="K447" s="13">
        <v>0</v>
      </c>
      <c r="L447" s="13">
        <v>0</v>
      </c>
      <c r="M447">
        <v>0</v>
      </c>
      <c r="N447">
        <v>1</v>
      </c>
      <c r="O447">
        <v>0</v>
      </c>
      <c r="P447">
        <v>0</v>
      </c>
      <c r="Q447">
        <v>0</v>
      </c>
      <c r="R447">
        <v>0</v>
      </c>
      <c r="S447">
        <v>0</v>
      </c>
      <c r="T447" s="38">
        <f t="shared" si="26"/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 s="38">
        <v>0</v>
      </c>
      <c r="AE447" s="39">
        <f t="shared" si="27"/>
        <v>1</v>
      </c>
    </row>
    <row r="448" spans="1:31" x14ac:dyDescent="0.25">
      <c r="A448" s="33" t="str">
        <f>DATA!A447</f>
        <v>VŠMU (VSMU, 16, VŠMU.Bratislava)</v>
      </c>
      <c r="B448" s="41" t="str">
        <f>DATA!C447&amp;" - "&amp;DATA!B447</f>
        <v>Režisér - ZN1</v>
      </c>
      <c r="C448" s="38">
        <f t="shared" si="24"/>
        <v>0</v>
      </c>
      <c r="D448" s="13">
        <v>0</v>
      </c>
      <c r="E448" s="13">
        <v>0</v>
      </c>
      <c r="F448" s="13">
        <v>0</v>
      </c>
      <c r="G448" s="13">
        <v>0</v>
      </c>
      <c r="H448" s="13">
        <v>0</v>
      </c>
      <c r="I448" s="13">
        <v>0</v>
      </c>
      <c r="J448" s="38">
        <f t="shared" si="25"/>
        <v>1</v>
      </c>
      <c r="K448" s="13">
        <v>0</v>
      </c>
      <c r="L448" s="13">
        <v>0</v>
      </c>
      <c r="M448">
        <v>0</v>
      </c>
      <c r="N448">
        <v>1</v>
      </c>
      <c r="O448">
        <v>0</v>
      </c>
      <c r="P448">
        <v>0</v>
      </c>
      <c r="Q448">
        <v>0</v>
      </c>
      <c r="R448">
        <v>0</v>
      </c>
      <c r="S448">
        <v>0</v>
      </c>
      <c r="T448" s="38">
        <f t="shared" si="26"/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 s="38">
        <v>0</v>
      </c>
      <c r="AE448" s="39">
        <f t="shared" si="27"/>
        <v>1</v>
      </c>
    </row>
    <row r="449" spans="1:31" x14ac:dyDescent="0.25">
      <c r="A449" s="33" t="str">
        <f>DATA!A448</f>
        <v>VŠMU (VSMU, 16, VŠMU.Bratislava)</v>
      </c>
      <c r="B449" s="41" t="str">
        <f>DATA!C448&amp;" - "&amp;DATA!B448</f>
        <v>Scénograf - ZN1</v>
      </c>
      <c r="C449" s="38">
        <f t="shared" si="24"/>
        <v>0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13">
        <v>0</v>
      </c>
      <c r="J449" s="38">
        <f t="shared" si="25"/>
        <v>1</v>
      </c>
      <c r="K449" s="13">
        <v>0</v>
      </c>
      <c r="L449" s="13">
        <v>0</v>
      </c>
      <c r="M449">
        <v>0</v>
      </c>
      <c r="N449">
        <v>1</v>
      </c>
      <c r="O449">
        <v>0</v>
      </c>
      <c r="P449">
        <v>0</v>
      </c>
      <c r="Q449">
        <v>0</v>
      </c>
      <c r="R449">
        <v>0</v>
      </c>
      <c r="S449">
        <v>0</v>
      </c>
      <c r="T449" s="38">
        <f t="shared" si="26"/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 s="38">
        <v>0</v>
      </c>
      <c r="AE449" s="39">
        <f t="shared" si="27"/>
        <v>1</v>
      </c>
    </row>
    <row r="450" spans="1:31" x14ac:dyDescent="0.25">
      <c r="A450" s="33" t="str">
        <f>DATA!A449</f>
        <v>VŠMU (VSMU, 16, VŠMU.Bratislava)</v>
      </c>
      <c r="B450" s="41" t="str">
        <f>DATA!C449&amp;" - "&amp;DATA!B449</f>
        <v>Spevák - sólista - ZN1</v>
      </c>
      <c r="C450" s="38">
        <f t="shared" si="24"/>
        <v>0</v>
      </c>
      <c r="D450" s="13">
        <v>0</v>
      </c>
      <c r="E450" s="13">
        <v>0</v>
      </c>
      <c r="F450" s="13">
        <v>0</v>
      </c>
      <c r="G450" s="13">
        <v>0</v>
      </c>
      <c r="H450" s="13">
        <v>0</v>
      </c>
      <c r="I450" s="13">
        <v>0</v>
      </c>
      <c r="J450" s="38">
        <f t="shared" si="25"/>
        <v>1</v>
      </c>
      <c r="K450" s="13">
        <v>0</v>
      </c>
      <c r="L450" s="13">
        <v>0</v>
      </c>
      <c r="M450">
        <v>0</v>
      </c>
      <c r="N450">
        <v>1</v>
      </c>
      <c r="O450">
        <v>0</v>
      </c>
      <c r="P450">
        <v>0</v>
      </c>
      <c r="Q450">
        <v>0</v>
      </c>
      <c r="R450">
        <v>0</v>
      </c>
      <c r="S450">
        <v>0</v>
      </c>
      <c r="T450" s="38">
        <f t="shared" si="26"/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 s="38">
        <v>0</v>
      </c>
      <c r="AE450" s="39">
        <f t="shared" si="27"/>
        <v>1</v>
      </c>
    </row>
    <row r="451" spans="1:31" x14ac:dyDescent="0.25">
      <c r="A451" s="33" t="str">
        <f>DATA!A450</f>
        <v>VŠMU (VSMU, 16, VŠMU.Bratislava)</v>
      </c>
      <c r="B451" s="41" t="str">
        <f>DATA!C450&amp;" - "&amp;DATA!B450</f>
        <v>Tanečný interpret - ZN1</v>
      </c>
      <c r="C451" s="38">
        <f t="shared" ref="C451:C514" si="28">SUM(D451:I451)</f>
        <v>0</v>
      </c>
      <c r="D451" s="13">
        <v>0</v>
      </c>
      <c r="E451" s="13">
        <v>0</v>
      </c>
      <c r="F451" s="13">
        <v>0</v>
      </c>
      <c r="G451" s="13">
        <v>0</v>
      </c>
      <c r="H451" s="13">
        <v>0</v>
      </c>
      <c r="I451" s="13">
        <v>0</v>
      </c>
      <c r="J451" s="38">
        <f t="shared" ref="J451:J514" si="29">SUM(K451:S451)</f>
        <v>1</v>
      </c>
      <c r="K451" s="13">
        <v>0</v>
      </c>
      <c r="L451" s="13">
        <v>0</v>
      </c>
      <c r="M451">
        <v>0</v>
      </c>
      <c r="N451">
        <v>1</v>
      </c>
      <c r="O451">
        <v>0</v>
      </c>
      <c r="P451">
        <v>0</v>
      </c>
      <c r="Q451">
        <v>0</v>
      </c>
      <c r="R451">
        <v>0</v>
      </c>
      <c r="S451">
        <v>0</v>
      </c>
      <c r="T451" s="38">
        <f t="shared" ref="T451:T514" si="30">SUM(U451:AC451)</f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 s="38">
        <v>0</v>
      </c>
      <c r="AE451" s="39">
        <f t="shared" ref="AE451:AE514" si="31">SUM(C451,J451,T451,AD451,)</f>
        <v>1</v>
      </c>
    </row>
    <row r="452" spans="1:31" x14ac:dyDescent="0.25">
      <c r="A452" s="33" t="str">
        <f>DATA!A451</f>
        <v>VŠMU (VSMU, 16, VŠMU.Bratislava)</v>
      </c>
      <c r="B452" s="41" t="str">
        <f>DATA!C451&amp;" - "&amp;DATA!B451</f>
        <v>Autor bábok - ZN2</v>
      </c>
      <c r="C452" s="38">
        <f t="shared" si="28"/>
        <v>0</v>
      </c>
      <c r="D452" s="13">
        <v>0</v>
      </c>
      <c r="E452" s="13">
        <v>0</v>
      </c>
      <c r="F452" s="13">
        <v>0</v>
      </c>
      <c r="G452" s="13">
        <v>0</v>
      </c>
      <c r="H452" s="13">
        <v>0</v>
      </c>
      <c r="I452" s="13">
        <v>0</v>
      </c>
      <c r="J452" s="38">
        <f t="shared" si="29"/>
        <v>1</v>
      </c>
      <c r="K452" s="13">
        <v>0</v>
      </c>
      <c r="L452" s="13">
        <v>0</v>
      </c>
      <c r="M452">
        <v>0</v>
      </c>
      <c r="N452">
        <v>0</v>
      </c>
      <c r="O452">
        <v>1</v>
      </c>
      <c r="P452">
        <v>0</v>
      </c>
      <c r="Q452">
        <v>0</v>
      </c>
      <c r="R452">
        <v>0</v>
      </c>
      <c r="S452">
        <v>0</v>
      </c>
      <c r="T452" s="38">
        <f t="shared" si="30"/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 s="38">
        <v>0</v>
      </c>
      <c r="AE452" s="39">
        <f t="shared" si="31"/>
        <v>1</v>
      </c>
    </row>
    <row r="453" spans="1:31" x14ac:dyDescent="0.25">
      <c r="A453" s="33" t="str">
        <f>DATA!A452</f>
        <v>VŠMU (VSMU, 16, VŠMU.Bratislava)</v>
      </c>
      <c r="B453" s="41" t="str">
        <f>DATA!C452&amp;" - "&amp;DATA!B452</f>
        <v>Autor dramatizácie literárneho diela - ZN2</v>
      </c>
      <c r="C453" s="38">
        <f t="shared" si="28"/>
        <v>0</v>
      </c>
      <c r="D453" s="13">
        <v>0</v>
      </c>
      <c r="E453" s="13">
        <v>0</v>
      </c>
      <c r="F453" s="13">
        <v>0</v>
      </c>
      <c r="G453" s="13">
        <v>0</v>
      </c>
      <c r="H453" s="13">
        <v>0</v>
      </c>
      <c r="I453" s="13">
        <v>0</v>
      </c>
      <c r="J453" s="38">
        <f t="shared" si="29"/>
        <v>1</v>
      </c>
      <c r="K453" s="13">
        <v>0</v>
      </c>
      <c r="L453" s="13">
        <v>0</v>
      </c>
      <c r="M453">
        <v>0</v>
      </c>
      <c r="N453">
        <v>0</v>
      </c>
      <c r="O453">
        <v>1</v>
      </c>
      <c r="P453">
        <v>0</v>
      </c>
      <c r="Q453">
        <v>0</v>
      </c>
      <c r="R453">
        <v>0</v>
      </c>
      <c r="S453">
        <v>0</v>
      </c>
      <c r="T453" s="38">
        <f t="shared" si="30"/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 s="38">
        <v>0</v>
      </c>
      <c r="AE453" s="39">
        <f t="shared" si="31"/>
        <v>1</v>
      </c>
    </row>
    <row r="454" spans="1:31" x14ac:dyDescent="0.25">
      <c r="A454" s="33" t="str">
        <f>DATA!A453</f>
        <v>VŠMU (VSMU, 16, VŠMU.Bratislava)</v>
      </c>
      <c r="B454" s="41" t="str">
        <f>DATA!C453&amp;" - "&amp;DATA!B453</f>
        <v>Autor hudby - ZN2</v>
      </c>
      <c r="C454" s="38">
        <f t="shared" si="28"/>
        <v>0</v>
      </c>
      <c r="D454" s="13">
        <v>0</v>
      </c>
      <c r="E454" s="13">
        <v>0</v>
      </c>
      <c r="F454" s="13">
        <v>0</v>
      </c>
      <c r="G454" s="13">
        <v>0</v>
      </c>
      <c r="H454" s="13">
        <v>0</v>
      </c>
      <c r="I454" s="13">
        <v>0</v>
      </c>
      <c r="J454" s="38">
        <f t="shared" si="29"/>
        <v>2</v>
      </c>
      <c r="K454" s="13">
        <v>0</v>
      </c>
      <c r="L454" s="13">
        <v>0</v>
      </c>
      <c r="M454">
        <v>0</v>
      </c>
      <c r="N454">
        <v>0</v>
      </c>
      <c r="O454">
        <v>2</v>
      </c>
      <c r="P454">
        <v>0</v>
      </c>
      <c r="Q454">
        <v>0</v>
      </c>
      <c r="R454">
        <v>0</v>
      </c>
      <c r="S454">
        <v>0</v>
      </c>
      <c r="T454" s="38">
        <f t="shared" si="30"/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 s="38">
        <v>0</v>
      </c>
      <c r="AE454" s="39">
        <f t="shared" si="31"/>
        <v>2</v>
      </c>
    </row>
    <row r="455" spans="1:31" x14ac:dyDescent="0.25">
      <c r="A455" s="33" t="str">
        <f>DATA!A454</f>
        <v>VŠMU (VSMU, 16, VŠMU.Bratislava)</v>
      </c>
      <c r="B455" s="41" t="str">
        <f>DATA!C454&amp;" - "&amp;DATA!B454</f>
        <v>Autor úpravy dramatického diela - ZN2</v>
      </c>
      <c r="C455" s="38">
        <f t="shared" si="28"/>
        <v>0</v>
      </c>
      <c r="D455" s="13">
        <v>0</v>
      </c>
      <c r="E455" s="13">
        <v>0</v>
      </c>
      <c r="F455" s="13">
        <v>0</v>
      </c>
      <c r="G455" s="13">
        <v>0</v>
      </c>
      <c r="H455" s="13">
        <v>0</v>
      </c>
      <c r="I455" s="13">
        <v>0</v>
      </c>
      <c r="J455" s="38">
        <f t="shared" si="29"/>
        <v>1</v>
      </c>
      <c r="K455" s="13">
        <v>0</v>
      </c>
      <c r="L455" s="13">
        <v>0</v>
      </c>
      <c r="M455">
        <v>0</v>
      </c>
      <c r="N455">
        <v>0</v>
      </c>
      <c r="O455">
        <v>1</v>
      </c>
      <c r="P455">
        <v>0</v>
      </c>
      <c r="Q455">
        <v>0</v>
      </c>
      <c r="R455">
        <v>0</v>
      </c>
      <c r="S455">
        <v>0</v>
      </c>
      <c r="T455" s="38">
        <f t="shared" si="30"/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 s="38">
        <v>0</v>
      </c>
      <c r="AE455" s="39">
        <f t="shared" si="31"/>
        <v>1</v>
      </c>
    </row>
    <row r="456" spans="1:31" x14ac:dyDescent="0.25">
      <c r="A456" s="33" t="str">
        <f>DATA!A455</f>
        <v>VŠMU (VSMU, 16, VŠMU.Bratislava)</v>
      </c>
      <c r="B456" s="41" t="str">
        <f>DATA!C455&amp;" - "&amp;DATA!B455</f>
        <v>Inštrumentalista - ZN2</v>
      </c>
      <c r="C456" s="38">
        <f t="shared" si="28"/>
        <v>0</v>
      </c>
      <c r="D456" s="13">
        <v>0</v>
      </c>
      <c r="E456" s="13">
        <v>0</v>
      </c>
      <c r="F456" s="13">
        <v>0</v>
      </c>
      <c r="G456" s="13">
        <v>0</v>
      </c>
      <c r="H456" s="13">
        <v>0</v>
      </c>
      <c r="I456" s="13">
        <v>0</v>
      </c>
      <c r="J456" s="38">
        <f t="shared" si="29"/>
        <v>2</v>
      </c>
      <c r="K456" s="13">
        <v>0</v>
      </c>
      <c r="L456" s="13">
        <v>0</v>
      </c>
      <c r="M456">
        <v>0</v>
      </c>
      <c r="N456">
        <v>0</v>
      </c>
      <c r="O456">
        <v>2</v>
      </c>
      <c r="P456">
        <v>0</v>
      </c>
      <c r="Q456">
        <v>0</v>
      </c>
      <c r="R456">
        <v>0</v>
      </c>
      <c r="S456">
        <v>0</v>
      </c>
      <c r="T456" s="38">
        <f t="shared" si="30"/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 s="38">
        <v>0</v>
      </c>
      <c r="AE456" s="39">
        <f t="shared" si="31"/>
        <v>2</v>
      </c>
    </row>
    <row r="457" spans="1:31" x14ac:dyDescent="0.25">
      <c r="A457" s="33" t="str">
        <f>DATA!A456</f>
        <v>VŠMU (VSMU, 16, VŠMU.Bratislava)</v>
      </c>
      <c r="B457" s="41" t="str">
        <f>DATA!C456&amp;" - "&amp;DATA!B456</f>
        <v>Inštrumentalista - sólista - ZN2</v>
      </c>
      <c r="C457" s="38">
        <f t="shared" si="28"/>
        <v>0</v>
      </c>
      <c r="D457" s="13">
        <v>0</v>
      </c>
      <c r="E457" s="13">
        <v>0</v>
      </c>
      <c r="F457" s="13">
        <v>0</v>
      </c>
      <c r="G457" s="13">
        <v>0</v>
      </c>
      <c r="H457" s="13">
        <v>0</v>
      </c>
      <c r="I457" s="13">
        <v>0</v>
      </c>
      <c r="J457" s="38">
        <f t="shared" si="29"/>
        <v>2</v>
      </c>
      <c r="K457" s="13">
        <v>0</v>
      </c>
      <c r="L457" s="13">
        <v>0</v>
      </c>
      <c r="M457">
        <v>0</v>
      </c>
      <c r="N457">
        <v>0</v>
      </c>
      <c r="O457">
        <v>2</v>
      </c>
      <c r="P457">
        <v>0</v>
      </c>
      <c r="Q457">
        <v>0</v>
      </c>
      <c r="R457">
        <v>0</v>
      </c>
      <c r="S457">
        <v>0</v>
      </c>
      <c r="T457" s="38">
        <f t="shared" si="30"/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 s="38">
        <v>0</v>
      </c>
      <c r="AE457" s="39">
        <f t="shared" si="31"/>
        <v>2</v>
      </c>
    </row>
    <row r="458" spans="1:31" x14ac:dyDescent="0.25">
      <c r="A458" s="33" t="str">
        <f>DATA!A457</f>
        <v>VŠMU (VSMU, 16, VŠMU.Bratislava)</v>
      </c>
      <c r="B458" s="41" t="str">
        <f>DATA!C457&amp;" - "&amp;DATA!B457</f>
        <v>Kostýmový výtvarník - ZN2</v>
      </c>
      <c r="C458" s="38">
        <f t="shared" si="28"/>
        <v>0</v>
      </c>
      <c r="D458" s="13">
        <v>0</v>
      </c>
      <c r="E458" s="13">
        <v>0</v>
      </c>
      <c r="F458" s="13">
        <v>0</v>
      </c>
      <c r="G458" s="13">
        <v>0</v>
      </c>
      <c r="H458" s="13">
        <v>0</v>
      </c>
      <c r="I458" s="13">
        <v>0</v>
      </c>
      <c r="J458" s="38">
        <f t="shared" si="29"/>
        <v>1</v>
      </c>
      <c r="K458" s="13">
        <v>0</v>
      </c>
      <c r="L458" s="13">
        <v>0</v>
      </c>
      <c r="M458">
        <v>0</v>
      </c>
      <c r="N458">
        <v>0</v>
      </c>
      <c r="O458">
        <v>1</v>
      </c>
      <c r="P458">
        <v>0</v>
      </c>
      <c r="Q458">
        <v>0</v>
      </c>
      <c r="R458">
        <v>0</v>
      </c>
      <c r="S458">
        <v>0</v>
      </c>
      <c r="T458" s="38">
        <f t="shared" si="30"/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 s="38">
        <v>0</v>
      </c>
      <c r="AE458" s="39">
        <f t="shared" si="31"/>
        <v>1</v>
      </c>
    </row>
    <row r="459" spans="1:31" x14ac:dyDescent="0.25">
      <c r="A459" s="33" t="str">
        <f>DATA!A458</f>
        <v>VŠMU (VSMU, 16, VŠMU.Bratislava)</v>
      </c>
      <c r="B459" s="41" t="str">
        <f>DATA!C458&amp;" - "&amp;DATA!B458</f>
        <v>Režisér - ZN2</v>
      </c>
      <c r="C459" s="38">
        <f t="shared" si="28"/>
        <v>0</v>
      </c>
      <c r="D459" s="13">
        <v>0</v>
      </c>
      <c r="E459" s="13">
        <v>0</v>
      </c>
      <c r="F459" s="13">
        <v>0</v>
      </c>
      <c r="G459" s="13">
        <v>0</v>
      </c>
      <c r="H459" s="13">
        <v>0</v>
      </c>
      <c r="I459" s="13">
        <v>0</v>
      </c>
      <c r="J459" s="38">
        <f t="shared" si="29"/>
        <v>2</v>
      </c>
      <c r="K459" s="13">
        <v>0</v>
      </c>
      <c r="L459" s="13">
        <v>0</v>
      </c>
      <c r="M459">
        <v>0</v>
      </c>
      <c r="N459">
        <v>0</v>
      </c>
      <c r="O459">
        <v>2</v>
      </c>
      <c r="P459">
        <v>0</v>
      </c>
      <c r="Q459">
        <v>0</v>
      </c>
      <c r="R459">
        <v>0</v>
      </c>
      <c r="S459">
        <v>0</v>
      </c>
      <c r="T459" s="38">
        <f t="shared" si="30"/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 s="38">
        <v>0</v>
      </c>
      <c r="AE459" s="39">
        <f t="shared" si="31"/>
        <v>2</v>
      </c>
    </row>
    <row r="460" spans="1:31" x14ac:dyDescent="0.25">
      <c r="A460" s="33" t="str">
        <f>DATA!A459</f>
        <v>VŠMU (VSMU, 16, VŠMU.Bratislava)</v>
      </c>
      <c r="B460" s="41" t="str">
        <f>DATA!C459&amp;" - "&amp;DATA!B459</f>
        <v>Scénograf - ZN2</v>
      </c>
      <c r="C460" s="38">
        <f t="shared" si="28"/>
        <v>0</v>
      </c>
      <c r="D460" s="13">
        <v>0</v>
      </c>
      <c r="E460" s="13">
        <v>0</v>
      </c>
      <c r="F460" s="13">
        <v>0</v>
      </c>
      <c r="G460" s="13">
        <v>0</v>
      </c>
      <c r="H460" s="13">
        <v>0</v>
      </c>
      <c r="I460" s="13">
        <v>0</v>
      </c>
      <c r="J460" s="38">
        <f t="shared" si="29"/>
        <v>1</v>
      </c>
      <c r="K460" s="13">
        <v>0</v>
      </c>
      <c r="L460" s="13">
        <v>0</v>
      </c>
      <c r="M460">
        <v>0</v>
      </c>
      <c r="N460">
        <v>0</v>
      </c>
      <c r="O460">
        <v>1</v>
      </c>
      <c r="P460">
        <v>0</v>
      </c>
      <c r="Q460">
        <v>0</v>
      </c>
      <c r="R460">
        <v>0</v>
      </c>
      <c r="S460">
        <v>0</v>
      </c>
      <c r="T460" s="38">
        <f t="shared" si="30"/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 s="38">
        <v>0</v>
      </c>
      <c r="AE460" s="39">
        <f t="shared" si="31"/>
        <v>1</v>
      </c>
    </row>
    <row r="461" spans="1:31" x14ac:dyDescent="0.25">
      <c r="A461" s="33" t="str">
        <f>DATA!A460</f>
        <v>VŠMU (VSMU, 16, VŠMU.Bratislava)</v>
      </c>
      <c r="B461" s="41" t="str">
        <f>DATA!C460&amp;" - "&amp;DATA!B460</f>
        <v>Autor hudby - ZN3</v>
      </c>
      <c r="C461" s="38">
        <f t="shared" si="28"/>
        <v>0</v>
      </c>
      <c r="D461" s="13">
        <v>0</v>
      </c>
      <c r="E461" s="13">
        <v>0</v>
      </c>
      <c r="F461" s="13">
        <v>0</v>
      </c>
      <c r="G461" s="13">
        <v>0</v>
      </c>
      <c r="H461" s="13">
        <v>0</v>
      </c>
      <c r="I461" s="13">
        <v>0</v>
      </c>
      <c r="J461" s="38">
        <f t="shared" si="29"/>
        <v>1</v>
      </c>
      <c r="K461" s="13">
        <v>0</v>
      </c>
      <c r="L461" s="13">
        <v>0</v>
      </c>
      <c r="M461">
        <v>0</v>
      </c>
      <c r="N461">
        <v>0</v>
      </c>
      <c r="O461">
        <v>0</v>
      </c>
      <c r="P461">
        <v>1</v>
      </c>
      <c r="Q461">
        <v>0</v>
      </c>
      <c r="R461">
        <v>0</v>
      </c>
      <c r="S461">
        <v>0</v>
      </c>
      <c r="T461" s="38">
        <f t="shared" si="30"/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 s="38">
        <v>0</v>
      </c>
      <c r="AE461" s="39">
        <f t="shared" si="31"/>
        <v>1</v>
      </c>
    </row>
    <row r="462" spans="1:31" x14ac:dyDescent="0.25">
      <c r="A462" s="33" t="str">
        <f>DATA!A461</f>
        <v>VŠMU (VSMU, 16, VŠMU.Bratislava)</v>
      </c>
      <c r="B462" s="41" t="str">
        <f>DATA!C461&amp;" - "&amp;DATA!B461</f>
        <v>Dramaturg - ZN3</v>
      </c>
      <c r="C462" s="38">
        <f t="shared" si="28"/>
        <v>0</v>
      </c>
      <c r="D462" s="13">
        <v>0</v>
      </c>
      <c r="E462" s="13">
        <v>0</v>
      </c>
      <c r="F462" s="13">
        <v>0</v>
      </c>
      <c r="G462" s="13">
        <v>0</v>
      </c>
      <c r="H462" s="13">
        <v>0</v>
      </c>
      <c r="I462" s="13">
        <v>0</v>
      </c>
      <c r="J462" s="38">
        <f t="shared" si="29"/>
        <v>1</v>
      </c>
      <c r="K462" s="13">
        <v>0</v>
      </c>
      <c r="L462" s="13">
        <v>0</v>
      </c>
      <c r="M462">
        <v>0</v>
      </c>
      <c r="N462">
        <v>0</v>
      </c>
      <c r="O462">
        <v>0</v>
      </c>
      <c r="P462">
        <v>1</v>
      </c>
      <c r="Q462">
        <v>0</v>
      </c>
      <c r="R462">
        <v>0</v>
      </c>
      <c r="S462">
        <v>0</v>
      </c>
      <c r="T462" s="38">
        <f t="shared" si="30"/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 s="38">
        <v>0</v>
      </c>
      <c r="AE462" s="39">
        <f t="shared" si="31"/>
        <v>1</v>
      </c>
    </row>
    <row r="463" spans="1:31" x14ac:dyDescent="0.25">
      <c r="A463" s="33" t="str">
        <f>DATA!A462</f>
        <v>VŠMU (VSMU, 16, VŠMU.Bratislava)</v>
      </c>
      <c r="B463" s="41" t="str">
        <f>DATA!C462&amp;" - "&amp;DATA!B462</f>
        <v>Inštrumentalista - ZN3</v>
      </c>
      <c r="C463" s="38">
        <f t="shared" si="28"/>
        <v>0</v>
      </c>
      <c r="D463" s="13">
        <v>0</v>
      </c>
      <c r="E463" s="13">
        <v>0</v>
      </c>
      <c r="F463" s="13">
        <v>0</v>
      </c>
      <c r="G463" s="13">
        <v>0</v>
      </c>
      <c r="H463" s="13">
        <v>0</v>
      </c>
      <c r="I463" s="13">
        <v>0</v>
      </c>
      <c r="J463" s="38">
        <f t="shared" si="29"/>
        <v>3</v>
      </c>
      <c r="K463" s="13">
        <v>0</v>
      </c>
      <c r="L463" s="13">
        <v>0</v>
      </c>
      <c r="M463">
        <v>0</v>
      </c>
      <c r="N463">
        <v>0</v>
      </c>
      <c r="O463">
        <v>0</v>
      </c>
      <c r="P463">
        <v>3</v>
      </c>
      <c r="Q463">
        <v>0</v>
      </c>
      <c r="R463">
        <v>0</v>
      </c>
      <c r="S463">
        <v>0</v>
      </c>
      <c r="T463" s="38">
        <f t="shared" si="30"/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 s="38">
        <v>0</v>
      </c>
      <c r="AE463" s="39">
        <f t="shared" si="31"/>
        <v>3</v>
      </c>
    </row>
    <row r="464" spans="1:31" x14ac:dyDescent="0.25">
      <c r="A464" s="33" t="str">
        <f>DATA!A463</f>
        <v>VŠMU (VSMU, 16, VŠMU.Bratislava)</v>
      </c>
      <c r="B464" s="41" t="str">
        <f>DATA!C463&amp;" - "&amp;DATA!B463</f>
        <v>Inštrumentalista - sólista - ZN3</v>
      </c>
      <c r="C464" s="38">
        <f t="shared" si="28"/>
        <v>0</v>
      </c>
      <c r="D464" s="13">
        <v>0</v>
      </c>
      <c r="E464" s="13">
        <v>0</v>
      </c>
      <c r="F464" s="13">
        <v>0</v>
      </c>
      <c r="G464" s="13">
        <v>0</v>
      </c>
      <c r="H464" s="13">
        <v>0</v>
      </c>
      <c r="I464" s="13">
        <v>0</v>
      </c>
      <c r="J464" s="38">
        <f t="shared" si="29"/>
        <v>2</v>
      </c>
      <c r="K464" s="13">
        <v>0</v>
      </c>
      <c r="L464" s="13">
        <v>0</v>
      </c>
      <c r="M464">
        <v>0</v>
      </c>
      <c r="N464">
        <v>0</v>
      </c>
      <c r="O464">
        <v>0</v>
      </c>
      <c r="P464">
        <v>2</v>
      </c>
      <c r="Q464">
        <v>0</v>
      </c>
      <c r="R464">
        <v>0</v>
      </c>
      <c r="S464">
        <v>0</v>
      </c>
      <c r="T464" s="38">
        <f t="shared" si="30"/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 s="38">
        <v>0</v>
      </c>
      <c r="AE464" s="39">
        <f t="shared" si="31"/>
        <v>2</v>
      </c>
    </row>
    <row r="465" spans="1:31" x14ac:dyDescent="0.25">
      <c r="A465" s="33" t="str">
        <f>DATA!A464</f>
        <v>VŠMU (VSMU, 16, VŠMU.Bratislava)</v>
      </c>
      <c r="B465" s="41" t="str">
        <f>DATA!C464&amp;" - "&amp;DATA!B464</f>
        <v>Producent - ZN3</v>
      </c>
      <c r="C465" s="38">
        <f t="shared" si="28"/>
        <v>0</v>
      </c>
      <c r="D465" s="13">
        <v>0</v>
      </c>
      <c r="E465" s="13">
        <v>0</v>
      </c>
      <c r="F465" s="13">
        <v>0</v>
      </c>
      <c r="G465" s="13">
        <v>0</v>
      </c>
      <c r="H465" s="13">
        <v>0</v>
      </c>
      <c r="I465" s="13">
        <v>0</v>
      </c>
      <c r="J465" s="38">
        <f t="shared" si="29"/>
        <v>2</v>
      </c>
      <c r="K465" s="13">
        <v>0</v>
      </c>
      <c r="L465" s="13">
        <v>0</v>
      </c>
      <c r="M465">
        <v>0</v>
      </c>
      <c r="N465">
        <v>0</v>
      </c>
      <c r="O465">
        <v>0</v>
      </c>
      <c r="P465">
        <v>2</v>
      </c>
      <c r="Q465">
        <v>0</v>
      </c>
      <c r="R465">
        <v>0</v>
      </c>
      <c r="S465">
        <v>0</v>
      </c>
      <c r="T465" s="38">
        <f t="shared" si="30"/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 s="38">
        <v>0</v>
      </c>
      <c r="AE465" s="39">
        <f t="shared" si="31"/>
        <v>2</v>
      </c>
    </row>
    <row r="466" spans="1:31" x14ac:dyDescent="0.25">
      <c r="A466" s="33" t="str">
        <f>DATA!A465</f>
        <v>VŠVU (VŠVU)</v>
      </c>
      <c r="B466" s="41" t="str">
        <f>DATA!C465&amp;" - "&amp;DATA!B465</f>
        <v>Výtvarník - EM1</v>
      </c>
      <c r="C466" s="38">
        <f t="shared" si="28"/>
        <v>3</v>
      </c>
      <c r="D466" s="13">
        <v>3</v>
      </c>
      <c r="E466" s="13">
        <v>0</v>
      </c>
      <c r="F466" s="13">
        <v>0</v>
      </c>
      <c r="G466" s="13">
        <v>0</v>
      </c>
      <c r="H466" s="13">
        <v>0</v>
      </c>
      <c r="I466" s="13">
        <v>0</v>
      </c>
      <c r="J466" s="38">
        <f t="shared" si="29"/>
        <v>0</v>
      </c>
      <c r="K466" s="13">
        <v>0</v>
      </c>
      <c r="L466" s="13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 s="38">
        <f t="shared" si="30"/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 s="38">
        <v>0</v>
      </c>
      <c r="AE466" s="39">
        <f t="shared" si="31"/>
        <v>3</v>
      </c>
    </row>
    <row r="467" spans="1:31" x14ac:dyDescent="0.25">
      <c r="A467" s="33" t="str">
        <f>DATA!A466</f>
        <v>VŠVU (VŠVU)</v>
      </c>
      <c r="B467" s="41" t="str">
        <f>DATA!C466&amp;" - "&amp;DATA!B466</f>
        <v>Dizajnér - EM2</v>
      </c>
      <c r="C467" s="38">
        <f t="shared" si="28"/>
        <v>2</v>
      </c>
      <c r="D467" s="13">
        <v>0</v>
      </c>
      <c r="E467" s="13">
        <v>2</v>
      </c>
      <c r="F467" s="13">
        <v>0</v>
      </c>
      <c r="G467" s="13">
        <v>0</v>
      </c>
      <c r="H467" s="13">
        <v>0</v>
      </c>
      <c r="I467" s="13">
        <v>0</v>
      </c>
      <c r="J467" s="38">
        <f t="shared" si="29"/>
        <v>0</v>
      </c>
      <c r="K467" s="13">
        <v>0</v>
      </c>
      <c r="L467" s="13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 s="38">
        <f t="shared" si="30"/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 s="38">
        <v>0</v>
      </c>
      <c r="AE467" s="39">
        <f t="shared" si="31"/>
        <v>2</v>
      </c>
    </row>
    <row r="468" spans="1:31" x14ac:dyDescent="0.25">
      <c r="A468" s="33" t="str">
        <f>DATA!A467</f>
        <v>VŠVU (VŠVU)</v>
      </c>
      <c r="B468" s="41" t="str">
        <f>DATA!C467&amp;" - "&amp;DATA!B467</f>
        <v>Výtvarník - EM2</v>
      </c>
      <c r="C468" s="38">
        <f t="shared" si="28"/>
        <v>1</v>
      </c>
      <c r="D468" s="13">
        <v>0</v>
      </c>
      <c r="E468" s="13">
        <v>1</v>
      </c>
      <c r="F468" s="13">
        <v>0</v>
      </c>
      <c r="G468" s="13">
        <v>0</v>
      </c>
      <c r="H468" s="13">
        <v>0</v>
      </c>
      <c r="I468" s="13">
        <v>0</v>
      </c>
      <c r="J468" s="38">
        <f t="shared" si="29"/>
        <v>0</v>
      </c>
      <c r="K468" s="13">
        <v>0</v>
      </c>
      <c r="L468" s="13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 s="38">
        <f t="shared" si="30"/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 s="38">
        <v>0</v>
      </c>
      <c r="AE468" s="39">
        <f t="shared" si="31"/>
        <v>1</v>
      </c>
    </row>
    <row r="469" spans="1:31" x14ac:dyDescent="0.25">
      <c r="A469" s="33" t="str">
        <f>DATA!A468</f>
        <v>VŠVU (VŠVU)</v>
      </c>
      <c r="B469" s="41" t="str">
        <f>DATA!C468&amp;" - "&amp;DATA!B468</f>
        <v>Dizajnér - EM3</v>
      </c>
      <c r="C469" s="38">
        <f t="shared" si="28"/>
        <v>5</v>
      </c>
      <c r="D469" s="13">
        <v>0</v>
      </c>
      <c r="E469" s="13">
        <v>0</v>
      </c>
      <c r="F469" s="13">
        <v>5</v>
      </c>
      <c r="G469" s="13">
        <v>0</v>
      </c>
      <c r="H469" s="13">
        <v>0</v>
      </c>
      <c r="I469" s="13">
        <v>0</v>
      </c>
      <c r="J469" s="38">
        <f t="shared" si="29"/>
        <v>0</v>
      </c>
      <c r="K469" s="13">
        <v>0</v>
      </c>
      <c r="L469" s="13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 s="38">
        <f t="shared" si="30"/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 s="38">
        <v>0</v>
      </c>
      <c r="AE469" s="39">
        <f t="shared" si="31"/>
        <v>5</v>
      </c>
    </row>
    <row r="470" spans="1:31" x14ac:dyDescent="0.25">
      <c r="A470" s="33" t="str">
        <f>DATA!A469</f>
        <v>VŠVU (VŠVU)</v>
      </c>
      <c r="B470" s="41" t="str">
        <f>DATA!C469&amp;" - "&amp;DATA!B469</f>
        <v>Výtvarník - EM3</v>
      </c>
      <c r="C470" s="38">
        <f t="shared" si="28"/>
        <v>1</v>
      </c>
      <c r="D470" s="13">
        <v>0</v>
      </c>
      <c r="E470" s="13">
        <v>0</v>
      </c>
      <c r="F470" s="13">
        <v>1</v>
      </c>
      <c r="G470" s="13">
        <v>0</v>
      </c>
      <c r="H470" s="13">
        <v>0</v>
      </c>
      <c r="I470" s="13">
        <v>0</v>
      </c>
      <c r="J470" s="38">
        <f t="shared" si="29"/>
        <v>0</v>
      </c>
      <c r="K470" s="13">
        <v>0</v>
      </c>
      <c r="L470" s="13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 s="38">
        <f t="shared" si="30"/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 s="38">
        <v>0</v>
      </c>
      <c r="AE470" s="39">
        <f t="shared" si="31"/>
        <v>1</v>
      </c>
    </row>
    <row r="471" spans="1:31" x14ac:dyDescent="0.25">
      <c r="A471" s="33" t="str">
        <f>DATA!A470</f>
        <v>VŠVU (VŠVU)</v>
      </c>
      <c r="B471" s="41" t="str">
        <f>DATA!C470&amp;" - "&amp;DATA!B470</f>
        <v>Dizajnér - EN1</v>
      </c>
      <c r="C471" s="38">
        <f t="shared" si="28"/>
        <v>4</v>
      </c>
      <c r="D471" s="13">
        <v>0</v>
      </c>
      <c r="E471" s="13">
        <v>0</v>
      </c>
      <c r="F471" s="13">
        <v>0</v>
      </c>
      <c r="G471" s="13">
        <v>4</v>
      </c>
      <c r="H471" s="13">
        <v>0</v>
      </c>
      <c r="I471" s="13">
        <v>0</v>
      </c>
      <c r="J471" s="38">
        <f t="shared" si="29"/>
        <v>0</v>
      </c>
      <c r="K471" s="13">
        <v>0</v>
      </c>
      <c r="L471" s="13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 s="38">
        <f t="shared" si="30"/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 s="38">
        <v>0</v>
      </c>
      <c r="AE471" s="39">
        <f t="shared" si="31"/>
        <v>4</v>
      </c>
    </row>
    <row r="472" spans="1:31" x14ac:dyDescent="0.25">
      <c r="A472" s="33" t="str">
        <f>DATA!A471</f>
        <v>VŠVU (VŠVU)</v>
      </c>
      <c r="B472" s="41" t="str">
        <f>DATA!C471&amp;" - "&amp;DATA!B471</f>
        <v>Kurátor výstavy - EN2</v>
      </c>
      <c r="C472" s="38">
        <f t="shared" si="28"/>
        <v>1</v>
      </c>
      <c r="D472" s="13">
        <v>0</v>
      </c>
      <c r="E472" s="13">
        <v>0</v>
      </c>
      <c r="F472" s="13">
        <v>0</v>
      </c>
      <c r="G472" s="13">
        <v>0</v>
      </c>
      <c r="H472" s="13">
        <v>1</v>
      </c>
      <c r="I472" s="13">
        <v>0</v>
      </c>
      <c r="J472" s="38">
        <f t="shared" si="29"/>
        <v>0</v>
      </c>
      <c r="K472" s="13">
        <v>0</v>
      </c>
      <c r="L472" s="13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 s="38">
        <f t="shared" si="30"/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 s="38">
        <v>0</v>
      </c>
      <c r="AE472" s="39">
        <f t="shared" si="31"/>
        <v>1</v>
      </c>
    </row>
    <row r="473" spans="1:31" x14ac:dyDescent="0.25">
      <c r="A473" s="33" t="str">
        <f>DATA!A472</f>
        <v>VŠVU (VŠVU)</v>
      </c>
      <c r="B473" s="41" t="str">
        <f>DATA!C472&amp;" - "&amp;DATA!B472</f>
        <v>Výtvarník - EN2</v>
      </c>
      <c r="C473" s="38">
        <f t="shared" si="28"/>
        <v>3</v>
      </c>
      <c r="D473" s="13">
        <v>0</v>
      </c>
      <c r="E473" s="13">
        <v>0</v>
      </c>
      <c r="F473" s="13">
        <v>0</v>
      </c>
      <c r="G473" s="13">
        <v>0</v>
      </c>
      <c r="H473" s="13">
        <v>3</v>
      </c>
      <c r="I473" s="13">
        <v>0</v>
      </c>
      <c r="J473" s="38">
        <f t="shared" si="29"/>
        <v>0</v>
      </c>
      <c r="K473" s="13">
        <v>0</v>
      </c>
      <c r="L473" s="1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 s="38">
        <f t="shared" si="30"/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 s="38">
        <v>0</v>
      </c>
      <c r="AE473" s="39">
        <f t="shared" si="31"/>
        <v>3</v>
      </c>
    </row>
    <row r="474" spans="1:31" x14ac:dyDescent="0.25">
      <c r="A474" s="33" t="str">
        <f>DATA!A473</f>
        <v>VŠVU (VŠVU)</v>
      </c>
      <c r="B474" s="41" t="str">
        <f>DATA!C473&amp;" - "&amp;DATA!B473</f>
        <v>Dizajnér - EN3</v>
      </c>
      <c r="C474" s="38">
        <f t="shared" si="28"/>
        <v>6</v>
      </c>
      <c r="D474" s="13">
        <v>0</v>
      </c>
      <c r="E474" s="13">
        <v>0</v>
      </c>
      <c r="F474" s="13">
        <v>0</v>
      </c>
      <c r="G474" s="13">
        <v>0</v>
      </c>
      <c r="H474" s="13">
        <v>0</v>
      </c>
      <c r="I474" s="13">
        <v>6</v>
      </c>
      <c r="J474" s="38">
        <f t="shared" si="29"/>
        <v>0</v>
      </c>
      <c r="K474" s="13">
        <v>0</v>
      </c>
      <c r="L474" s="13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 s="38">
        <f t="shared" si="30"/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 s="38">
        <v>0</v>
      </c>
      <c r="AE474" s="39">
        <f t="shared" si="31"/>
        <v>6</v>
      </c>
    </row>
    <row r="475" spans="1:31" x14ac:dyDescent="0.25">
      <c r="A475" s="33" t="str">
        <f>DATA!A474</f>
        <v>VŠVU (VŠVU)</v>
      </c>
      <c r="B475" s="41" t="str">
        <f>DATA!C474&amp;" - "&amp;DATA!B474</f>
        <v>Kurátor výstavy - EN3</v>
      </c>
      <c r="C475" s="38">
        <f t="shared" si="28"/>
        <v>2</v>
      </c>
      <c r="D475" s="13">
        <v>0</v>
      </c>
      <c r="E475" s="13">
        <v>0</v>
      </c>
      <c r="F475" s="13">
        <v>0</v>
      </c>
      <c r="G475" s="13">
        <v>0</v>
      </c>
      <c r="H475" s="13">
        <v>0</v>
      </c>
      <c r="I475" s="13">
        <v>2</v>
      </c>
      <c r="J475" s="38">
        <f t="shared" si="29"/>
        <v>0</v>
      </c>
      <c r="K475" s="13">
        <v>0</v>
      </c>
      <c r="L475" s="13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 s="38">
        <f t="shared" si="30"/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 s="38">
        <v>0</v>
      </c>
      <c r="AE475" s="39">
        <f t="shared" si="31"/>
        <v>2</v>
      </c>
    </row>
    <row r="476" spans="1:31" x14ac:dyDescent="0.25">
      <c r="A476" s="33" t="str">
        <f>DATA!A475</f>
        <v>VŠVU (VŠVU)</v>
      </c>
      <c r="B476" s="41" t="str">
        <f>DATA!C475&amp;" - "&amp;DATA!B475</f>
        <v>Výtvarník - EN3</v>
      </c>
      <c r="C476" s="38">
        <f t="shared" si="28"/>
        <v>3</v>
      </c>
      <c r="D476" s="13">
        <v>0</v>
      </c>
      <c r="E476" s="13">
        <v>0</v>
      </c>
      <c r="F476" s="13">
        <v>0</v>
      </c>
      <c r="G476" s="13">
        <v>0</v>
      </c>
      <c r="H476" s="13">
        <v>0</v>
      </c>
      <c r="I476" s="13">
        <v>3</v>
      </c>
      <c r="J476" s="38">
        <f t="shared" si="29"/>
        <v>0</v>
      </c>
      <c r="K476" s="13">
        <v>0</v>
      </c>
      <c r="L476" s="13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 s="38">
        <f t="shared" si="30"/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 s="38">
        <v>0</v>
      </c>
      <c r="AE476" s="39">
        <f t="shared" si="31"/>
        <v>3</v>
      </c>
    </row>
    <row r="477" spans="1:31" x14ac:dyDescent="0.25">
      <c r="A477" s="33" t="str">
        <f>DATA!A476</f>
        <v>VŠVU (VŠVU)</v>
      </c>
      <c r="B477" s="41" t="str">
        <f>DATA!C476&amp;" - "&amp;DATA!B476</f>
        <v>Architekt - I</v>
      </c>
      <c r="C477" s="38">
        <f t="shared" si="28"/>
        <v>0</v>
      </c>
      <c r="D477" s="13">
        <v>0</v>
      </c>
      <c r="E477" s="13">
        <v>0</v>
      </c>
      <c r="F477" s="13">
        <v>0</v>
      </c>
      <c r="G477" s="13">
        <v>0</v>
      </c>
      <c r="H477" s="13">
        <v>0</v>
      </c>
      <c r="I477" s="13">
        <v>0</v>
      </c>
      <c r="J477" s="38">
        <f t="shared" si="29"/>
        <v>0</v>
      </c>
      <c r="K477" s="13">
        <v>0</v>
      </c>
      <c r="L477" s="13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 s="38">
        <f t="shared" si="30"/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 s="38">
        <v>3</v>
      </c>
      <c r="AE477" s="39">
        <f t="shared" si="31"/>
        <v>3</v>
      </c>
    </row>
    <row r="478" spans="1:31" x14ac:dyDescent="0.25">
      <c r="A478" s="33" t="str">
        <f>DATA!A477</f>
        <v>VŠVU (VŠVU)</v>
      </c>
      <c r="B478" s="41" t="str">
        <f>DATA!C477&amp;" - "&amp;DATA!B477</f>
        <v>Dizajnér - I</v>
      </c>
      <c r="C478" s="38">
        <f t="shared" si="28"/>
        <v>0</v>
      </c>
      <c r="D478" s="13">
        <v>0</v>
      </c>
      <c r="E478" s="13">
        <v>0</v>
      </c>
      <c r="F478" s="13">
        <v>0</v>
      </c>
      <c r="G478" s="13">
        <v>0</v>
      </c>
      <c r="H478" s="13">
        <v>0</v>
      </c>
      <c r="I478" s="13">
        <v>0</v>
      </c>
      <c r="J478" s="38">
        <f t="shared" si="29"/>
        <v>0</v>
      </c>
      <c r="K478" s="13">
        <v>0</v>
      </c>
      <c r="L478" s="13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 s="38">
        <f t="shared" si="30"/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 s="38">
        <v>8</v>
      </c>
      <c r="AE478" s="39">
        <f t="shared" si="31"/>
        <v>8</v>
      </c>
    </row>
    <row r="479" spans="1:31" x14ac:dyDescent="0.25">
      <c r="A479" s="33" t="str">
        <f>DATA!A478</f>
        <v>VŠVU (VŠVU)</v>
      </c>
      <c r="B479" s="41" t="str">
        <f>DATA!C478&amp;" - "&amp;DATA!B478</f>
        <v>Reštaurátor - I</v>
      </c>
      <c r="C479" s="38">
        <f t="shared" si="28"/>
        <v>0</v>
      </c>
      <c r="D479" s="13">
        <v>0</v>
      </c>
      <c r="E479" s="13">
        <v>0</v>
      </c>
      <c r="F479" s="13">
        <v>0</v>
      </c>
      <c r="G479" s="13">
        <v>0</v>
      </c>
      <c r="H479" s="13">
        <v>0</v>
      </c>
      <c r="I479" s="13">
        <v>0</v>
      </c>
      <c r="J479" s="38">
        <f t="shared" si="29"/>
        <v>0</v>
      </c>
      <c r="K479" s="13">
        <v>0</v>
      </c>
      <c r="L479" s="13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 s="38">
        <f t="shared" si="30"/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 s="38">
        <v>1</v>
      </c>
      <c r="AE479" s="39">
        <f t="shared" si="31"/>
        <v>1</v>
      </c>
    </row>
    <row r="480" spans="1:31" x14ac:dyDescent="0.25">
      <c r="A480" s="33" t="str">
        <f>DATA!A479</f>
        <v>VŠVU (VŠVU)</v>
      </c>
      <c r="B480" s="41" t="str">
        <f>DATA!C479&amp;" - "&amp;DATA!B479</f>
        <v>Výtvarník - I</v>
      </c>
      <c r="C480" s="38">
        <f t="shared" si="28"/>
        <v>0</v>
      </c>
      <c r="D480" s="13">
        <v>0</v>
      </c>
      <c r="E480" s="13">
        <v>0</v>
      </c>
      <c r="F480" s="13">
        <v>0</v>
      </c>
      <c r="G480" s="13">
        <v>0</v>
      </c>
      <c r="H480" s="13">
        <v>0</v>
      </c>
      <c r="I480" s="13">
        <v>0</v>
      </c>
      <c r="J480" s="38">
        <f t="shared" si="29"/>
        <v>0</v>
      </c>
      <c r="K480" s="13">
        <v>0</v>
      </c>
      <c r="L480" s="13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 s="38">
        <f t="shared" si="30"/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 s="38">
        <v>2</v>
      </c>
      <c r="AE480" s="39">
        <f t="shared" si="31"/>
        <v>2</v>
      </c>
    </row>
    <row r="481" spans="1:31" x14ac:dyDescent="0.25">
      <c r="A481" s="33" t="str">
        <f>DATA!A480</f>
        <v>VŠVU (VŠVU)</v>
      </c>
      <c r="B481" s="41" t="str">
        <f>DATA!C480&amp;" - "&amp;DATA!B480</f>
        <v>Architekt - SM1</v>
      </c>
      <c r="C481" s="38">
        <f t="shared" si="28"/>
        <v>0</v>
      </c>
      <c r="D481" s="13">
        <v>0</v>
      </c>
      <c r="E481" s="13">
        <v>0</v>
      </c>
      <c r="F481" s="13">
        <v>0</v>
      </c>
      <c r="G481" s="13">
        <v>0</v>
      </c>
      <c r="H481" s="13">
        <v>0</v>
      </c>
      <c r="I481" s="13">
        <v>0</v>
      </c>
      <c r="J481" s="38">
        <f t="shared" si="29"/>
        <v>0</v>
      </c>
      <c r="K481" s="13">
        <v>0</v>
      </c>
      <c r="L481" s="13">
        <v>0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 s="38">
        <f t="shared" si="30"/>
        <v>2</v>
      </c>
      <c r="U481">
        <v>2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 s="38">
        <v>0</v>
      </c>
      <c r="AE481" s="39">
        <f t="shared" si="31"/>
        <v>2</v>
      </c>
    </row>
    <row r="482" spans="1:31" x14ac:dyDescent="0.25">
      <c r="A482" s="33" t="str">
        <f>DATA!A481</f>
        <v>VŠVU (VŠVU)</v>
      </c>
      <c r="B482" s="41" t="str">
        <f>DATA!C481&amp;" - "&amp;DATA!B481</f>
        <v>Dizajnér - SM1</v>
      </c>
      <c r="C482" s="38">
        <f t="shared" si="28"/>
        <v>0</v>
      </c>
      <c r="D482" s="13">
        <v>0</v>
      </c>
      <c r="E482" s="13">
        <v>0</v>
      </c>
      <c r="F482" s="13">
        <v>0</v>
      </c>
      <c r="G482" s="13">
        <v>0</v>
      </c>
      <c r="H482" s="13">
        <v>0</v>
      </c>
      <c r="I482" s="13">
        <v>0</v>
      </c>
      <c r="J482" s="38">
        <f t="shared" si="29"/>
        <v>0</v>
      </c>
      <c r="K482" s="13">
        <v>0</v>
      </c>
      <c r="L482" s="13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 s="38">
        <f t="shared" si="30"/>
        <v>12</v>
      </c>
      <c r="U482">
        <v>12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 s="38">
        <v>0</v>
      </c>
      <c r="AE482" s="39">
        <f t="shared" si="31"/>
        <v>12</v>
      </c>
    </row>
    <row r="483" spans="1:31" x14ac:dyDescent="0.25">
      <c r="A483" s="33" t="str">
        <f>DATA!A482</f>
        <v>VŠVU (VŠVU)</v>
      </c>
      <c r="B483" s="41" t="str">
        <f>DATA!C482&amp;" - "&amp;DATA!B482</f>
        <v>Kurátor výstavy - SM1</v>
      </c>
      <c r="C483" s="38">
        <f t="shared" si="28"/>
        <v>0</v>
      </c>
      <c r="D483" s="13">
        <v>0</v>
      </c>
      <c r="E483" s="13">
        <v>0</v>
      </c>
      <c r="F483" s="13">
        <v>0</v>
      </c>
      <c r="G483" s="13">
        <v>0</v>
      </c>
      <c r="H483" s="13">
        <v>0</v>
      </c>
      <c r="I483" s="13">
        <v>0</v>
      </c>
      <c r="J483" s="38">
        <f t="shared" si="29"/>
        <v>0</v>
      </c>
      <c r="K483" s="13">
        <v>0</v>
      </c>
      <c r="L483" s="1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 s="38">
        <f t="shared" si="30"/>
        <v>4</v>
      </c>
      <c r="U483">
        <v>4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 s="38">
        <v>0</v>
      </c>
      <c r="AE483" s="39">
        <f t="shared" si="31"/>
        <v>4</v>
      </c>
    </row>
    <row r="484" spans="1:31" x14ac:dyDescent="0.25">
      <c r="A484" s="33" t="str">
        <f>DATA!A483</f>
        <v>VŠVU (VŠVU)</v>
      </c>
      <c r="B484" s="41" t="str">
        <f>DATA!C483&amp;" - "&amp;DATA!B483</f>
        <v>Výtvarník - SM1</v>
      </c>
      <c r="C484" s="38">
        <f t="shared" si="28"/>
        <v>0</v>
      </c>
      <c r="D484" s="13">
        <v>0</v>
      </c>
      <c r="E484" s="13">
        <v>0</v>
      </c>
      <c r="F484" s="13">
        <v>0</v>
      </c>
      <c r="G484" s="13">
        <v>0</v>
      </c>
      <c r="H484" s="13">
        <v>0</v>
      </c>
      <c r="I484" s="13">
        <v>0</v>
      </c>
      <c r="J484" s="38">
        <f t="shared" si="29"/>
        <v>0</v>
      </c>
      <c r="K484" s="13">
        <v>0</v>
      </c>
      <c r="L484" s="13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 s="38">
        <f t="shared" si="30"/>
        <v>36</v>
      </c>
      <c r="U484">
        <v>36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 s="38">
        <v>0</v>
      </c>
      <c r="AE484" s="39">
        <f t="shared" si="31"/>
        <v>36</v>
      </c>
    </row>
    <row r="485" spans="1:31" x14ac:dyDescent="0.25">
      <c r="A485" s="33" t="str">
        <f>DATA!A484</f>
        <v>VŠVU (VŠVU)</v>
      </c>
      <c r="B485" s="41" t="str">
        <f>DATA!C484&amp;" - "&amp;DATA!B484</f>
        <v>Dizajnér - SM2</v>
      </c>
      <c r="C485" s="38">
        <f t="shared" si="28"/>
        <v>0</v>
      </c>
      <c r="D485" s="13">
        <v>0</v>
      </c>
      <c r="E485" s="13">
        <v>0</v>
      </c>
      <c r="F485" s="13">
        <v>0</v>
      </c>
      <c r="G485" s="13">
        <v>0</v>
      </c>
      <c r="H485" s="13">
        <v>0</v>
      </c>
      <c r="I485" s="13">
        <v>0</v>
      </c>
      <c r="J485" s="38">
        <f t="shared" si="29"/>
        <v>0</v>
      </c>
      <c r="K485" s="13">
        <v>0</v>
      </c>
      <c r="L485" s="13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 s="38">
        <f t="shared" si="30"/>
        <v>10</v>
      </c>
      <c r="U485">
        <v>0</v>
      </c>
      <c r="V485">
        <v>10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 s="38">
        <v>0</v>
      </c>
      <c r="AE485" s="39">
        <f t="shared" si="31"/>
        <v>10</v>
      </c>
    </row>
    <row r="486" spans="1:31" x14ac:dyDescent="0.25">
      <c r="A486" s="33" t="str">
        <f>DATA!A485</f>
        <v>VŠVU (VŠVU)</v>
      </c>
      <c r="B486" s="41" t="str">
        <f>DATA!C485&amp;" - "&amp;DATA!B485</f>
        <v>Kurátor výstavy - SM2</v>
      </c>
      <c r="C486" s="38">
        <f t="shared" si="28"/>
        <v>0</v>
      </c>
      <c r="D486" s="13">
        <v>0</v>
      </c>
      <c r="E486" s="13">
        <v>0</v>
      </c>
      <c r="F486" s="13">
        <v>0</v>
      </c>
      <c r="G486" s="13">
        <v>0</v>
      </c>
      <c r="H486" s="13">
        <v>0</v>
      </c>
      <c r="I486" s="13">
        <v>0</v>
      </c>
      <c r="J486" s="38">
        <f t="shared" si="29"/>
        <v>0</v>
      </c>
      <c r="K486" s="13">
        <v>0</v>
      </c>
      <c r="L486" s="13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 s="38">
        <f t="shared" si="30"/>
        <v>1</v>
      </c>
      <c r="U486">
        <v>0</v>
      </c>
      <c r="V486">
        <v>1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 s="38">
        <v>0</v>
      </c>
      <c r="AE486" s="39">
        <f t="shared" si="31"/>
        <v>1</v>
      </c>
    </row>
    <row r="487" spans="1:31" x14ac:dyDescent="0.25">
      <c r="A487" s="33" t="str">
        <f>DATA!A486</f>
        <v>VŠVU (VŠVU)</v>
      </c>
      <c r="B487" s="41" t="str">
        <f>DATA!C486&amp;" - "&amp;DATA!B486</f>
        <v>Výtvarník - SM2</v>
      </c>
      <c r="C487" s="38">
        <f t="shared" si="28"/>
        <v>0</v>
      </c>
      <c r="D487" s="13">
        <v>0</v>
      </c>
      <c r="E487" s="13">
        <v>0</v>
      </c>
      <c r="F487" s="13">
        <v>0</v>
      </c>
      <c r="G487" s="13">
        <v>0</v>
      </c>
      <c r="H487" s="13">
        <v>0</v>
      </c>
      <c r="I487" s="13">
        <v>0</v>
      </c>
      <c r="J487" s="38">
        <f t="shared" si="29"/>
        <v>0</v>
      </c>
      <c r="K487" s="13">
        <v>0</v>
      </c>
      <c r="L487" s="13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 s="38">
        <f t="shared" si="30"/>
        <v>38</v>
      </c>
      <c r="U487">
        <v>0</v>
      </c>
      <c r="V487">
        <v>38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 s="38">
        <v>0</v>
      </c>
      <c r="AE487" s="39">
        <f t="shared" si="31"/>
        <v>38</v>
      </c>
    </row>
    <row r="488" spans="1:31" x14ac:dyDescent="0.25">
      <c r="A488" s="33" t="str">
        <f>DATA!A487</f>
        <v>VŠVU (VŠVU)</v>
      </c>
      <c r="B488" s="41" t="str">
        <f>DATA!C487&amp;" - "&amp;DATA!B487</f>
        <v>Architekt - SM3</v>
      </c>
      <c r="C488" s="38">
        <f t="shared" si="28"/>
        <v>0</v>
      </c>
      <c r="D488" s="13">
        <v>0</v>
      </c>
      <c r="E488" s="13">
        <v>0</v>
      </c>
      <c r="F488" s="13">
        <v>0</v>
      </c>
      <c r="G488" s="13">
        <v>0</v>
      </c>
      <c r="H488" s="13">
        <v>0</v>
      </c>
      <c r="I488" s="13">
        <v>0</v>
      </c>
      <c r="J488" s="38">
        <f t="shared" si="29"/>
        <v>0</v>
      </c>
      <c r="K488" s="13">
        <v>0</v>
      </c>
      <c r="L488" s="13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 s="38">
        <f t="shared" si="30"/>
        <v>1</v>
      </c>
      <c r="U488">
        <v>0</v>
      </c>
      <c r="V488">
        <v>0</v>
      </c>
      <c r="W488">
        <v>1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 s="38">
        <v>0</v>
      </c>
      <c r="AE488" s="39">
        <f t="shared" si="31"/>
        <v>1</v>
      </c>
    </row>
    <row r="489" spans="1:31" x14ac:dyDescent="0.25">
      <c r="A489" s="33" t="str">
        <f>DATA!A488</f>
        <v>VŠVU (VŠVU)</v>
      </c>
      <c r="B489" s="41" t="str">
        <f>DATA!C488&amp;" - "&amp;DATA!B488</f>
        <v>Dizajnér - SM3</v>
      </c>
      <c r="C489" s="38">
        <f t="shared" si="28"/>
        <v>0</v>
      </c>
      <c r="D489" s="13">
        <v>0</v>
      </c>
      <c r="E489" s="13">
        <v>0</v>
      </c>
      <c r="F489" s="13">
        <v>0</v>
      </c>
      <c r="G489" s="13">
        <v>0</v>
      </c>
      <c r="H489" s="13">
        <v>0</v>
      </c>
      <c r="I489" s="13">
        <v>0</v>
      </c>
      <c r="J489" s="38">
        <f t="shared" si="29"/>
        <v>0</v>
      </c>
      <c r="K489" s="13">
        <v>0</v>
      </c>
      <c r="L489" s="13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 s="38">
        <f t="shared" si="30"/>
        <v>22</v>
      </c>
      <c r="U489">
        <v>0</v>
      </c>
      <c r="V489">
        <v>0</v>
      </c>
      <c r="W489">
        <v>22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 s="38">
        <v>0</v>
      </c>
      <c r="AE489" s="39">
        <f t="shared" si="31"/>
        <v>22</v>
      </c>
    </row>
    <row r="490" spans="1:31" x14ac:dyDescent="0.25">
      <c r="A490" s="33" t="str">
        <f>DATA!A489</f>
        <v>VŠVU (VŠVU)</v>
      </c>
      <c r="B490" s="41" t="str">
        <f>DATA!C489&amp;" - "&amp;DATA!B489</f>
        <v>Kurátor výstavy - SM3</v>
      </c>
      <c r="C490" s="38">
        <f t="shared" si="28"/>
        <v>0</v>
      </c>
      <c r="D490" s="13">
        <v>0</v>
      </c>
      <c r="E490" s="13">
        <v>0</v>
      </c>
      <c r="F490" s="13">
        <v>0</v>
      </c>
      <c r="G490" s="13">
        <v>0</v>
      </c>
      <c r="H490" s="13">
        <v>0</v>
      </c>
      <c r="I490" s="13">
        <v>0</v>
      </c>
      <c r="J490" s="38">
        <f t="shared" si="29"/>
        <v>0</v>
      </c>
      <c r="K490" s="13">
        <v>0</v>
      </c>
      <c r="L490" s="13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 s="38">
        <f t="shared" si="30"/>
        <v>3</v>
      </c>
      <c r="U490">
        <v>0</v>
      </c>
      <c r="V490">
        <v>0</v>
      </c>
      <c r="W490">
        <v>3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 s="38">
        <v>0</v>
      </c>
      <c r="AE490" s="39">
        <f t="shared" si="31"/>
        <v>3</v>
      </c>
    </row>
    <row r="491" spans="1:31" x14ac:dyDescent="0.25">
      <c r="A491" s="33" t="str">
        <f>DATA!A490</f>
        <v>VŠVU (VŠVU)</v>
      </c>
      <c r="B491" s="41" t="str">
        <f>DATA!C490&amp;" - "&amp;DATA!B490</f>
        <v>Výtvarník - SM3</v>
      </c>
      <c r="C491" s="38">
        <f t="shared" si="28"/>
        <v>0</v>
      </c>
      <c r="D491" s="13">
        <v>0</v>
      </c>
      <c r="E491" s="13">
        <v>0</v>
      </c>
      <c r="F491" s="13">
        <v>0</v>
      </c>
      <c r="G491" s="13">
        <v>0</v>
      </c>
      <c r="H491" s="13">
        <v>0</v>
      </c>
      <c r="I491" s="13">
        <v>0</v>
      </c>
      <c r="J491" s="38">
        <f t="shared" si="29"/>
        <v>0</v>
      </c>
      <c r="K491" s="13">
        <v>0</v>
      </c>
      <c r="L491" s="13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 s="38">
        <f t="shared" si="30"/>
        <v>80</v>
      </c>
      <c r="U491">
        <v>0</v>
      </c>
      <c r="V491">
        <v>0</v>
      </c>
      <c r="W491">
        <v>80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 s="38">
        <v>0</v>
      </c>
      <c r="AE491" s="39">
        <f t="shared" si="31"/>
        <v>80</v>
      </c>
    </row>
    <row r="492" spans="1:31" x14ac:dyDescent="0.25">
      <c r="A492" s="33" t="str">
        <f>DATA!A491</f>
        <v>VŠVU (VŠVU)</v>
      </c>
      <c r="B492" s="41" t="str">
        <f>DATA!C491&amp;" - "&amp;DATA!B491</f>
        <v>Architekt - SN1</v>
      </c>
      <c r="C492" s="38">
        <f t="shared" si="28"/>
        <v>0</v>
      </c>
      <c r="D492" s="13">
        <v>0</v>
      </c>
      <c r="E492" s="13">
        <v>0</v>
      </c>
      <c r="F492" s="13">
        <v>0</v>
      </c>
      <c r="G492" s="13">
        <v>0</v>
      </c>
      <c r="H492" s="13">
        <v>0</v>
      </c>
      <c r="I492" s="13">
        <v>0</v>
      </c>
      <c r="J492" s="38">
        <f t="shared" si="29"/>
        <v>0</v>
      </c>
      <c r="K492" s="13">
        <v>0</v>
      </c>
      <c r="L492" s="13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 s="38">
        <f t="shared" si="30"/>
        <v>3</v>
      </c>
      <c r="U492">
        <v>0</v>
      </c>
      <c r="V492">
        <v>0</v>
      </c>
      <c r="W492">
        <v>0</v>
      </c>
      <c r="X492">
        <v>3</v>
      </c>
      <c r="Y492">
        <v>0</v>
      </c>
      <c r="Z492">
        <v>0</v>
      </c>
      <c r="AA492">
        <v>0</v>
      </c>
      <c r="AB492">
        <v>0</v>
      </c>
      <c r="AC492">
        <v>0</v>
      </c>
      <c r="AD492" s="38">
        <v>0</v>
      </c>
      <c r="AE492" s="39">
        <f t="shared" si="31"/>
        <v>3</v>
      </c>
    </row>
    <row r="493" spans="1:31" x14ac:dyDescent="0.25">
      <c r="A493" s="33" t="str">
        <f>DATA!A492</f>
        <v>VŠVU (VŠVU)</v>
      </c>
      <c r="B493" s="41" t="str">
        <f>DATA!C492&amp;" - "&amp;DATA!B492</f>
        <v>Dizajnér - SN1</v>
      </c>
      <c r="C493" s="38">
        <f t="shared" si="28"/>
        <v>0</v>
      </c>
      <c r="D493" s="13">
        <v>0</v>
      </c>
      <c r="E493" s="13">
        <v>0</v>
      </c>
      <c r="F493" s="13">
        <v>0</v>
      </c>
      <c r="G493" s="13">
        <v>0</v>
      </c>
      <c r="H493" s="13">
        <v>0</v>
      </c>
      <c r="I493" s="13">
        <v>0</v>
      </c>
      <c r="J493" s="38">
        <f t="shared" si="29"/>
        <v>0</v>
      </c>
      <c r="K493" s="13">
        <v>0</v>
      </c>
      <c r="L493" s="1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 s="38">
        <f t="shared" si="30"/>
        <v>46</v>
      </c>
      <c r="U493">
        <v>0</v>
      </c>
      <c r="V493">
        <v>0</v>
      </c>
      <c r="W493">
        <v>0</v>
      </c>
      <c r="X493">
        <v>46</v>
      </c>
      <c r="Y493">
        <v>0</v>
      </c>
      <c r="Z493">
        <v>0</v>
      </c>
      <c r="AA493">
        <v>0</v>
      </c>
      <c r="AB493">
        <v>0</v>
      </c>
      <c r="AC493">
        <v>0</v>
      </c>
      <c r="AD493" s="38">
        <v>0</v>
      </c>
      <c r="AE493" s="39">
        <f t="shared" si="31"/>
        <v>46</v>
      </c>
    </row>
    <row r="494" spans="1:31" x14ac:dyDescent="0.25">
      <c r="A494" s="33" t="str">
        <f>DATA!A493</f>
        <v>VŠVU (VŠVU)</v>
      </c>
      <c r="B494" s="41" t="str">
        <f>DATA!C493&amp;" - "&amp;DATA!B493</f>
        <v>Dramaturg - SN1</v>
      </c>
      <c r="C494" s="38">
        <f t="shared" si="28"/>
        <v>0</v>
      </c>
      <c r="D494" s="13">
        <v>0</v>
      </c>
      <c r="E494" s="13">
        <v>0</v>
      </c>
      <c r="F494" s="13">
        <v>0</v>
      </c>
      <c r="G494" s="13">
        <v>0</v>
      </c>
      <c r="H494" s="13">
        <v>0</v>
      </c>
      <c r="I494" s="13">
        <v>0</v>
      </c>
      <c r="J494" s="38">
        <f t="shared" si="29"/>
        <v>0</v>
      </c>
      <c r="K494" s="13">
        <v>0</v>
      </c>
      <c r="L494" s="13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 s="38">
        <f t="shared" si="30"/>
        <v>1</v>
      </c>
      <c r="U494">
        <v>0</v>
      </c>
      <c r="V494">
        <v>0</v>
      </c>
      <c r="W494">
        <v>0</v>
      </c>
      <c r="X494">
        <v>1</v>
      </c>
      <c r="Y494">
        <v>0</v>
      </c>
      <c r="Z494">
        <v>0</v>
      </c>
      <c r="AA494">
        <v>0</v>
      </c>
      <c r="AB494">
        <v>0</v>
      </c>
      <c r="AC494">
        <v>0</v>
      </c>
      <c r="AD494" s="38">
        <v>0</v>
      </c>
      <c r="AE494" s="39">
        <f t="shared" si="31"/>
        <v>1</v>
      </c>
    </row>
    <row r="495" spans="1:31" x14ac:dyDescent="0.25">
      <c r="A495" s="33" t="str">
        <f>DATA!A494</f>
        <v>VŠVU (VŠVU)</v>
      </c>
      <c r="B495" s="41" t="str">
        <f>DATA!C494&amp;" - "&amp;DATA!B494</f>
        <v>Výtvarník - SN1</v>
      </c>
      <c r="C495" s="38">
        <f t="shared" si="28"/>
        <v>0</v>
      </c>
      <c r="D495" s="13">
        <v>0</v>
      </c>
      <c r="E495" s="13">
        <v>0</v>
      </c>
      <c r="F495" s="13">
        <v>0</v>
      </c>
      <c r="G495" s="13">
        <v>0</v>
      </c>
      <c r="H495" s="13">
        <v>0</v>
      </c>
      <c r="I495" s="13">
        <v>0</v>
      </c>
      <c r="J495" s="38">
        <f t="shared" si="29"/>
        <v>0</v>
      </c>
      <c r="K495" s="13">
        <v>0</v>
      </c>
      <c r="L495" s="13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 s="38">
        <f t="shared" si="30"/>
        <v>145</v>
      </c>
      <c r="U495">
        <v>0</v>
      </c>
      <c r="V495">
        <v>0</v>
      </c>
      <c r="W495">
        <v>0</v>
      </c>
      <c r="X495">
        <v>145</v>
      </c>
      <c r="Y495">
        <v>0</v>
      </c>
      <c r="Z495">
        <v>0</v>
      </c>
      <c r="AA495">
        <v>0</v>
      </c>
      <c r="AB495">
        <v>0</v>
      </c>
      <c r="AC495">
        <v>0</v>
      </c>
      <c r="AD495" s="38">
        <v>0</v>
      </c>
      <c r="AE495" s="39">
        <f t="shared" si="31"/>
        <v>145</v>
      </c>
    </row>
    <row r="496" spans="1:31" x14ac:dyDescent="0.25">
      <c r="A496" s="33" t="str">
        <f>DATA!A495</f>
        <v>VŠVU (VŠVU)</v>
      </c>
      <c r="B496" s="41" t="str">
        <f>DATA!C495&amp;" - "&amp;DATA!B495</f>
        <v>Architekt - SN2</v>
      </c>
      <c r="C496" s="38">
        <f t="shared" si="28"/>
        <v>0</v>
      </c>
      <c r="D496" s="13">
        <v>0</v>
      </c>
      <c r="E496" s="13">
        <v>0</v>
      </c>
      <c r="F496" s="13">
        <v>0</v>
      </c>
      <c r="G496" s="13">
        <v>0</v>
      </c>
      <c r="H496" s="13">
        <v>0</v>
      </c>
      <c r="I496" s="13">
        <v>0</v>
      </c>
      <c r="J496" s="38">
        <f t="shared" si="29"/>
        <v>0</v>
      </c>
      <c r="K496" s="13">
        <v>0</v>
      </c>
      <c r="L496" s="13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 s="38">
        <f t="shared" si="30"/>
        <v>2</v>
      </c>
      <c r="U496">
        <v>0</v>
      </c>
      <c r="V496">
        <v>0</v>
      </c>
      <c r="W496">
        <v>0</v>
      </c>
      <c r="X496">
        <v>0</v>
      </c>
      <c r="Y496">
        <v>2</v>
      </c>
      <c r="Z496">
        <v>0</v>
      </c>
      <c r="AA496">
        <v>0</v>
      </c>
      <c r="AB496">
        <v>0</v>
      </c>
      <c r="AC496">
        <v>0</v>
      </c>
      <c r="AD496" s="38">
        <v>0</v>
      </c>
      <c r="AE496" s="39">
        <f t="shared" si="31"/>
        <v>2</v>
      </c>
    </row>
    <row r="497" spans="1:31" x14ac:dyDescent="0.25">
      <c r="A497" s="33" t="str">
        <f>DATA!A496</f>
        <v>VŠVU (VŠVU)</v>
      </c>
      <c r="B497" s="41" t="str">
        <f>DATA!C496&amp;" - "&amp;DATA!B496</f>
        <v>Dizajnér - SN2</v>
      </c>
      <c r="C497" s="38">
        <f t="shared" si="28"/>
        <v>0</v>
      </c>
      <c r="D497" s="13">
        <v>0</v>
      </c>
      <c r="E497" s="13">
        <v>0</v>
      </c>
      <c r="F497" s="13">
        <v>0</v>
      </c>
      <c r="G497" s="13">
        <v>0</v>
      </c>
      <c r="H497" s="13">
        <v>0</v>
      </c>
      <c r="I497" s="13">
        <v>0</v>
      </c>
      <c r="J497" s="38">
        <f t="shared" si="29"/>
        <v>0</v>
      </c>
      <c r="K497" s="13">
        <v>0</v>
      </c>
      <c r="L497" s="13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 s="38">
        <f t="shared" si="30"/>
        <v>56</v>
      </c>
      <c r="U497">
        <v>0</v>
      </c>
      <c r="V497">
        <v>0</v>
      </c>
      <c r="W497">
        <v>0</v>
      </c>
      <c r="X497">
        <v>0</v>
      </c>
      <c r="Y497">
        <v>56</v>
      </c>
      <c r="Z497">
        <v>0</v>
      </c>
      <c r="AA497">
        <v>0</v>
      </c>
      <c r="AB497">
        <v>0</v>
      </c>
      <c r="AC497">
        <v>0</v>
      </c>
      <c r="AD497" s="38">
        <v>0</v>
      </c>
      <c r="AE497" s="39">
        <f t="shared" si="31"/>
        <v>56</v>
      </c>
    </row>
    <row r="498" spans="1:31" x14ac:dyDescent="0.25">
      <c r="A498" s="33" t="str">
        <f>DATA!A497</f>
        <v>VŠVU (VŠVU)</v>
      </c>
      <c r="B498" s="41" t="str">
        <f>DATA!C497&amp;" - "&amp;DATA!B497</f>
        <v>Kurátor výstavy - SN2</v>
      </c>
      <c r="C498" s="38">
        <f t="shared" si="28"/>
        <v>0</v>
      </c>
      <c r="D498" s="13">
        <v>0</v>
      </c>
      <c r="E498" s="13">
        <v>0</v>
      </c>
      <c r="F498" s="13">
        <v>0</v>
      </c>
      <c r="G498" s="13">
        <v>0</v>
      </c>
      <c r="H498" s="13">
        <v>0</v>
      </c>
      <c r="I498" s="13">
        <v>0</v>
      </c>
      <c r="J498" s="38">
        <f t="shared" si="29"/>
        <v>0</v>
      </c>
      <c r="K498" s="13">
        <v>0</v>
      </c>
      <c r="L498" s="13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 s="38">
        <f t="shared" si="30"/>
        <v>5</v>
      </c>
      <c r="U498">
        <v>0</v>
      </c>
      <c r="V498">
        <v>0</v>
      </c>
      <c r="W498">
        <v>0</v>
      </c>
      <c r="X498">
        <v>0</v>
      </c>
      <c r="Y498">
        <v>5</v>
      </c>
      <c r="Z498">
        <v>0</v>
      </c>
      <c r="AA498">
        <v>0</v>
      </c>
      <c r="AB498">
        <v>0</v>
      </c>
      <c r="AC498">
        <v>0</v>
      </c>
      <c r="AD498" s="38">
        <v>0</v>
      </c>
      <c r="AE498" s="39">
        <f t="shared" si="31"/>
        <v>5</v>
      </c>
    </row>
    <row r="499" spans="1:31" x14ac:dyDescent="0.25">
      <c r="A499" s="33" t="str">
        <f>DATA!A498</f>
        <v>VŠVU (VŠVU)</v>
      </c>
      <c r="B499" s="41" t="str">
        <f>DATA!C498&amp;" - "&amp;DATA!B498</f>
        <v>Výtvarník - SN2</v>
      </c>
      <c r="C499" s="38">
        <f t="shared" si="28"/>
        <v>0</v>
      </c>
      <c r="D499" s="13">
        <v>0</v>
      </c>
      <c r="E499" s="13">
        <v>0</v>
      </c>
      <c r="F499" s="13">
        <v>0</v>
      </c>
      <c r="G499" s="13">
        <v>0</v>
      </c>
      <c r="H499" s="13">
        <v>0</v>
      </c>
      <c r="I499" s="13">
        <v>0</v>
      </c>
      <c r="J499" s="38">
        <f t="shared" si="29"/>
        <v>0</v>
      </c>
      <c r="K499" s="13">
        <v>0</v>
      </c>
      <c r="L499" s="13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 s="38">
        <f t="shared" si="30"/>
        <v>96</v>
      </c>
      <c r="U499">
        <v>0</v>
      </c>
      <c r="V499">
        <v>0</v>
      </c>
      <c r="W499">
        <v>0</v>
      </c>
      <c r="X499">
        <v>0</v>
      </c>
      <c r="Y499">
        <v>96</v>
      </c>
      <c r="Z499">
        <v>0</v>
      </c>
      <c r="AA499">
        <v>0</v>
      </c>
      <c r="AB499">
        <v>0</v>
      </c>
      <c r="AC499">
        <v>0</v>
      </c>
      <c r="AD499" s="38">
        <v>0</v>
      </c>
      <c r="AE499" s="39">
        <f t="shared" si="31"/>
        <v>96</v>
      </c>
    </row>
    <row r="500" spans="1:31" x14ac:dyDescent="0.25">
      <c r="A500" s="33" t="str">
        <f>DATA!A499</f>
        <v>VŠVU (VŠVU)</v>
      </c>
      <c r="B500" s="41" t="str">
        <f>DATA!C499&amp;" - "&amp;DATA!B499</f>
        <v>Architekt - SN3</v>
      </c>
      <c r="C500" s="38">
        <f t="shared" si="28"/>
        <v>0</v>
      </c>
      <c r="D500" s="13">
        <v>0</v>
      </c>
      <c r="E500" s="13">
        <v>0</v>
      </c>
      <c r="F500" s="13">
        <v>0</v>
      </c>
      <c r="G500" s="13">
        <v>0</v>
      </c>
      <c r="H500" s="13">
        <v>0</v>
      </c>
      <c r="I500" s="13">
        <v>0</v>
      </c>
      <c r="J500" s="38">
        <f t="shared" si="29"/>
        <v>0</v>
      </c>
      <c r="K500" s="13">
        <v>0</v>
      </c>
      <c r="L500" s="13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 s="38">
        <f t="shared" si="30"/>
        <v>1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1</v>
      </c>
      <c r="AA500">
        <v>0</v>
      </c>
      <c r="AB500">
        <v>0</v>
      </c>
      <c r="AC500">
        <v>0</v>
      </c>
      <c r="AD500" s="38">
        <v>0</v>
      </c>
      <c r="AE500" s="39">
        <f t="shared" si="31"/>
        <v>1</v>
      </c>
    </row>
    <row r="501" spans="1:31" x14ac:dyDescent="0.25">
      <c r="A501" s="33" t="str">
        <f>DATA!A500</f>
        <v>VŠVU (VŠVU)</v>
      </c>
      <c r="B501" s="41" t="str">
        <f>DATA!C500&amp;" - "&amp;DATA!B500</f>
        <v>Dizajnér - SN3</v>
      </c>
      <c r="C501" s="38">
        <f t="shared" si="28"/>
        <v>0</v>
      </c>
      <c r="D501" s="13">
        <v>0</v>
      </c>
      <c r="E501" s="13">
        <v>0</v>
      </c>
      <c r="F501" s="13">
        <v>0</v>
      </c>
      <c r="G501" s="13">
        <v>0</v>
      </c>
      <c r="H501" s="13">
        <v>0</v>
      </c>
      <c r="I501" s="13">
        <v>0</v>
      </c>
      <c r="J501" s="38">
        <f t="shared" si="29"/>
        <v>0</v>
      </c>
      <c r="K501" s="13">
        <v>0</v>
      </c>
      <c r="L501" s="13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 s="38">
        <f t="shared" si="30"/>
        <v>56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56</v>
      </c>
      <c r="AA501">
        <v>0</v>
      </c>
      <c r="AB501">
        <v>0</v>
      </c>
      <c r="AC501">
        <v>0</v>
      </c>
      <c r="AD501" s="38">
        <v>0</v>
      </c>
      <c r="AE501" s="39">
        <f t="shared" si="31"/>
        <v>56</v>
      </c>
    </row>
    <row r="502" spans="1:31" x14ac:dyDescent="0.25">
      <c r="A502" s="33" t="str">
        <f>DATA!A501</f>
        <v>VŠVU (VŠVU)</v>
      </c>
      <c r="B502" s="41" t="str">
        <f>DATA!C501&amp;" - "&amp;DATA!B501</f>
        <v>Kurátor výstavy - SN3</v>
      </c>
      <c r="C502" s="38">
        <f t="shared" si="28"/>
        <v>0</v>
      </c>
      <c r="D502" s="13">
        <v>0</v>
      </c>
      <c r="E502" s="13">
        <v>0</v>
      </c>
      <c r="F502" s="13">
        <v>0</v>
      </c>
      <c r="G502" s="13">
        <v>0</v>
      </c>
      <c r="H502" s="13">
        <v>0</v>
      </c>
      <c r="I502" s="13">
        <v>0</v>
      </c>
      <c r="J502" s="38">
        <f t="shared" si="29"/>
        <v>0</v>
      </c>
      <c r="K502" s="13">
        <v>0</v>
      </c>
      <c r="L502" s="13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 s="38">
        <f t="shared" si="30"/>
        <v>13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13</v>
      </c>
      <c r="AA502">
        <v>0</v>
      </c>
      <c r="AB502">
        <v>0</v>
      </c>
      <c r="AC502">
        <v>0</v>
      </c>
      <c r="AD502" s="38">
        <v>0</v>
      </c>
      <c r="AE502" s="39">
        <f t="shared" si="31"/>
        <v>13</v>
      </c>
    </row>
    <row r="503" spans="1:31" x14ac:dyDescent="0.25">
      <c r="A503" s="33" t="str">
        <f>DATA!A502</f>
        <v>VŠVU (VŠVU)</v>
      </c>
      <c r="B503" s="41" t="str">
        <f>DATA!C502&amp;" - "&amp;DATA!B502</f>
        <v>Režisér - SN3</v>
      </c>
      <c r="C503" s="38">
        <f t="shared" si="28"/>
        <v>0</v>
      </c>
      <c r="D503" s="13">
        <v>0</v>
      </c>
      <c r="E503" s="13">
        <v>0</v>
      </c>
      <c r="F503" s="13">
        <v>0</v>
      </c>
      <c r="G503" s="13">
        <v>0</v>
      </c>
      <c r="H503" s="13">
        <v>0</v>
      </c>
      <c r="I503" s="13">
        <v>0</v>
      </c>
      <c r="J503" s="38">
        <f t="shared" si="29"/>
        <v>0</v>
      </c>
      <c r="K503" s="13">
        <v>0</v>
      </c>
      <c r="L503" s="1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 s="38">
        <f t="shared" si="30"/>
        <v>2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2</v>
      </c>
      <c r="AA503">
        <v>0</v>
      </c>
      <c r="AB503">
        <v>0</v>
      </c>
      <c r="AC503">
        <v>0</v>
      </c>
      <c r="AD503" s="38">
        <v>0</v>
      </c>
      <c r="AE503" s="39">
        <f t="shared" si="31"/>
        <v>2</v>
      </c>
    </row>
    <row r="504" spans="1:31" x14ac:dyDescent="0.25">
      <c r="A504" s="33" t="str">
        <f>DATA!A503</f>
        <v>VŠVU (VŠVU)</v>
      </c>
      <c r="B504" s="41" t="str">
        <f>DATA!C503&amp;" - "&amp;DATA!B503</f>
        <v>Výtvarník - SN3</v>
      </c>
      <c r="C504" s="38">
        <f t="shared" si="28"/>
        <v>0</v>
      </c>
      <c r="D504" s="13">
        <v>0</v>
      </c>
      <c r="E504" s="13">
        <v>0</v>
      </c>
      <c r="F504" s="13">
        <v>0</v>
      </c>
      <c r="G504" s="13">
        <v>0</v>
      </c>
      <c r="H504" s="13">
        <v>0</v>
      </c>
      <c r="I504" s="13">
        <v>0</v>
      </c>
      <c r="J504" s="38">
        <f t="shared" si="29"/>
        <v>0</v>
      </c>
      <c r="K504" s="13">
        <v>0</v>
      </c>
      <c r="L504" s="13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 s="38">
        <f t="shared" si="30"/>
        <v>94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94</v>
      </c>
      <c r="AA504">
        <v>0</v>
      </c>
      <c r="AB504">
        <v>0</v>
      </c>
      <c r="AC504">
        <v>0</v>
      </c>
      <c r="AD504" s="38">
        <v>0</v>
      </c>
      <c r="AE504" s="39">
        <f t="shared" si="31"/>
        <v>94</v>
      </c>
    </row>
    <row r="505" spans="1:31" x14ac:dyDescent="0.25">
      <c r="A505" s="33" t="str">
        <f>DATA!A504</f>
        <v>VŠVU (VŠVU)</v>
      </c>
      <c r="B505" s="41" t="str">
        <f>DATA!C504&amp;" - "&amp;DATA!B504</f>
        <v>Dizajnér - SR1</v>
      </c>
      <c r="C505" s="38">
        <f t="shared" si="28"/>
        <v>0</v>
      </c>
      <c r="D505" s="13">
        <v>0</v>
      </c>
      <c r="E505" s="13">
        <v>0</v>
      </c>
      <c r="F505" s="13">
        <v>0</v>
      </c>
      <c r="G505" s="13">
        <v>0</v>
      </c>
      <c r="H505" s="13">
        <v>0</v>
      </c>
      <c r="I505" s="13">
        <v>0</v>
      </c>
      <c r="J505" s="38">
        <f t="shared" si="29"/>
        <v>0</v>
      </c>
      <c r="K505" s="13">
        <v>0</v>
      </c>
      <c r="L505" s="13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 s="38">
        <f t="shared" si="30"/>
        <v>2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2</v>
      </c>
      <c r="AB505">
        <v>0</v>
      </c>
      <c r="AC505">
        <v>0</v>
      </c>
      <c r="AD505" s="38">
        <v>0</v>
      </c>
      <c r="AE505" s="39">
        <f t="shared" si="31"/>
        <v>2</v>
      </c>
    </row>
    <row r="506" spans="1:31" x14ac:dyDescent="0.25">
      <c r="A506" s="33" t="str">
        <f>DATA!A505</f>
        <v>VŠVU (VŠVU)</v>
      </c>
      <c r="B506" s="41" t="str">
        <f>DATA!C505&amp;" - "&amp;DATA!B505</f>
        <v>Reštaurátor - SR1</v>
      </c>
      <c r="C506" s="38">
        <f t="shared" si="28"/>
        <v>0</v>
      </c>
      <c r="D506" s="13">
        <v>0</v>
      </c>
      <c r="E506" s="13">
        <v>0</v>
      </c>
      <c r="F506" s="13">
        <v>0</v>
      </c>
      <c r="G506" s="13">
        <v>0</v>
      </c>
      <c r="H506" s="13">
        <v>0</v>
      </c>
      <c r="I506" s="13">
        <v>0</v>
      </c>
      <c r="J506" s="38">
        <f t="shared" si="29"/>
        <v>0</v>
      </c>
      <c r="K506" s="13">
        <v>0</v>
      </c>
      <c r="L506" s="13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 s="38">
        <f t="shared" si="30"/>
        <v>2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2</v>
      </c>
      <c r="AB506">
        <v>0</v>
      </c>
      <c r="AC506">
        <v>0</v>
      </c>
      <c r="AD506" s="38">
        <v>0</v>
      </c>
      <c r="AE506" s="39">
        <f t="shared" si="31"/>
        <v>2</v>
      </c>
    </row>
    <row r="507" spans="1:31" x14ac:dyDescent="0.25">
      <c r="A507" s="33" t="str">
        <f>DATA!A506</f>
        <v>VŠVU (VŠVU)</v>
      </c>
      <c r="B507" s="41" t="str">
        <f>DATA!C506&amp;" - "&amp;DATA!B506</f>
        <v>Výtvarník - SR1</v>
      </c>
      <c r="C507" s="38">
        <f t="shared" si="28"/>
        <v>0</v>
      </c>
      <c r="D507" s="13">
        <v>0</v>
      </c>
      <c r="E507" s="13">
        <v>0</v>
      </c>
      <c r="F507" s="13">
        <v>0</v>
      </c>
      <c r="G507" s="13">
        <v>0</v>
      </c>
      <c r="H507" s="13">
        <v>0</v>
      </c>
      <c r="I507" s="13">
        <v>0</v>
      </c>
      <c r="J507" s="38">
        <f t="shared" si="29"/>
        <v>0</v>
      </c>
      <c r="K507" s="13">
        <v>0</v>
      </c>
      <c r="L507" s="13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 s="38">
        <f t="shared" si="30"/>
        <v>16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16</v>
      </c>
      <c r="AB507">
        <v>0</v>
      </c>
      <c r="AC507">
        <v>0</v>
      </c>
      <c r="AD507" s="38">
        <v>0</v>
      </c>
      <c r="AE507" s="39">
        <f t="shared" si="31"/>
        <v>16</v>
      </c>
    </row>
    <row r="508" spans="1:31" x14ac:dyDescent="0.25">
      <c r="A508" s="33" t="str">
        <f>DATA!A507</f>
        <v>VŠVU (VŠVU)</v>
      </c>
      <c r="B508" s="41" t="str">
        <f>DATA!C507&amp;" - "&amp;DATA!B507</f>
        <v>Architekt - SR2</v>
      </c>
      <c r="C508" s="38">
        <f t="shared" si="28"/>
        <v>0</v>
      </c>
      <c r="D508" s="13">
        <v>0</v>
      </c>
      <c r="E508" s="13">
        <v>0</v>
      </c>
      <c r="F508" s="13">
        <v>0</v>
      </c>
      <c r="G508" s="13">
        <v>0</v>
      </c>
      <c r="H508" s="13">
        <v>0</v>
      </c>
      <c r="I508" s="13">
        <v>0</v>
      </c>
      <c r="J508" s="38">
        <f t="shared" si="29"/>
        <v>0</v>
      </c>
      <c r="K508" s="13">
        <v>0</v>
      </c>
      <c r="L508" s="13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 s="38">
        <f t="shared" si="30"/>
        <v>3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3</v>
      </c>
      <c r="AC508">
        <v>0</v>
      </c>
      <c r="AD508" s="38">
        <v>0</v>
      </c>
      <c r="AE508" s="39">
        <f t="shared" si="31"/>
        <v>3</v>
      </c>
    </row>
    <row r="509" spans="1:31" x14ac:dyDescent="0.25">
      <c r="A509" s="33" t="str">
        <f>DATA!A508</f>
        <v>VŠVU (VŠVU)</v>
      </c>
      <c r="B509" s="41" t="str">
        <f>DATA!C508&amp;" - "&amp;DATA!B508</f>
        <v>Dizajnér - SR2</v>
      </c>
      <c r="C509" s="38">
        <f t="shared" si="28"/>
        <v>0</v>
      </c>
      <c r="D509" s="13">
        <v>0</v>
      </c>
      <c r="E509" s="13">
        <v>0</v>
      </c>
      <c r="F509" s="13">
        <v>0</v>
      </c>
      <c r="G509" s="13">
        <v>0</v>
      </c>
      <c r="H509" s="13">
        <v>0</v>
      </c>
      <c r="I509" s="13">
        <v>0</v>
      </c>
      <c r="J509" s="38">
        <f t="shared" si="29"/>
        <v>0</v>
      </c>
      <c r="K509" s="13">
        <v>0</v>
      </c>
      <c r="L509" s="13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 s="38">
        <f t="shared" si="30"/>
        <v>9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9</v>
      </c>
      <c r="AC509">
        <v>0</v>
      </c>
      <c r="AD509" s="38">
        <v>0</v>
      </c>
      <c r="AE509" s="39">
        <f t="shared" si="31"/>
        <v>9</v>
      </c>
    </row>
    <row r="510" spans="1:31" x14ac:dyDescent="0.25">
      <c r="A510" s="33" t="str">
        <f>DATA!A509</f>
        <v>VŠVU (VŠVU)</v>
      </c>
      <c r="B510" s="41" t="str">
        <f>DATA!C509&amp;" - "&amp;DATA!B509</f>
        <v>Výtvarník - SR2</v>
      </c>
      <c r="C510" s="38">
        <f t="shared" si="28"/>
        <v>0</v>
      </c>
      <c r="D510" s="13">
        <v>0</v>
      </c>
      <c r="E510" s="13">
        <v>0</v>
      </c>
      <c r="F510" s="13">
        <v>0</v>
      </c>
      <c r="G510" s="13">
        <v>0</v>
      </c>
      <c r="H510" s="13">
        <v>0</v>
      </c>
      <c r="I510" s="13">
        <v>0</v>
      </c>
      <c r="J510" s="38">
        <f t="shared" si="29"/>
        <v>0</v>
      </c>
      <c r="K510" s="13">
        <v>0</v>
      </c>
      <c r="L510" s="13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 s="38">
        <f t="shared" si="30"/>
        <v>23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23</v>
      </c>
      <c r="AC510">
        <v>0</v>
      </c>
      <c r="AD510" s="38">
        <v>0</v>
      </c>
      <c r="AE510" s="39">
        <f t="shared" si="31"/>
        <v>23</v>
      </c>
    </row>
    <row r="511" spans="1:31" x14ac:dyDescent="0.25">
      <c r="A511" s="33" t="str">
        <f>DATA!A510</f>
        <v>VŠVU (VŠVU)</v>
      </c>
      <c r="B511" s="41" t="str">
        <f>DATA!C510&amp;" - "&amp;DATA!B510</f>
        <v>Architekt - SR3</v>
      </c>
      <c r="C511" s="38">
        <f t="shared" si="28"/>
        <v>0</v>
      </c>
      <c r="D511" s="13">
        <v>0</v>
      </c>
      <c r="E511" s="13">
        <v>0</v>
      </c>
      <c r="F511" s="13">
        <v>0</v>
      </c>
      <c r="G511" s="13">
        <v>0</v>
      </c>
      <c r="H511" s="13">
        <v>0</v>
      </c>
      <c r="I511" s="13">
        <v>0</v>
      </c>
      <c r="J511" s="38">
        <f t="shared" si="29"/>
        <v>0</v>
      </c>
      <c r="K511" s="13">
        <v>0</v>
      </c>
      <c r="L511" s="13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 s="38">
        <f t="shared" si="30"/>
        <v>2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2</v>
      </c>
      <c r="AD511" s="38">
        <v>0</v>
      </c>
      <c r="AE511" s="39">
        <f t="shared" si="31"/>
        <v>2</v>
      </c>
    </row>
    <row r="512" spans="1:31" x14ac:dyDescent="0.25">
      <c r="A512" s="33" t="str">
        <f>DATA!A511</f>
        <v>VŠVU (VŠVU)</v>
      </c>
      <c r="B512" s="41" t="str">
        <f>DATA!C511&amp;" - "&amp;DATA!B511</f>
        <v>Dizajnér - SR3</v>
      </c>
      <c r="C512" s="38">
        <f t="shared" si="28"/>
        <v>0</v>
      </c>
      <c r="D512" s="13">
        <v>0</v>
      </c>
      <c r="E512" s="13">
        <v>0</v>
      </c>
      <c r="F512" s="13">
        <v>0</v>
      </c>
      <c r="G512" s="13">
        <v>0</v>
      </c>
      <c r="H512" s="13">
        <v>0</v>
      </c>
      <c r="I512" s="13">
        <v>0</v>
      </c>
      <c r="J512" s="38">
        <f t="shared" si="29"/>
        <v>0</v>
      </c>
      <c r="K512" s="13">
        <v>0</v>
      </c>
      <c r="L512" s="13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 s="38">
        <f t="shared" si="30"/>
        <v>16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16</v>
      </c>
      <c r="AD512" s="38">
        <v>0</v>
      </c>
      <c r="AE512" s="39">
        <f t="shared" si="31"/>
        <v>16</v>
      </c>
    </row>
    <row r="513" spans="1:31" x14ac:dyDescent="0.25">
      <c r="A513" s="33" t="str">
        <f>DATA!A512</f>
        <v>VŠVU (VŠVU)</v>
      </c>
      <c r="B513" s="41" t="str">
        <f>DATA!C512&amp;" - "&amp;DATA!B512</f>
        <v>Kurátor výstavy - SR3</v>
      </c>
      <c r="C513" s="38">
        <f t="shared" si="28"/>
        <v>0</v>
      </c>
      <c r="D513" s="13">
        <v>0</v>
      </c>
      <c r="E513" s="13">
        <v>0</v>
      </c>
      <c r="F513" s="13">
        <v>0</v>
      </c>
      <c r="G513" s="13">
        <v>0</v>
      </c>
      <c r="H513" s="13">
        <v>0</v>
      </c>
      <c r="I513" s="13">
        <v>0</v>
      </c>
      <c r="J513" s="38">
        <f t="shared" si="29"/>
        <v>0</v>
      </c>
      <c r="K513" s="13">
        <v>0</v>
      </c>
      <c r="L513" s="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 s="38">
        <f t="shared" si="30"/>
        <v>4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4</v>
      </c>
      <c r="AD513" s="38">
        <v>0</v>
      </c>
      <c r="AE513" s="39">
        <f t="shared" si="31"/>
        <v>4</v>
      </c>
    </row>
    <row r="514" spans="1:31" x14ac:dyDescent="0.25">
      <c r="A514" s="33" t="str">
        <f>DATA!A513</f>
        <v>VŠVU (VŠVU)</v>
      </c>
      <c r="B514" s="41" t="str">
        <f>DATA!C513&amp;" - "&amp;DATA!B513</f>
        <v>Výtvarník - SR3</v>
      </c>
      <c r="C514" s="38">
        <f t="shared" si="28"/>
        <v>0</v>
      </c>
      <c r="D514" s="13">
        <v>0</v>
      </c>
      <c r="E514" s="13">
        <v>0</v>
      </c>
      <c r="F514" s="13">
        <v>0</v>
      </c>
      <c r="G514" s="13">
        <v>0</v>
      </c>
      <c r="H514" s="13">
        <v>0</v>
      </c>
      <c r="I514" s="13">
        <v>0</v>
      </c>
      <c r="J514" s="38">
        <f t="shared" si="29"/>
        <v>0</v>
      </c>
      <c r="K514" s="13">
        <v>0</v>
      </c>
      <c r="L514" s="13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 s="38">
        <f t="shared" si="30"/>
        <v>75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75</v>
      </c>
      <c r="AD514" s="38">
        <v>0</v>
      </c>
      <c r="AE514" s="39">
        <f t="shared" si="31"/>
        <v>75</v>
      </c>
    </row>
    <row r="515" spans="1:31" x14ac:dyDescent="0.25">
      <c r="A515" s="33" t="str">
        <f>DATA!A514</f>
        <v>VŠVU (VŠVU)</v>
      </c>
      <c r="B515" s="41" t="str">
        <f>DATA!C514&amp;" - "&amp;DATA!B514</f>
        <v>Dizajnér - ZM1</v>
      </c>
      <c r="C515" s="38">
        <f t="shared" ref="C515:C578" si="32">SUM(D515:I515)</f>
        <v>0</v>
      </c>
      <c r="D515" s="13">
        <v>0</v>
      </c>
      <c r="E515" s="13">
        <v>0</v>
      </c>
      <c r="F515" s="13">
        <v>0</v>
      </c>
      <c r="G515" s="13">
        <v>0</v>
      </c>
      <c r="H515" s="13">
        <v>0</v>
      </c>
      <c r="I515" s="13">
        <v>0</v>
      </c>
      <c r="J515" s="38">
        <f t="shared" ref="J515:J578" si="33">SUM(K515:S515)</f>
        <v>3</v>
      </c>
      <c r="K515" s="13">
        <v>3</v>
      </c>
      <c r="L515" s="13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 s="38">
        <f t="shared" ref="T515:T578" si="34">SUM(U515:AC515)</f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 s="38">
        <v>0</v>
      </c>
      <c r="AE515" s="39">
        <f t="shared" ref="AE515:AE578" si="35">SUM(C515,J515,T515,AD515,)</f>
        <v>3</v>
      </c>
    </row>
    <row r="516" spans="1:31" x14ac:dyDescent="0.25">
      <c r="A516" s="33" t="str">
        <f>DATA!A515</f>
        <v>VŠVU (VŠVU)</v>
      </c>
      <c r="B516" s="41" t="str">
        <f>DATA!C515&amp;" - "&amp;DATA!B515</f>
        <v>Dizajnér - ZM2</v>
      </c>
      <c r="C516" s="38">
        <f t="shared" si="32"/>
        <v>0</v>
      </c>
      <c r="D516" s="13">
        <v>0</v>
      </c>
      <c r="E516" s="13">
        <v>0</v>
      </c>
      <c r="F516" s="13">
        <v>0</v>
      </c>
      <c r="G516" s="13">
        <v>0</v>
      </c>
      <c r="H516" s="13">
        <v>0</v>
      </c>
      <c r="I516" s="13">
        <v>0</v>
      </c>
      <c r="J516" s="38">
        <f t="shared" si="33"/>
        <v>3</v>
      </c>
      <c r="K516" s="13">
        <v>0</v>
      </c>
      <c r="L516" s="13">
        <v>3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 s="38">
        <f t="shared" si="34"/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 s="38">
        <v>0</v>
      </c>
      <c r="AE516" s="39">
        <f t="shared" si="35"/>
        <v>3</v>
      </c>
    </row>
    <row r="517" spans="1:31" x14ac:dyDescent="0.25">
      <c r="A517" s="33" t="str">
        <f>DATA!A516</f>
        <v>VŠVU (VŠVU)</v>
      </c>
      <c r="B517" s="41" t="str">
        <f>DATA!C516&amp;" - "&amp;DATA!B516</f>
        <v>Autor scenára - ZM3</v>
      </c>
      <c r="C517" s="38">
        <f t="shared" si="32"/>
        <v>0</v>
      </c>
      <c r="D517" s="13">
        <v>0</v>
      </c>
      <c r="E517" s="13">
        <v>0</v>
      </c>
      <c r="F517" s="13">
        <v>0</v>
      </c>
      <c r="G517" s="13">
        <v>0</v>
      </c>
      <c r="H517" s="13">
        <v>0</v>
      </c>
      <c r="I517" s="13">
        <v>0</v>
      </c>
      <c r="J517" s="38">
        <f t="shared" si="33"/>
        <v>1</v>
      </c>
      <c r="K517" s="13">
        <v>0</v>
      </c>
      <c r="L517" s="13">
        <v>0</v>
      </c>
      <c r="M517">
        <v>1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 s="38">
        <f t="shared" si="34"/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 s="38">
        <v>0</v>
      </c>
      <c r="AE517" s="39">
        <f t="shared" si="35"/>
        <v>1</v>
      </c>
    </row>
    <row r="518" spans="1:31" x14ac:dyDescent="0.25">
      <c r="A518" s="33" t="str">
        <f>DATA!A517</f>
        <v>VŠVU (VŠVU)</v>
      </c>
      <c r="B518" s="41" t="str">
        <f>DATA!C517&amp;" - "&amp;DATA!B517</f>
        <v>Dizajnér - ZM3</v>
      </c>
      <c r="C518" s="38">
        <f t="shared" si="32"/>
        <v>0</v>
      </c>
      <c r="D518" s="13">
        <v>0</v>
      </c>
      <c r="E518" s="13">
        <v>0</v>
      </c>
      <c r="F518" s="13">
        <v>0</v>
      </c>
      <c r="G518" s="13">
        <v>0</v>
      </c>
      <c r="H518" s="13">
        <v>0</v>
      </c>
      <c r="I518" s="13">
        <v>0</v>
      </c>
      <c r="J518" s="38">
        <f t="shared" si="33"/>
        <v>7</v>
      </c>
      <c r="K518" s="13">
        <v>0</v>
      </c>
      <c r="L518" s="13">
        <v>0</v>
      </c>
      <c r="M518">
        <v>7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 s="38">
        <f t="shared" si="34"/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 s="38">
        <v>0</v>
      </c>
      <c r="AE518" s="39">
        <f t="shared" si="35"/>
        <v>7</v>
      </c>
    </row>
    <row r="519" spans="1:31" x14ac:dyDescent="0.25">
      <c r="A519" s="33" t="str">
        <f>DATA!A518</f>
        <v>VŠVU (VŠVU)</v>
      </c>
      <c r="B519" s="41" t="str">
        <f>DATA!C518&amp;" - "&amp;DATA!B518</f>
        <v>Kurátor výstavy - ZM3</v>
      </c>
      <c r="C519" s="38">
        <f t="shared" si="32"/>
        <v>0</v>
      </c>
      <c r="D519" s="13">
        <v>0</v>
      </c>
      <c r="E519" s="13">
        <v>0</v>
      </c>
      <c r="F519" s="13">
        <v>0</v>
      </c>
      <c r="G519" s="13">
        <v>0</v>
      </c>
      <c r="H519" s="13">
        <v>0</v>
      </c>
      <c r="I519" s="13">
        <v>0</v>
      </c>
      <c r="J519" s="38">
        <f t="shared" si="33"/>
        <v>1</v>
      </c>
      <c r="K519" s="13">
        <v>0</v>
      </c>
      <c r="L519" s="13">
        <v>0</v>
      </c>
      <c r="M519">
        <v>1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 s="38">
        <f t="shared" si="34"/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 s="38">
        <v>0</v>
      </c>
      <c r="AE519" s="39">
        <f t="shared" si="35"/>
        <v>1</v>
      </c>
    </row>
    <row r="520" spans="1:31" x14ac:dyDescent="0.25">
      <c r="A520" s="33" t="str">
        <f>DATA!A519</f>
        <v>VŠVU (VŠVU)</v>
      </c>
      <c r="B520" s="41" t="str">
        <f>DATA!C519&amp;" - "&amp;DATA!B519</f>
        <v>Producent - ZM3</v>
      </c>
      <c r="C520" s="38">
        <f t="shared" si="32"/>
        <v>0</v>
      </c>
      <c r="D520" s="13">
        <v>0</v>
      </c>
      <c r="E520" s="13">
        <v>0</v>
      </c>
      <c r="F520" s="13">
        <v>0</v>
      </c>
      <c r="G520" s="13">
        <v>0</v>
      </c>
      <c r="H520" s="13">
        <v>0</v>
      </c>
      <c r="I520" s="13">
        <v>0</v>
      </c>
      <c r="J520" s="38">
        <f t="shared" si="33"/>
        <v>1</v>
      </c>
      <c r="K520" s="13">
        <v>0</v>
      </c>
      <c r="L520" s="13">
        <v>0</v>
      </c>
      <c r="M520">
        <v>1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 s="38">
        <f t="shared" si="34"/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 s="38">
        <v>0</v>
      </c>
      <c r="AE520" s="39">
        <f t="shared" si="35"/>
        <v>1</v>
      </c>
    </row>
    <row r="521" spans="1:31" x14ac:dyDescent="0.25">
      <c r="A521" s="33" t="str">
        <f>DATA!A520</f>
        <v>VŠVU (VŠVU)</v>
      </c>
      <c r="B521" s="41" t="str">
        <f>DATA!C520&amp;" - "&amp;DATA!B520</f>
        <v>Režisér - ZM3</v>
      </c>
      <c r="C521" s="38">
        <f t="shared" si="32"/>
        <v>0</v>
      </c>
      <c r="D521" s="13">
        <v>0</v>
      </c>
      <c r="E521" s="13">
        <v>0</v>
      </c>
      <c r="F521" s="13">
        <v>0</v>
      </c>
      <c r="G521" s="13">
        <v>0</v>
      </c>
      <c r="H521" s="13">
        <v>0</v>
      </c>
      <c r="I521" s="13">
        <v>0</v>
      </c>
      <c r="J521" s="38">
        <f t="shared" si="33"/>
        <v>1</v>
      </c>
      <c r="K521" s="13">
        <v>0</v>
      </c>
      <c r="L521" s="13">
        <v>0</v>
      </c>
      <c r="M521">
        <v>1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 s="38">
        <f t="shared" si="34"/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 s="38">
        <v>0</v>
      </c>
      <c r="AE521" s="39">
        <f t="shared" si="35"/>
        <v>1</v>
      </c>
    </row>
    <row r="522" spans="1:31" x14ac:dyDescent="0.25">
      <c r="A522" s="33" t="str">
        <f>DATA!A521</f>
        <v>VŠVU (VŠVU)</v>
      </c>
      <c r="B522" s="41" t="str">
        <f>DATA!C521&amp;" - "&amp;DATA!B521</f>
        <v>Strihač - ZM3</v>
      </c>
      <c r="C522" s="38">
        <f t="shared" si="32"/>
        <v>0</v>
      </c>
      <c r="D522" s="13">
        <v>0</v>
      </c>
      <c r="E522" s="13">
        <v>0</v>
      </c>
      <c r="F522" s="13">
        <v>0</v>
      </c>
      <c r="G522" s="13">
        <v>0</v>
      </c>
      <c r="H522" s="13">
        <v>0</v>
      </c>
      <c r="I522" s="13">
        <v>0</v>
      </c>
      <c r="J522" s="38">
        <f t="shared" si="33"/>
        <v>1</v>
      </c>
      <c r="K522" s="13">
        <v>0</v>
      </c>
      <c r="L522" s="13">
        <v>0</v>
      </c>
      <c r="M522">
        <v>1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 s="38">
        <f t="shared" si="34"/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 s="38">
        <v>0</v>
      </c>
      <c r="AE522" s="39">
        <f t="shared" si="35"/>
        <v>1</v>
      </c>
    </row>
    <row r="523" spans="1:31" x14ac:dyDescent="0.25">
      <c r="A523" s="33" t="str">
        <f>DATA!A522</f>
        <v>VŠVU (VŠVU)</v>
      </c>
      <c r="B523" s="41" t="str">
        <f>DATA!C522&amp;" - "&amp;DATA!B522</f>
        <v>Výtvarník - ZM3</v>
      </c>
      <c r="C523" s="38">
        <f t="shared" si="32"/>
        <v>0</v>
      </c>
      <c r="D523" s="13">
        <v>0</v>
      </c>
      <c r="E523" s="13">
        <v>0</v>
      </c>
      <c r="F523" s="13">
        <v>0</v>
      </c>
      <c r="G523" s="13">
        <v>0</v>
      </c>
      <c r="H523" s="13">
        <v>0</v>
      </c>
      <c r="I523" s="13">
        <v>0</v>
      </c>
      <c r="J523" s="38">
        <f t="shared" si="33"/>
        <v>17</v>
      </c>
      <c r="K523" s="13">
        <v>0</v>
      </c>
      <c r="L523" s="13">
        <v>0</v>
      </c>
      <c r="M523">
        <v>17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 s="38">
        <f t="shared" si="34"/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 s="38">
        <v>0</v>
      </c>
      <c r="AE523" s="39">
        <f t="shared" si="35"/>
        <v>17</v>
      </c>
    </row>
    <row r="524" spans="1:31" x14ac:dyDescent="0.25">
      <c r="A524" s="33" t="str">
        <f>DATA!A523</f>
        <v>VŠVU (VŠVU)</v>
      </c>
      <c r="B524" s="41" t="str">
        <f>DATA!C523&amp;" - "&amp;DATA!B523</f>
        <v>Dizajnér - ZN1</v>
      </c>
      <c r="C524" s="38">
        <f t="shared" si="32"/>
        <v>0</v>
      </c>
      <c r="D524" s="13">
        <v>0</v>
      </c>
      <c r="E524" s="13">
        <v>0</v>
      </c>
      <c r="F524" s="13">
        <v>0</v>
      </c>
      <c r="G524" s="13">
        <v>0</v>
      </c>
      <c r="H524" s="13">
        <v>0</v>
      </c>
      <c r="I524" s="13">
        <v>0</v>
      </c>
      <c r="J524" s="38">
        <f t="shared" si="33"/>
        <v>1</v>
      </c>
      <c r="K524" s="13">
        <v>0</v>
      </c>
      <c r="L524" s="13">
        <v>0</v>
      </c>
      <c r="M524">
        <v>0</v>
      </c>
      <c r="N524">
        <v>1</v>
      </c>
      <c r="O524">
        <v>0</v>
      </c>
      <c r="P524">
        <v>0</v>
      </c>
      <c r="Q524">
        <v>0</v>
      </c>
      <c r="R524">
        <v>0</v>
      </c>
      <c r="S524">
        <v>0</v>
      </c>
      <c r="T524" s="38">
        <f t="shared" si="34"/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 s="38">
        <v>0</v>
      </c>
      <c r="AE524" s="39">
        <f t="shared" si="35"/>
        <v>1</v>
      </c>
    </row>
    <row r="525" spans="1:31" x14ac:dyDescent="0.25">
      <c r="A525" s="33" t="str">
        <f>DATA!A524</f>
        <v>VŠVU (VŠVU)</v>
      </c>
      <c r="B525" s="41" t="str">
        <f>DATA!C524&amp;" - "&amp;DATA!B524</f>
        <v>Výtvarník - ZN1</v>
      </c>
      <c r="C525" s="38">
        <f t="shared" si="32"/>
        <v>0</v>
      </c>
      <c r="D525" s="13">
        <v>0</v>
      </c>
      <c r="E525" s="13">
        <v>0</v>
      </c>
      <c r="F525" s="13">
        <v>0</v>
      </c>
      <c r="G525" s="13">
        <v>0</v>
      </c>
      <c r="H525" s="13">
        <v>0</v>
      </c>
      <c r="I525" s="13">
        <v>0</v>
      </c>
      <c r="J525" s="38">
        <f t="shared" si="33"/>
        <v>1</v>
      </c>
      <c r="K525" s="13">
        <v>0</v>
      </c>
      <c r="L525" s="13">
        <v>0</v>
      </c>
      <c r="M525">
        <v>0</v>
      </c>
      <c r="N525">
        <v>1</v>
      </c>
      <c r="O525">
        <v>0</v>
      </c>
      <c r="P525">
        <v>0</v>
      </c>
      <c r="Q525">
        <v>0</v>
      </c>
      <c r="R525">
        <v>0</v>
      </c>
      <c r="S525">
        <v>0</v>
      </c>
      <c r="T525" s="38">
        <f t="shared" si="34"/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 s="38">
        <v>0</v>
      </c>
      <c r="AE525" s="39">
        <f t="shared" si="35"/>
        <v>1</v>
      </c>
    </row>
    <row r="526" spans="1:31" x14ac:dyDescent="0.25">
      <c r="A526" s="33" t="str">
        <f>DATA!A525</f>
        <v>VŠVU (VŠVU)</v>
      </c>
      <c r="B526" s="41" t="str">
        <f>DATA!C525&amp;" - "&amp;DATA!B525</f>
        <v>Dizajnér - ZN2</v>
      </c>
      <c r="C526" s="38">
        <f t="shared" si="32"/>
        <v>0</v>
      </c>
      <c r="D526" s="13">
        <v>0</v>
      </c>
      <c r="E526" s="13">
        <v>0</v>
      </c>
      <c r="F526" s="13">
        <v>0</v>
      </c>
      <c r="G526" s="13">
        <v>0</v>
      </c>
      <c r="H526" s="13">
        <v>0</v>
      </c>
      <c r="I526" s="13">
        <v>0</v>
      </c>
      <c r="J526" s="38">
        <f t="shared" si="33"/>
        <v>1</v>
      </c>
      <c r="K526" s="13">
        <v>0</v>
      </c>
      <c r="L526" s="13">
        <v>0</v>
      </c>
      <c r="M526">
        <v>0</v>
      </c>
      <c r="N526">
        <v>0</v>
      </c>
      <c r="O526">
        <v>1</v>
      </c>
      <c r="P526">
        <v>0</v>
      </c>
      <c r="Q526">
        <v>0</v>
      </c>
      <c r="R526">
        <v>0</v>
      </c>
      <c r="S526">
        <v>0</v>
      </c>
      <c r="T526" s="38">
        <f t="shared" si="34"/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 s="38">
        <v>0</v>
      </c>
      <c r="AE526" s="39">
        <f t="shared" si="35"/>
        <v>1</v>
      </c>
    </row>
    <row r="527" spans="1:31" x14ac:dyDescent="0.25">
      <c r="A527" s="33" t="str">
        <f>DATA!A526</f>
        <v>VŠVU (VŠVU)</v>
      </c>
      <c r="B527" s="41" t="str">
        <f>DATA!C526&amp;" - "&amp;DATA!B526</f>
        <v>Výtvarník - ZN2</v>
      </c>
      <c r="C527" s="38">
        <f t="shared" si="32"/>
        <v>0</v>
      </c>
      <c r="D527" s="13">
        <v>0</v>
      </c>
      <c r="E527" s="13">
        <v>0</v>
      </c>
      <c r="F527" s="13">
        <v>0</v>
      </c>
      <c r="G527" s="13">
        <v>0</v>
      </c>
      <c r="H527" s="13">
        <v>0</v>
      </c>
      <c r="I527" s="13">
        <v>0</v>
      </c>
      <c r="J527" s="38">
        <f t="shared" si="33"/>
        <v>4</v>
      </c>
      <c r="K527" s="13">
        <v>0</v>
      </c>
      <c r="L527" s="13">
        <v>0</v>
      </c>
      <c r="M527">
        <v>0</v>
      </c>
      <c r="N527">
        <v>0</v>
      </c>
      <c r="O527">
        <v>4</v>
      </c>
      <c r="P527">
        <v>0</v>
      </c>
      <c r="Q527">
        <v>0</v>
      </c>
      <c r="R527">
        <v>0</v>
      </c>
      <c r="S527">
        <v>0</v>
      </c>
      <c r="T527" s="38">
        <f t="shared" si="34"/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 s="38">
        <v>0</v>
      </c>
      <c r="AE527" s="39">
        <f t="shared" si="35"/>
        <v>4</v>
      </c>
    </row>
    <row r="528" spans="1:31" x14ac:dyDescent="0.25">
      <c r="A528" s="33" t="str">
        <f>DATA!A527</f>
        <v>VŠVU (VŠVU)</v>
      </c>
      <c r="B528" s="41" t="str">
        <f>DATA!C527&amp;" - "&amp;DATA!B527</f>
        <v>Dizajnér - ZN3</v>
      </c>
      <c r="C528" s="38">
        <f t="shared" si="32"/>
        <v>0</v>
      </c>
      <c r="D528" s="13">
        <v>0</v>
      </c>
      <c r="E528" s="13">
        <v>0</v>
      </c>
      <c r="F528" s="13">
        <v>0</v>
      </c>
      <c r="G528" s="13">
        <v>0</v>
      </c>
      <c r="H528" s="13">
        <v>0</v>
      </c>
      <c r="I528" s="13">
        <v>0</v>
      </c>
      <c r="J528" s="38">
        <f t="shared" si="33"/>
        <v>2</v>
      </c>
      <c r="K528" s="13">
        <v>0</v>
      </c>
      <c r="L528" s="13">
        <v>0</v>
      </c>
      <c r="M528">
        <v>0</v>
      </c>
      <c r="N528">
        <v>0</v>
      </c>
      <c r="O528">
        <v>0</v>
      </c>
      <c r="P528">
        <v>2</v>
      </c>
      <c r="Q528">
        <v>0</v>
      </c>
      <c r="R528">
        <v>0</v>
      </c>
      <c r="S528">
        <v>0</v>
      </c>
      <c r="T528" s="38">
        <f t="shared" si="34"/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 s="38">
        <v>0</v>
      </c>
      <c r="AE528" s="39">
        <f t="shared" si="35"/>
        <v>2</v>
      </c>
    </row>
    <row r="529" spans="1:31" x14ac:dyDescent="0.25">
      <c r="A529" s="33" t="str">
        <f>DATA!A528</f>
        <v>VŠVU (VŠVU)</v>
      </c>
      <c r="B529" s="41" t="str">
        <f>DATA!C528&amp;" - "&amp;DATA!B528</f>
        <v>Kurátor výstavy - ZN3</v>
      </c>
      <c r="C529" s="38">
        <f t="shared" si="32"/>
        <v>0</v>
      </c>
      <c r="D529" s="13">
        <v>0</v>
      </c>
      <c r="E529" s="13">
        <v>0</v>
      </c>
      <c r="F529" s="13">
        <v>0</v>
      </c>
      <c r="G529" s="13">
        <v>0</v>
      </c>
      <c r="H529" s="13">
        <v>0</v>
      </c>
      <c r="I529" s="13">
        <v>0</v>
      </c>
      <c r="J529" s="38">
        <f t="shared" si="33"/>
        <v>1</v>
      </c>
      <c r="K529" s="13">
        <v>0</v>
      </c>
      <c r="L529" s="13">
        <v>0</v>
      </c>
      <c r="M529">
        <v>0</v>
      </c>
      <c r="N529">
        <v>0</v>
      </c>
      <c r="O529">
        <v>0</v>
      </c>
      <c r="P529">
        <v>1</v>
      </c>
      <c r="Q529">
        <v>0</v>
      </c>
      <c r="R529">
        <v>0</v>
      </c>
      <c r="S529">
        <v>0</v>
      </c>
      <c r="T529" s="38">
        <f t="shared" si="34"/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 s="38">
        <v>0</v>
      </c>
      <c r="AE529" s="39">
        <f t="shared" si="35"/>
        <v>1</v>
      </c>
    </row>
    <row r="530" spans="1:31" x14ac:dyDescent="0.25">
      <c r="A530" s="33" t="str">
        <f>DATA!A529</f>
        <v>VŠVU (VŠVU)</v>
      </c>
      <c r="B530" s="41" t="str">
        <f>DATA!C529&amp;" - "&amp;DATA!B529</f>
        <v>Výtvarník - ZN3</v>
      </c>
      <c r="C530" s="38">
        <f t="shared" si="32"/>
        <v>0</v>
      </c>
      <c r="D530" s="13">
        <v>0</v>
      </c>
      <c r="E530" s="13">
        <v>0</v>
      </c>
      <c r="F530" s="13">
        <v>0</v>
      </c>
      <c r="G530" s="13">
        <v>0</v>
      </c>
      <c r="H530" s="13">
        <v>0</v>
      </c>
      <c r="I530" s="13">
        <v>0</v>
      </c>
      <c r="J530" s="38">
        <f t="shared" si="33"/>
        <v>1</v>
      </c>
      <c r="K530" s="13">
        <v>0</v>
      </c>
      <c r="L530" s="13">
        <v>0</v>
      </c>
      <c r="M530">
        <v>0</v>
      </c>
      <c r="N530">
        <v>0</v>
      </c>
      <c r="O530">
        <v>0</v>
      </c>
      <c r="P530">
        <v>1</v>
      </c>
      <c r="Q530">
        <v>0</v>
      </c>
      <c r="R530">
        <v>0</v>
      </c>
      <c r="S530">
        <v>0</v>
      </c>
      <c r="T530" s="38">
        <f t="shared" si="34"/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 s="38">
        <v>0</v>
      </c>
      <c r="AE530" s="39">
        <f t="shared" si="35"/>
        <v>1</v>
      </c>
    </row>
    <row r="531" spans="1:31" x14ac:dyDescent="0.25">
      <c r="A531" s="33" t="str">
        <f>DATA!A530</f>
        <v>VŠVU (VŠVU)</v>
      </c>
      <c r="B531" s="41" t="str">
        <f>DATA!C530&amp;" - "&amp;DATA!B530</f>
        <v>Reštaurátor - ZR2</v>
      </c>
      <c r="C531" s="38">
        <f t="shared" si="32"/>
        <v>0</v>
      </c>
      <c r="D531" s="13">
        <v>0</v>
      </c>
      <c r="E531" s="13">
        <v>0</v>
      </c>
      <c r="F531" s="13">
        <v>0</v>
      </c>
      <c r="G531" s="13">
        <v>0</v>
      </c>
      <c r="H531" s="13">
        <v>0</v>
      </c>
      <c r="I531" s="13">
        <v>0</v>
      </c>
      <c r="J531" s="38">
        <f t="shared" si="33"/>
        <v>1</v>
      </c>
      <c r="K531" s="13">
        <v>0</v>
      </c>
      <c r="L531" s="13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1</v>
      </c>
      <c r="S531">
        <v>0</v>
      </c>
      <c r="T531" s="38">
        <f t="shared" si="34"/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 s="38">
        <v>0</v>
      </c>
      <c r="AE531" s="39">
        <f t="shared" si="35"/>
        <v>1</v>
      </c>
    </row>
    <row r="532" spans="1:31" x14ac:dyDescent="0.25">
      <c r="A532" s="33" t="str">
        <f>DATA!A531</f>
        <v>VŠVU (VŠVU)</v>
      </c>
      <c r="B532" s="41" t="str">
        <f>DATA!C531&amp;" - "&amp;DATA!B531</f>
        <v>Reštaurátor - ZR3</v>
      </c>
      <c r="C532" s="38">
        <f t="shared" si="32"/>
        <v>0</v>
      </c>
      <c r="D532" s="13">
        <v>0</v>
      </c>
      <c r="E532" s="13">
        <v>0</v>
      </c>
      <c r="F532" s="13">
        <v>0</v>
      </c>
      <c r="G532" s="13">
        <v>0</v>
      </c>
      <c r="H532" s="13">
        <v>0</v>
      </c>
      <c r="I532" s="13">
        <v>0</v>
      </c>
      <c r="J532" s="38">
        <f t="shared" si="33"/>
        <v>3</v>
      </c>
      <c r="K532" s="13">
        <v>0</v>
      </c>
      <c r="L532" s="13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3</v>
      </c>
      <c r="T532" s="38">
        <f t="shared" si="34"/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 s="38">
        <v>0</v>
      </c>
      <c r="AE532" s="39">
        <f t="shared" si="35"/>
        <v>3</v>
      </c>
    </row>
    <row r="533" spans="1:31" x14ac:dyDescent="0.25">
      <c r="A533" s="33" t="str">
        <f>DATA!A532</f>
        <v>AU (AU.B.Bystrica)</v>
      </c>
      <c r="B533" s="41" t="str">
        <f>DATA!C532&amp;" - "&amp;DATA!B532</f>
        <v>Autor námetu - EM1</v>
      </c>
      <c r="C533" s="38">
        <f t="shared" si="32"/>
        <v>1</v>
      </c>
      <c r="D533" s="13">
        <v>1</v>
      </c>
      <c r="E533" s="13">
        <v>0</v>
      </c>
      <c r="F533" s="13">
        <v>0</v>
      </c>
      <c r="G533" s="13">
        <v>0</v>
      </c>
      <c r="H533" s="13">
        <v>0</v>
      </c>
      <c r="I533" s="13">
        <v>0</v>
      </c>
      <c r="J533" s="38">
        <f t="shared" si="33"/>
        <v>0</v>
      </c>
      <c r="K533" s="13">
        <v>0</v>
      </c>
      <c r="L533" s="1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 s="38">
        <f t="shared" si="34"/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 s="38">
        <v>0</v>
      </c>
      <c r="AE533" s="39">
        <f t="shared" si="35"/>
        <v>1</v>
      </c>
    </row>
    <row r="534" spans="1:31" x14ac:dyDescent="0.25">
      <c r="A534" s="33" t="str">
        <f>DATA!A533</f>
        <v>AU (AU.B.Bystrica)</v>
      </c>
      <c r="B534" s="41" t="str">
        <f>DATA!C533&amp;" - "&amp;DATA!B533</f>
        <v>Autor pohybovej spolupráce - EM1</v>
      </c>
      <c r="C534" s="38">
        <f t="shared" si="32"/>
        <v>1</v>
      </c>
      <c r="D534" s="13">
        <v>1</v>
      </c>
      <c r="E534" s="13">
        <v>0</v>
      </c>
      <c r="F534" s="13">
        <v>0</v>
      </c>
      <c r="G534" s="13">
        <v>0</v>
      </c>
      <c r="H534" s="13">
        <v>0</v>
      </c>
      <c r="I534" s="13">
        <v>0</v>
      </c>
      <c r="J534" s="38">
        <f t="shared" si="33"/>
        <v>0</v>
      </c>
      <c r="K534" s="13">
        <v>0</v>
      </c>
      <c r="L534" s="13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 s="38">
        <f t="shared" si="34"/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 s="38">
        <v>0</v>
      </c>
      <c r="AE534" s="39">
        <f t="shared" si="35"/>
        <v>1</v>
      </c>
    </row>
    <row r="535" spans="1:31" x14ac:dyDescent="0.25">
      <c r="A535" s="33" t="str">
        <f>DATA!A534</f>
        <v>AU (AU.B.Bystrica)</v>
      </c>
      <c r="B535" s="41" t="str">
        <f>DATA!C534&amp;" - "&amp;DATA!B534</f>
        <v>Autor scenára - EM1</v>
      </c>
      <c r="C535" s="38">
        <f t="shared" si="32"/>
        <v>1</v>
      </c>
      <c r="D535" s="13">
        <v>1</v>
      </c>
      <c r="E535" s="13">
        <v>0</v>
      </c>
      <c r="F535" s="13">
        <v>0</v>
      </c>
      <c r="G535" s="13">
        <v>0</v>
      </c>
      <c r="H535" s="13">
        <v>0</v>
      </c>
      <c r="I535" s="13">
        <v>0</v>
      </c>
      <c r="J535" s="38">
        <f t="shared" si="33"/>
        <v>0</v>
      </c>
      <c r="K535" s="13">
        <v>0</v>
      </c>
      <c r="L535" s="13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 s="38">
        <f t="shared" si="34"/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 s="38">
        <v>0</v>
      </c>
      <c r="AE535" s="39">
        <f t="shared" si="35"/>
        <v>1</v>
      </c>
    </row>
    <row r="536" spans="1:31" x14ac:dyDescent="0.25">
      <c r="A536" s="33" t="str">
        <f>DATA!A535</f>
        <v>AU (AU.B.Bystrica)</v>
      </c>
      <c r="B536" s="41" t="str">
        <f>DATA!C535&amp;" - "&amp;DATA!B535</f>
        <v>Dirigent - EM1</v>
      </c>
      <c r="C536" s="38">
        <f t="shared" si="32"/>
        <v>3</v>
      </c>
      <c r="D536" s="13">
        <v>3</v>
      </c>
      <c r="E536" s="13">
        <v>0</v>
      </c>
      <c r="F536" s="13">
        <v>0</v>
      </c>
      <c r="G536" s="13">
        <v>0</v>
      </c>
      <c r="H536" s="13">
        <v>0</v>
      </c>
      <c r="I536" s="13">
        <v>0</v>
      </c>
      <c r="J536" s="38">
        <f t="shared" si="33"/>
        <v>0</v>
      </c>
      <c r="K536" s="13">
        <v>0</v>
      </c>
      <c r="L536" s="13">
        <v>0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>
        <v>0</v>
      </c>
      <c r="T536" s="38">
        <f t="shared" si="34"/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 s="38">
        <v>0</v>
      </c>
      <c r="AE536" s="39">
        <f t="shared" si="35"/>
        <v>3</v>
      </c>
    </row>
    <row r="537" spans="1:31" x14ac:dyDescent="0.25">
      <c r="A537" s="33" t="str">
        <f>DATA!A536</f>
        <v>AU (AU.B.Bystrica)</v>
      </c>
      <c r="B537" s="41" t="str">
        <f>DATA!C536&amp;" - "&amp;DATA!B536</f>
        <v>Dramaturg - EM1</v>
      </c>
      <c r="C537" s="38">
        <f t="shared" si="32"/>
        <v>2</v>
      </c>
      <c r="D537" s="13">
        <v>2</v>
      </c>
      <c r="E537" s="13">
        <v>0</v>
      </c>
      <c r="F537" s="13">
        <v>0</v>
      </c>
      <c r="G537" s="13">
        <v>0</v>
      </c>
      <c r="H537" s="13">
        <v>0</v>
      </c>
      <c r="I537" s="13">
        <v>0</v>
      </c>
      <c r="J537" s="38">
        <f t="shared" si="33"/>
        <v>0</v>
      </c>
      <c r="K537" s="13">
        <v>0</v>
      </c>
      <c r="L537" s="13">
        <v>0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  <c r="S537">
        <v>0</v>
      </c>
      <c r="T537" s="38">
        <f t="shared" si="34"/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 s="38">
        <v>0</v>
      </c>
      <c r="AE537" s="39">
        <f t="shared" si="35"/>
        <v>2</v>
      </c>
    </row>
    <row r="538" spans="1:31" x14ac:dyDescent="0.25">
      <c r="A538" s="33" t="str">
        <f>DATA!A537</f>
        <v>AU (AU.B.Bystrica)</v>
      </c>
      <c r="B538" s="41" t="str">
        <f>DATA!C537&amp;" - "&amp;DATA!B537</f>
        <v>Dramaturg - EM1</v>
      </c>
      <c r="C538" s="38">
        <f t="shared" si="32"/>
        <v>1</v>
      </c>
      <c r="D538" s="13">
        <v>1</v>
      </c>
      <c r="E538" s="13">
        <v>0</v>
      </c>
      <c r="F538" s="13">
        <v>0</v>
      </c>
      <c r="G538" s="13">
        <v>0</v>
      </c>
      <c r="H538" s="13">
        <v>0</v>
      </c>
      <c r="I538" s="13">
        <v>0</v>
      </c>
      <c r="J538" s="38">
        <f t="shared" si="33"/>
        <v>0</v>
      </c>
      <c r="K538" s="13">
        <v>0</v>
      </c>
      <c r="L538" s="13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 s="38">
        <f t="shared" si="34"/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 s="38">
        <v>0</v>
      </c>
      <c r="AE538" s="39">
        <f t="shared" si="35"/>
        <v>1</v>
      </c>
    </row>
    <row r="539" spans="1:31" x14ac:dyDescent="0.25">
      <c r="A539" s="33" t="str">
        <f>DATA!A538</f>
        <v>AU (AU.B.Bystrica)</v>
      </c>
      <c r="B539" s="41" t="str">
        <f>DATA!C538&amp;" - "&amp;DATA!B538</f>
        <v>Dramaturg projektu - EM1</v>
      </c>
      <c r="C539" s="38">
        <f t="shared" si="32"/>
        <v>1</v>
      </c>
      <c r="D539" s="13">
        <v>1</v>
      </c>
      <c r="E539" s="13">
        <v>0</v>
      </c>
      <c r="F539" s="13">
        <v>0</v>
      </c>
      <c r="G539" s="13">
        <v>0</v>
      </c>
      <c r="H539" s="13">
        <v>0</v>
      </c>
      <c r="I539" s="13">
        <v>0</v>
      </c>
      <c r="J539" s="38">
        <f t="shared" si="33"/>
        <v>0</v>
      </c>
      <c r="K539" s="13">
        <v>0</v>
      </c>
      <c r="L539" s="13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 s="38">
        <f t="shared" si="34"/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 s="38">
        <v>0</v>
      </c>
      <c r="AE539" s="39">
        <f t="shared" si="35"/>
        <v>1</v>
      </c>
    </row>
    <row r="540" spans="1:31" x14ac:dyDescent="0.25">
      <c r="A540" s="33" t="str">
        <f>DATA!A539</f>
        <v>AU (AU.B.Bystrica)</v>
      </c>
      <c r="B540" s="41" t="str">
        <f>DATA!C539&amp;" - "&amp;DATA!B539</f>
        <v>Herec v hlavnej úlohy - EM1</v>
      </c>
      <c r="C540" s="38">
        <f t="shared" si="32"/>
        <v>1</v>
      </c>
      <c r="D540" s="13">
        <v>1</v>
      </c>
      <c r="E540" s="13">
        <v>0</v>
      </c>
      <c r="F540" s="13">
        <v>0</v>
      </c>
      <c r="G540" s="13">
        <v>0</v>
      </c>
      <c r="H540" s="13">
        <v>0</v>
      </c>
      <c r="I540" s="13">
        <v>0</v>
      </c>
      <c r="J540" s="38">
        <f t="shared" si="33"/>
        <v>0</v>
      </c>
      <c r="K540" s="13">
        <v>0</v>
      </c>
      <c r="L540" s="13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 s="38">
        <f t="shared" si="34"/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 s="38">
        <v>0</v>
      </c>
      <c r="AE540" s="39">
        <f t="shared" si="35"/>
        <v>1</v>
      </c>
    </row>
    <row r="541" spans="1:31" x14ac:dyDescent="0.25">
      <c r="A541" s="33" t="str">
        <f>DATA!A540</f>
        <v>AU (AU.B.Bystrica)</v>
      </c>
      <c r="B541" s="41" t="str">
        <f>DATA!C540&amp;" - "&amp;DATA!B540</f>
        <v>Herec vo vedľajšej úlohe - EM1</v>
      </c>
      <c r="C541" s="38">
        <f t="shared" si="32"/>
        <v>1</v>
      </c>
      <c r="D541" s="13">
        <v>1</v>
      </c>
      <c r="E541" s="13">
        <v>0</v>
      </c>
      <c r="F541" s="13">
        <v>0</v>
      </c>
      <c r="G541" s="13">
        <v>0</v>
      </c>
      <c r="H541" s="13">
        <v>0</v>
      </c>
      <c r="I541" s="13">
        <v>0</v>
      </c>
      <c r="J541" s="38">
        <f t="shared" si="33"/>
        <v>0</v>
      </c>
      <c r="K541" s="13">
        <v>0</v>
      </c>
      <c r="L541" s="13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 s="38">
        <f t="shared" si="34"/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 s="38">
        <v>0</v>
      </c>
      <c r="AE541" s="39">
        <f t="shared" si="35"/>
        <v>1</v>
      </c>
    </row>
    <row r="542" spans="1:31" x14ac:dyDescent="0.25">
      <c r="A542" s="33" t="str">
        <f>DATA!A541</f>
        <v>AU (AU.B.Bystrica)</v>
      </c>
      <c r="B542" s="41" t="str">
        <f>DATA!C541&amp;" - "&amp;DATA!B541</f>
        <v>Herec vo vedľajšej úlohe - EM1</v>
      </c>
      <c r="C542" s="38">
        <f t="shared" si="32"/>
        <v>2</v>
      </c>
      <c r="D542" s="13">
        <v>2</v>
      </c>
      <c r="E542" s="13">
        <v>0</v>
      </c>
      <c r="F542" s="13">
        <v>0</v>
      </c>
      <c r="G542" s="13">
        <v>0</v>
      </c>
      <c r="H542" s="13">
        <v>0</v>
      </c>
      <c r="I542" s="13">
        <v>0</v>
      </c>
      <c r="J542" s="38">
        <f t="shared" si="33"/>
        <v>0</v>
      </c>
      <c r="K542" s="13">
        <v>0</v>
      </c>
      <c r="L542" s="13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 s="38">
        <f t="shared" si="34"/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 s="38">
        <v>0</v>
      </c>
      <c r="AE542" s="39">
        <f t="shared" si="35"/>
        <v>2</v>
      </c>
    </row>
    <row r="543" spans="1:31" x14ac:dyDescent="0.25">
      <c r="A543" s="33" t="str">
        <f>DATA!A542</f>
        <v>AU (AU.B.Bystrica)</v>
      </c>
      <c r="B543" s="41" t="str">
        <f>DATA!C542&amp;" - "&amp;DATA!B542</f>
        <v>Producent - EM1</v>
      </c>
      <c r="C543" s="38">
        <f t="shared" si="32"/>
        <v>6</v>
      </c>
      <c r="D543" s="13">
        <v>6</v>
      </c>
      <c r="E543" s="13">
        <v>0</v>
      </c>
      <c r="F543" s="13">
        <v>0</v>
      </c>
      <c r="G543" s="13">
        <v>0</v>
      </c>
      <c r="H543" s="13">
        <v>0</v>
      </c>
      <c r="I543" s="13">
        <v>0</v>
      </c>
      <c r="J543" s="38">
        <f t="shared" si="33"/>
        <v>0</v>
      </c>
      <c r="K543" s="13">
        <v>0</v>
      </c>
      <c r="L543" s="1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 s="38">
        <f t="shared" si="34"/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 s="38">
        <v>0</v>
      </c>
      <c r="AE543" s="39">
        <f t="shared" si="35"/>
        <v>6</v>
      </c>
    </row>
    <row r="544" spans="1:31" x14ac:dyDescent="0.25">
      <c r="A544" s="33" t="str">
        <f>DATA!A543</f>
        <v>AU (AU.B.Bystrica)</v>
      </c>
      <c r="B544" s="41" t="str">
        <f>DATA!C543&amp;" - "&amp;DATA!B543</f>
        <v>Režisér - EM1</v>
      </c>
      <c r="C544" s="38">
        <f t="shared" si="32"/>
        <v>1</v>
      </c>
      <c r="D544" s="13">
        <v>1</v>
      </c>
      <c r="E544" s="13">
        <v>0</v>
      </c>
      <c r="F544" s="13">
        <v>0</v>
      </c>
      <c r="G544" s="13">
        <v>0</v>
      </c>
      <c r="H544" s="13">
        <v>0</v>
      </c>
      <c r="I544" s="13">
        <v>0</v>
      </c>
      <c r="J544" s="38">
        <f t="shared" si="33"/>
        <v>0</v>
      </c>
      <c r="K544" s="13">
        <v>0</v>
      </c>
      <c r="L544" s="13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 s="38">
        <f t="shared" si="34"/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 s="38">
        <v>0</v>
      </c>
      <c r="AE544" s="39">
        <f t="shared" si="35"/>
        <v>1</v>
      </c>
    </row>
    <row r="545" spans="1:31" x14ac:dyDescent="0.25">
      <c r="A545" s="33" t="str">
        <f>DATA!A544</f>
        <v>AU (AU.B.Bystrica)</v>
      </c>
      <c r="B545" s="41" t="str">
        <f>DATA!C544&amp;" - "&amp;DATA!B544</f>
        <v>Dirigent - EM2</v>
      </c>
      <c r="C545" s="38">
        <f t="shared" si="32"/>
        <v>1</v>
      </c>
      <c r="D545" s="13">
        <v>0</v>
      </c>
      <c r="E545" s="13">
        <v>1</v>
      </c>
      <c r="F545" s="13">
        <v>0</v>
      </c>
      <c r="G545" s="13">
        <v>0</v>
      </c>
      <c r="H545" s="13">
        <v>0</v>
      </c>
      <c r="I545" s="13">
        <v>0</v>
      </c>
      <c r="J545" s="38">
        <f t="shared" si="33"/>
        <v>0</v>
      </c>
      <c r="K545" s="13">
        <v>0</v>
      </c>
      <c r="L545" s="13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 s="38">
        <f t="shared" si="34"/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 s="38">
        <v>0</v>
      </c>
      <c r="AE545" s="39">
        <f t="shared" si="35"/>
        <v>1</v>
      </c>
    </row>
    <row r="546" spans="1:31" x14ac:dyDescent="0.25">
      <c r="A546" s="33" t="str">
        <f>DATA!A545</f>
        <v>AU (AU.B.Bystrica)</v>
      </c>
      <c r="B546" s="41" t="str">
        <f>DATA!C545&amp;" - "&amp;DATA!B545</f>
        <v>Herec v hlavnej úlohy - EM2</v>
      </c>
      <c r="C546" s="38">
        <f t="shared" si="32"/>
        <v>1</v>
      </c>
      <c r="D546" s="13">
        <v>0</v>
      </c>
      <c r="E546" s="13">
        <v>1</v>
      </c>
      <c r="F546" s="13">
        <v>0</v>
      </c>
      <c r="G546" s="13">
        <v>0</v>
      </c>
      <c r="H546" s="13">
        <v>0</v>
      </c>
      <c r="I546" s="13">
        <v>0</v>
      </c>
      <c r="J546" s="38">
        <f t="shared" si="33"/>
        <v>0</v>
      </c>
      <c r="K546" s="13">
        <v>0</v>
      </c>
      <c r="L546" s="13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 s="38">
        <f t="shared" si="34"/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 s="38">
        <v>0</v>
      </c>
      <c r="AE546" s="39">
        <f t="shared" si="35"/>
        <v>1</v>
      </c>
    </row>
    <row r="547" spans="1:31" x14ac:dyDescent="0.25">
      <c r="A547" s="33" t="str">
        <f>DATA!A546</f>
        <v>AU (AU.B.Bystrica)</v>
      </c>
      <c r="B547" s="41" t="str">
        <f>DATA!C546&amp;" - "&amp;DATA!B546</f>
        <v>Producent - EM2</v>
      </c>
      <c r="C547" s="38">
        <f t="shared" si="32"/>
        <v>8</v>
      </c>
      <c r="D547" s="13">
        <v>0</v>
      </c>
      <c r="E547" s="13">
        <v>8</v>
      </c>
      <c r="F547" s="13">
        <v>0</v>
      </c>
      <c r="G547" s="13">
        <v>0</v>
      </c>
      <c r="H547" s="13">
        <v>0</v>
      </c>
      <c r="I547" s="13">
        <v>0</v>
      </c>
      <c r="J547" s="38">
        <f t="shared" si="33"/>
        <v>0</v>
      </c>
      <c r="K547" s="13">
        <v>0</v>
      </c>
      <c r="L547" s="13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 s="38">
        <f t="shared" si="34"/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 s="38">
        <v>0</v>
      </c>
      <c r="AE547" s="39">
        <f t="shared" si="35"/>
        <v>8</v>
      </c>
    </row>
    <row r="548" spans="1:31" x14ac:dyDescent="0.25">
      <c r="A548" s="33" t="str">
        <f>DATA!A547</f>
        <v>AU (AU.B.Bystrica)</v>
      </c>
      <c r="B548" s="41" t="str">
        <f>DATA!C547&amp;" - "&amp;DATA!B547</f>
        <v>Výtvarník - EM2</v>
      </c>
      <c r="C548" s="38">
        <f t="shared" si="32"/>
        <v>1</v>
      </c>
      <c r="D548" s="13">
        <v>0</v>
      </c>
      <c r="E548" s="13">
        <v>1</v>
      </c>
      <c r="F548" s="13">
        <v>0</v>
      </c>
      <c r="G548" s="13">
        <v>0</v>
      </c>
      <c r="H548" s="13">
        <v>0</v>
      </c>
      <c r="I548" s="13">
        <v>0</v>
      </c>
      <c r="J548" s="38">
        <f t="shared" si="33"/>
        <v>0</v>
      </c>
      <c r="K548" s="13">
        <v>0</v>
      </c>
      <c r="L548" s="13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 s="38">
        <f t="shared" si="34"/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 s="38">
        <v>0</v>
      </c>
      <c r="AE548" s="39">
        <f t="shared" si="35"/>
        <v>1</v>
      </c>
    </row>
    <row r="549" spans="1:31" x14ac:dyDescent="0.25">
      <c r="A549" s="33" t="str">
        <f>DATA!A548</f>
        <v>AU (AU.B.Bystrica)</v>
      </c>
      <c r="B549" s="41" t="str">
        <f>DATA!C548&amp;" - "&amp;DATA!B548</f>
        <v>Autor hudby - EM3</v>
      </c>
      <c r="C549" s="38">
        <f t="shared" si="32"/>
        <v>2</v>
      </c>
      <c r="D549" s="13">
        <v>0</v>
      </c>
      <c r="E549" s="13">
        <v>0</v>
      </c>
      <c r="F549" s="13">
        <v>2</v>
      </c>
      <c r="G549" s="13">
        <v>0</v>
      </c>
      <c r="H549" s="13">
        <v>0</v>
      </c>
      <c r="I549" s="13">
        <v>0</v>
      </c>
      <c r="J549" s="38">
        <f t="shared" si="33"/>
        <v>0</v>
      </c>
      <c r="K549" s="13">
        <v>0</v>
      </c>
      <c r="L549" s="13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 s="38">
        <f t="shared" si="34"/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 s="38">
        <v>0</v>
      </c>
      <c r="AE549" s="39">
        <f t="shared" si="35"/>
        <v>2</v>
      </c>
    </row>
    <row r="550" spans="1:31" x14ac:dyDescent="0.25">
      <c r="A550" s="33" t="str">
        <f>DATA!A549</f>
        <v>AU (AU.B.Bystrica)</v>
      </c>
      <c r="B550" s="41" t="str">
        <f>DATA!C549&amp;" - "&amp;DATA!B549</f>
        <v>Dirigent - EM3</v>
      </c>
      <c r="C550" s="38">
        <f t="shared" si="32"/>
        <v>1</v>
      </c>
      <c r="D550" s="13">
        <v>0</v>
      </c>
      <c r="E550" s="13">
        <v>0</v>
      </c>
      <c r="F550" s="13">
        <v>1</v>
      </c>
      <c r="G550" s="13">
        <v>0</v>
      </c>
      <c r="H550" s="13">
        <v>0</v>
      </c>
      <c r="I550" s="13">
        <v>0</v>
      </c>
      <c r="J550" s="38">
        <f t="shared" si="33"/>
        <v>0</v>
      </c>
      <c r="K550" s="13">
        <v>0</v>
      </c>
      <c r="L550" s="13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 s="38">
        <f t="shared" si="34"/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 s="38">
        <v>0</v>
      </c>
      <c r="AE550" s="39">
        <f t="shared" si="35"/>
        <v>1</v>
      </c>
    </row>
    <row r="551" spans="1:31" x14ac:dyDescent="0.25">
      <c r="A551" s="33" t="str">
        <f>DATA!A550</f>
        <v>AU (AU.B.Bystrica)</v>
      </c>
      <c r="B551" s="41" t="str">
        <f>DATA!C550&amp;" - "&amp;DATA!B550</f>
        <v>Inštrumentalista - EM3</v>
      </c>
      <c r="C551" s="38">
        <f t="shared" si="32"/>
        <v>1</v>
      </c>
      <c r="D551" s="13">
        <v>0</v>
      </c>
      <c r="E551" s="13">
        <v>0</v>
      </c>
      <c r="F551" s="13">
        <v>1</v>
      </c>
      <c r="G551" s="13">
        <v>0</v>
      </c>
      <c r="H551" s="13">
        <v>0</v>
      </c>
      <c r="I551" s="13">
        <v>0</v>
      </c>
      <c r="J551" s="38">
        <f t="shared" si="33"/>
        <v>0</v>
      </c>
      <c r="K551" s="13">
        <v>0</v>
      </c>
      <c r="L551" s="13">
        <v>0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>
        <v>0</v>
      </c>
      <c r="T551" s="38">
        <f t="shared" si="34"/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 s="38">
        <v>0</v>
      </c>
      <c r="AE551" s="39">
        <f t="shared" si="35"/>
        <v>1</v>
      </c>
    </row>
    <row r="552" spans="1:31" x14ac:dyDescent="0.25">
      <c r="A552" s="33" t="str">
        <f>DATA!A551</f>
        <v>AU (AU.B.Bystrica)</v>
      </c>
      <c r="B552" s="41" t="str">
        <f>DATA!C551&amp;" - "&amp;DATA!B551</f>
        <v>Inštrumentalista - sólista - EM3</v>
      </c>
      <c r="C552" s="38">
        <f t="shared" si="32"/>
        <v>9</v>
      </c>
      <c r="D552" s="13">
        <v>0</v>
      </c>
      <c r="E552" s="13">
        <v>0</v>
      </c>
      <c r="F552" s="13">
        <v>9</v>
      </c>
      <c r="G552" s="13">
        <v>0</v>
      </c>
      <c r="H552" s="13">
        <v>0</v>
      </c>
      <c r="I552" s="13">
        <v>0</v>
      </c>
      <c r="J552" s="38">
        <f t="shared" si="33"/>
        <v>0</v>
      </c>
      <c r="K552" s="13">
        <v>0</v>
      </c>
      <c r="L552" s="13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 s="38">
        <f t="shared" si="34"/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 s="38">
        <v>0</v>
      </c>
      <c r="AE552" s="39">
        <f t="shared" si="35"/>
        <v>9</v>
      </c>
    </row>
    <row r="553" spans="1:31" x14ac:dyDescent="0.25">
      <c r="A553" s="33" t="str">
        <f>DATA!A552</f>
        <v>AU (AU.B.Bystrica)</v>
      </c>
      <c r="B553" s="41" t="str">
        <f>DATA!C552&amp;" - "&amp;DATA!B552</f>
        <v>Spevák - sólista - EM3</v>
      </c>
      <c r="C553" s="38">
        <f t="shared" si="32"/>
        <v>2</v>
      </c>
      <c r="D553" s="13">
        <v>0</v>
      </c>
      <c r="E553" s="13">
        <v>0</v>
      </c>
      <c r="F553" s="13">
        <v>2</v>
      </c>
      <c r="G553" s="13">
        <v>0</v>
      </c>
      <c r="H553" s="13">
        <v>0</v>
      </c>
      <c r="I553" s="13">
        <v>0</v>
      </c>
      <c r="J553" s="38">
        <f t="shared" si="33"/>
        <v>0</v>
      </c>
      <c r="K553" s="13">
        <v>0</v>
      </c>
      <c r="L553" s="1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 s="38">
        <f t="shared" si="34"/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 s="38">
        <v>0</v>
      </c>
      <c r="AE553" s="39">
        <f t="shared" si="35"/>
        <v>2</v>
      </c>
    </row>
    <row r="554" spans="1:31" x14ac:dyDescent="0.25">
      <c r="A554" s="33" t="str">
        <f>DATA!A553</f>
        <v>AU (AU.B.Bystrica)</v>
      </c>
      <c r="B554" s="41" t="str">
        <f>DATA!C553&amp;" - "&amp;DATA!B553</f>
        <v>Autor scenára - EN1</v>
      </c>
      <c r="C554" s="38">
        <f t="shared" si="32"/>
        <v>1</v>
      </c>
      <c r="D554" s="13">
        <v>0</v>
      </c>
      <c r="E554" s="13">
        <v>0</v>
      </c>
      <c r="F554" s="13">
        <v>0</v>
      </c>
      <c r="G554" s="13">
        <v>1</v>
      </c>
      <c r="H554" s="13">
        <v>0</v>
      </c>
      <c r="I554" s="13">
        <v>0</v>
      </c>
      <c r="J554" s="38">
        <f t="shared" si="33"/>
        <v>0</v>
      </c>
      <c r="K554" s="13">
        <v>0</v>
      </c>
      <c r="L554" s="13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 s="38">
        <f t="shared" si="34"/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 s="38">
        <v>0</v>
      </c>
      <c r="AE554" s="39">
        <f t="shared" si="35"/>
        <v>1</v>
      </c>
    </row>
    <row r="555" spans="1:31" x14ac:dyDescent="0.25">
      <c r="A555" s="33" t="str">
        <f>DATA!A554</f>
        <v>AU (AU.B.Bystrica)</v>
      </c>
      <c r="B555" s="41" t="str">
        <f>DATA!C554&amp;" - "&amp;DATA!B554</f>
        <v>Dramaturg - EN1</v>
      </c>
      <c r="C555" s="38">
        <f t="shared" si="32"/>
        <v>1</v>
      </c>
      <c r="D555" s="13">
        <v>0</v>
      </c>
      <c r="E555" s="13">
        <v>0</v>
      </c>
      <c r="F555" s="13">
        <v>0</v>
      </c>
      <c r="G555" s="13">
        <v>1</v>
      </c>
      <c r="H555" s="13">
        <v>0</v>
      </c>
      <c r="I555" s="13">
        <v>0</v>
      </c>
      <c r="J555" s="38">
        <f t="shared" si="33"/>
        <v>0</v>
      </c>
      <c r="K555" s="13">
        <v>0</v>
      </c>
      <c r="L555" s="13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 s="38">
        <f t="shared" si="34"/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 s="38">
        <v>0</v>
      </c>
      <c r="AE555" s="39">
        <f t="shared" si="35"/>
        <v>1</v>
      </c>
    </row>
    <row r="556" spans="1:31" x14ac:dyDescent="0.25">
      <c r="A556" s="33" t="str">
        <f>DATA!A555</f>
        <v>AU (AU.B.Bystrica)</v>
      </c>
      <c r="B556" s="41" t="str">
        <f>DATA!C555&amp;" - "&amp;DATA!B555</f>
        <v>Dramaturg projektu - EN1</v>
      </c>
      <c r="C556" s="38">
        <f t="shared" si="32"/>
        <v>1</v>
      </c>
      <c r="D556" s="13">
        <v>0</v>
      </c>
      <c r="E556" s="13">
        <v>0</v>
      </c>
      <c r="F556" s="13">
        <v>0</v>
      </c>
      <c r="G556" s="13">
        <v>1</v>
      </c>
      <c r="H556" s="13">
        <v>0</v>
      </c>
      <c r="I556" s="13">
        <v>0</v>
      </c>
      <c r="J556" s="38">
        <f t="shared" si="33"/>
        <v>0</v>
      </c>
      <c r="K556" s="13">
        <v>0</v>
      </c>
      <c r="L556" s="13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 s="38">
        <f t="shared" si="34"/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 s="38">
        <v>0</v>
      </c>
      <c r="AE556" s="39">
        <f t="shared" si="35"/>
        <v>1</v>
      </c>
    </row>
    <row r="557" spans="1:31" x14ac:dyDescent="0.25">
      <c r="A557" s="33" t="str">
        <f>DATA!A556</f>
        <v>AU (AU.B.Bystrica)</v>
      </c>
      <c r="B557" s="41" t="str">
        <f>DATA!C556&amp;" - "&amp;DATA!B556</f>
        <v>Herec v hlavnej úlohy - EN1</v>
      </c>
      <c r="C557" s="38">
        <f t="shared" si="32"/>
        <v>4</v>
      </c>
      <c r="D557" s="13">
        <v>0</v>
      </c>
      <c r="E557" s="13">
        <v>0</v>
      </c>
      <c r="F557" s="13">
        <v>0</v>
      </c>
      <c r="G557" s="13">
        <v>4</v>
      </c>
      <c r="H557" s="13">
        <v>0</v>
      </c>
      <c r="I557" s="13">
        <v>0</v>
      </c>
      <c r="J557" s="38">
        <f t="shared" si="33"/>
        <v>0</v>
      </c>
      <c r="K557" s="13">
        <v>0</v>
      </c>
      <c r="L557" s="13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 s="38">
        <f t="shared" si="34"/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 s="38">
        <v>0</v>
      </c>
      <c r="AE557" s="39">
        <f t="shared" si="35"/>
        <v>4</v>
      </c>
    </row>
    <row r="558" spans="1:31" x14ac:dyDescent="0.25">
      <c r="A558" s="33" t="str">
        <f>DATA!A557</f>
        <v>AU (AU.B.Bystrica)</v>
      </c>
      <c r="B558" s="41" t="str">
        <f>DATA!C557&amp;" - "&amp;DATA!B557</f>
        <v>Herec vo vedľajšej úlohe - EN1</v>
      </c>
      <c r="C558" s="38">
        <f t="shared" si="32"/>
        <v>2</v>
      </c>
      <c r="D558" s="13">
        <v>0</v>
      </c>
      <c r="E558" s="13">
        <v>0</v>
      </c>
      <c r="F558" s="13">
        <v>0</v>
      </c>
      <c r="G558" s="13">
        <v>2</v>
      </c>
      <c r="H558" s="13">
        <v>0</v>
      </c>
      <c r="I558" s="13">
        <v>0</v>
      </c>
      <c r="J558" s="38">
        <f t="shared" si="33"/>
        <v>0</v>
      </c>
      <c r="K558" s="13">
        <v>0</v>
      </c>
      <c r="L558" s="13">
        <v>0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 s="38">
        <f t="shared" si="34"/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 s="38">
        <v>0</v>
      </c>
      <c r="AE558" s="39">
        <f t="shared" si="35"/>
        <v>2</v>
      </c>
    </row>
    <row r="559" spans="1:31" x14ac:dyDescent="0.25">
      <c r="A559" s="33" t="str">
        <f>DATA!A558</f>
        <v>AU (AU.B.Bystrica)</v>
      </c>
      <c r="B559" s="41" t="str">
        <f>DATA!C558&amp;" - "&amp;DATA!B558</f>
        <v>Inštrumentalista - EN1</v>
      </c>
      <c r="C559" s="38">
        <f t="shared" si="32"/>
        <v>2</v>
      </c>
      <c r="D559" s="13">
        <v>0</v>
      </c>
      <c r="E559" s="13">
        <v>0</v>
      </c>
      <c r="F559" s="13">
        <v>0</v>
      </c>
      <c r="G559" s="13">
        <v>2</v>
      </c>
      <c r="H559" s="13">
        <v>0</v>
      </c>
      <c r="I559" s="13">
        <v>0</v>
      </c>
      <c r="J559" s="38">
        <f t="shared" si="33"/>
        <v>0</v>
      </c>
      <c r="K559" s="13">
        <v>0</v>
      </c>
      <c r="L559" s="13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 s="38">
        <f t="shared" si="34"/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 s="38">
        <v>0</v>
      </c>
      <c r="AE559" s="39">
        <f t="shared" si="35"/>
        <v>2</v>
      </c>
    </row>
    <row r="560" spans="1:31" x14ac:dyDescent="0.25">
      <c r="A560" s="33" t="str">
        <f>DATA!A559</f>
        <v>AU (AU.B.Bystrica)</v>
      </c>
      <c r="B560" s="41" t="str">
        <f>DATA!C559&amp;" - "&amp;DATA!B559</f>
        <v>Inštrumentalista - sólista - EN1</v>
      </c>
      <c r="C560" s="38">
        <f t="shared" si="32"/>
        <v>1</v>
      </c>
      <c r="D560" s="13">
        <v>0</v>
      </c>
      <c r="E560" s="13">
        <v>0</v>
      </c>
      <c r="F560" s="13">
        <v>0</v>
      </c>
      <c r="G560" s="13">
        <v>1</v>
      </c>
      <c r="H560" s="13">
        <v>0</v>
      </c>
      <c r="I560" s="13">
        <v>0</v>
      </c>
      <c r="J560" s="38">
        <f t="shared" si="33"/>
        <v>0</v>
      </c>
      <c r="K560" s="13">
        <v>0</v>
      </c>
      <c r="L560" s="13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 s="38">
        <f t="shared" si="34"/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 s="38">
        <v>0</v>
      </c>
      <c r="AE560" s="39">
        <f t="shared" si="35"/>
        <v>1</v>
      </c>
    </row>
    <row r="561" spans="1:31" x14ac:dyDescent="0.25">
      <c r="A561" s="33" t="str">
        <f>DATA!A560</f>
        <v>AU (AU.B.Bystrica)</v>
      </c>
      <c r="B561" s="41" t="str">
        <f>DATA!C560&amp;" - "&amp;DATA!B560</f>
        <v>Kameraman - EN1</v>
      </c>
      <c r="C561" s="38">
        <f t="shared" si="32"/>
        <v>1</v>
      </c>
      <c r="D561" s="13">
        <v>0</v>
      </c>
      <c r="E561" s="13">
        <v>0</v>
      </c>
      <c r="F561" s="13">
        <v>0</v>
      </c>
      <c r="G561" s="13">
        <v>1</v>
      </c>
      <c r="H561" s="13">
        <v>0</v>
      </c>
      <c r="I561" s="13">
        <v>0</v>
      </c>
      <c r="J561" s="38">
        <f t="shared" si="33"/>
        <v>0</v>
      </c>
      <c r="K561" s="13">
        <v>0</v>
      </c>
      <c r="L561" s="13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 s="38">
        <f t="shared" si="34"/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 s="38">
        <v>0</v>
      </c>
      <c r="AE561" s="39">
        <f t="shared" si="35"/>
        <v>1</v>
      </c>
    </row>
    <row r="562" spans="1:31" x14ac:dyDescent="0.25">
      <c r="A562" s="33" t="str">
        <f>DATA!A561</f>
        <v>AU (AU.B.Bystrica)</v>
      </c>
      <c r="B562" s="41" t="str">
        <f>DATA!C561&amp;" - "&amp;DATA!B561</f>
        <v>Producent - EN1</v>
      </c>
      <c r="C562" s="38">
        <f t="shared" si="32"/>
        <v>1</v>
      </c>
      <c r="D562" s="13">
        <v>0</v>
      </c>
      <c r="E562" s="13">
        <v>0</v>
      </c>
      <c r="F562" s="13">
        <v>0</v>
      </c>
      <c r="G562" s="13">
        <v>1</v>
      </c>
      <c r="H562" s="13">
        <v>0</v>
      </c>
      <c r="I562" s="13">
        <v>0</v>
      </c>
      <c r="J562" s="38">
        <f t="shared" si="33"/>
        <v>0</v>
      </c>
      <c r="K562" s="13">
        <v>0</v>
      </c>
      <c r="L562" s="13">
        <v>0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 s="38">
        <f t="shared" si="34"/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 s="38">
        <v>0</v>
      </c>
      <c r="AE562" s="39">
        <f t="shared" si="35"/>
        <v>1</v>
      </c>
    </row>
    <row r="563" spans="1:31" x14ac:dyDescent="0.25">
      <c r="A563" s="33" t="str">
        <f>DATA!A562</f>
        <v>AU (AU.B.Bystrica)</v>
      </c>
      <c r="B563" s="41" t="str">
        <f>DATA!C562&amp;" - "&amp;DATA!B562</f>
        <v>Režisér - EN1</v>
      </c>
      <c r="C563" s="38">
        <f t="shared" si="32"/>
        <v>1</v>
      </c>
      <c r="D563" s="13">
        <v>0</v>
      </c>
      <c r="E563" s="13">
        <v>0</v>
      </c>
      <c r="F563" s="13">
        <v>0</v>
      </c>
      <c r="G563" s="13">
        <v>1</v>
      </c>
      <c r="H563" s="13">
        <v>0</v>
      </c>
      <c r="I563" s="13">
        <v>0</v>
      </c>
      <c r="J563" s="38">
        <f t="shared" si="33"/>
        <v>0</v>
      </c>
      <c r="K563" s="13">
        <v>0</v>
      </c>
      <c r="L563" s="1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 s="38">
        <f t="shared" si="34"/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 s="38">
        <v>0</v>
      </c>
      <c r="AE563" s="39">
        <f t="shared" si="35"/>
        <v>1</v>
      </c>
    </row>
    <row r="564" spans="1:31" x14ac:dyDescent="0.25">
      <c r="A564" s="33" t="str">
        <f>DATA!A563</f>
        <v>AU (AU.B.Bystrica)</v>
      </c>
      <c r="B564" s="41" t="str">
        <f>DATA!C563&amp;" - "&amp;DATA!B563</f>
        <v>Spevák - sólista - EN1</v>
      </c>
      <c r="C564" s="38">
        <f t="shared" si="32"/>
        <v>3</v>
      </c>
      <c r="D564" s="13">
        <v>0</v>
      </c>
      <c r="E564" s="13">
        <v>0</v>
      </c>
      <c r="F564" s="13">
        <v>0</v>
      </c>
      <c r="G564" s="13">
        <v>3</v>
      </c>
      <c r="H564" s="13">
        <v>0</v>
      </c>
      <c r="I564" s="13">
        <v>0</v>
      </c>
      <c r="J564" s="38">
        <f t="shared" si="33"/>
        <v>0</v>
      </c>
      <c r="K564" s="13">
        <v>0</v>
      </c>
      <c r="L564" s="13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 s="38">
        <f t="shared" si="34"/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 s="38">
        <v>0</v>
      </c>
      <c r="AE564" s="39">
        <f t="shared" si="35"/>
        <v>3</v>
      </c>
    </row>
    <row r="565" spans="1:31" x14ac:dyDescent="0.25">
      <c r="A565" s="33" t="str">
        <f>DATA!A564</f>
        <v>AU (AU.B.Bystrica)</v>
      </c>
      <c r="B565" s="41" t="str">
        <f>DATA!C564&amp;" - "&amp;DATA!B564</f>
        <v>Zbormajster - EN1</v>
      </c>
      <c r="C565" s="38">
        <f t="shared" si="32"/>
        <v>2</v>
      </c>
      <c r="D565" s="13">
        <v>0</v>
      </c>
      <c r="E565" s="13">
        <v>0</v>
      </c>
      <c r="F565" s="13">
        <v>0</v>
      </c>
      <c r="G565" s="13">
        <v>2</v>
      </c>
      <c r="H565" s="13">
        <v>0</v>
      </c>
      <c r="I565" s="13">
        <v>0</v>
      </c>
      <c r="J565" s="38">
        <f t="shared" si="33"/>
        <v>0</v>
      </c>
      <c r="K565" s="13">
        <v>0</v>
      </c>
      <c r="L565" s="13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 s="38">
        <f t="shared" si="34"/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 s="38">
        <v>0</v>
      </c>
      <c r="AE565" s="39">
        <f t="shared" si="35"/>
        <v>2</v>
      </c>
    </row>
    <row r="566" spans="1:31" x14ac:dyDescent="0.25">
      <c r="A566" s="33" t="str">
        <f>DATA!A565</f>
        <v>AU (AU.B.Bystrica)</v>
      </c>
      <c r="B566" s="41" t="str">
        <f>DATA!C565&amp;" - "&amp;DATA!B565</f>
        <v>Dramaturg - EN2</v>
      </c>
      <c r="C566" s="38">
        <f t="shared" si="32"/>
        <v>1</v>
      </c>
      <c r="D566" s="13">
        <v>0</v>
      </c>
      <c r="E566" s="13">
        <v>0</v>
      </c>
      <c r="F566" s="13">
        <v>0</v>
      </c>
      <c r="G566" s="13">
        <v>0</v>
      </c>
      <c r="H566" s="13">
        <v>1</v>
      </c>
      <c r="I566" s="13">
        <v>0</v>
      </c>
      <c r="J566" s="38">
        <f t="shared" si="33"/>
        <v>0</v>
      </c>
      <c r="K566" s="13">
        <v>0</v>
      </c>
      <c r="L566" s="13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 s="38">
        <f t="shared" si="34"/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 s="38">
        <v>0</v>
      </c>
      <c r="AE566" s="39">
        <f t="shared" si="35"/>
        <v>1</v>
      </c>
    </row>
    <row r="567" spans="1:31" x14ac:dyDescent="0.25">
      <c r="A567" s="33" t="str">
        <f>DATA!A566</f>
        <v>AU (AU.B.Bystrica)</v>
      </c>
      <c r="B567" s="41" t="str">
        <f>DATA!C566&amp;" - "&amp;DATA!B566</f>
        <v>Inštrumentalista - sólista - EN2</v>
      </c>
      <c r="C567" s="38">
        <f t="shared" si="32"/>
        <v>1</v>
      </c>
      <c r="D567" s="13">
        <v>0</v>
      </c>
      <c r="E567" s="13">
        <v>0</v>
      </c>
      <c r="F567" s="13">
        <v>0</v>
      </c>
      <c r="G567" s="13">
        <v>0</v>
      </c>
      <c r="H567" s="13">
        <v>1</v>
      </c>
      <c r="I567" s="13">
        <v>0</v>
      </c>
      <c r="J567" s="38">
        <f t="shared" si="33"/>
        <v>0</v>
      </c>
      <c r="K567" s="13">
        <v>0</v>
      </c>
      <c r="L567" s="13">
        <v>0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 s="38">
        <f t="shared" si="34"/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 s="38">
        <v>0</v>
      </c>
      <c r="AE567" s="39">
        <f t="shared" si="35"/>
        <v>1</v>
      </c>
    </row>
    <row r="568" spans="1:31" x14ac:dyDescent="0.25">
      <c r="A568" s="33" t="str">
        <f>DATA!A567</f>
        <v>AU (AU.B.Bystrica)</v>
      </c>
      <c r="B568" s="41" t="str">
        <f>DATA!C567&amp;" - "&amp;DATA!B567</f>
        <v>Inštrumentalista - EN3</v>
      </c>
      <c r="C568" s="38">
        <f t="shared" si="32"/>
        <v>2</v>
      </c>
      <c r="D568" s="13">
        <v>0</v>
      </c>
      <c r="E568" s="13">
        <v>0</v>
      </c>
      <c r="F568" s="13">
        <v>0</v>
      </c>
      <c r="G568" s="13">
        <v>0</v>
      </c>
      <c r="H568" s="13">
        <v>0</v>
      </c>
      <c r="I568" s="13">
        <v>2</v>
      </c>
      <c r="J568" s="38">
        <f t="shared" si="33"/>
        <v>0</v>
      </c>
      <c r="K568" s="13">
        <v>0</v>
      </c>
      <c r="L568" s="13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 s="38">
        <f t="shared" si="34"/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 s="38">
        <v>0</v>
      </c>
      <c r="AE568" s="39">
        <f t="shared" si="35"/>
        <v>2</v>
      </c>
    </row>
    <row r="569" spans="1:31" x14ac:dyDescent="0.25">
      <c r="A569" s="33" t="str">
        <f>DATA!A568</f>
        <v>AU (AU.B.Bystrica)</v>
      </c>
      <c r="B569" s="41" t="str">
        <f>DATA!C568&amp;" - "&amp;DATA!B568</f>
        <v>Inštrumentalista - sólista - EN3</v>
      </c>
      <c r="C569" s="38">
        <f t="shared" si="32"/>
        <v>1</v>
      </c>
      <c r="D569" s="13">
        <v>0</v>
      </c>
      <c r="E569" s="13">
        <v>0</v>
      </c>
      <c r="F569" s="13">
        <v>0</v>
      </c>
      <c r="G569" s="13">
        <v>0</v>
      </c>
      <c r="H569" s="13">
        <v>0</v>
      </c>
      <c r="I569" s="13">
        <v>1</v>
      </c>
      <c r="J569" s="38">
        <f t="shared" si="33"/>
        <v>0</v>
      </c>
      <c r="K569" s="13">
        <v>0</v>
      </c>
      <c r="L569" s="13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 s="38">
        <f t="shared" si="34"/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 s="38">
        <v>0</v>
      </c>
      <c r="AE569" s="39">
        <f t="shared" si="35"/>
        <v>1</v>
      </c>
    </row>
    <row r="570" spans="1:31" x14ac:dyDescent="0.25">
      <c r="A570" s="33" t="str">
        <f>DATA!A569</f>
        <v>AU (AU.B.Bystrica)</v>
      </c>
      <c r="B570" s="41" t="str">
        <f>DATA!C569&amp;" - "&amp;DATA!B569</f>
        <v>Herec v hlavnej úlohy - I</v>
      </c>
      <c r="C570" s="38">
        <f t="shared" si="32"/>
        <v>0</v>
      </c>
      <c r="D570" s="13">
        <v>0</v>
      </c>
      <c r="E570" s="13">
        <v>0</v>
      </c>
      <c r="F570" s="13">
        <v>0</v>
      </c>
      <c r="G570" s="13">
        <v>0</v>
      </c>
      <c r="H570" s="13">
        <v>0</v>
      </c>
      <c r="I570" s="13">
        <v>0</v>
      </c>
      <c r="J570" s="38">
        <f t="shared" si="33"/>
        <v>0</v>
      </c>
      <c r="K570" s="13">
        <v>0</v>
      </c>
      <c r="L570" s="13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 s="38">
        <f t="shared" si="34"/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 s="38">
        <v>1</v>
      </c>
      <c r="AE570" s="39">
        <f t="shared" si="35"/>
        <v>1</v>
      </c>
    </row>
    <row r="571" spans="1:31" x14ac:dyDescent="0.25">
      <c r="A571" s="33" t="str">
        <f>DATA!A570</f>
        <v>AU (AU.B.Bystrica)</v>
      </c>
      <c r="B571" s="41" t="str">
        <f>DATA!C570&amp;" - "&amp;DATA!B570</f>
        <v>Kurátor výstavy - I</v>
      </c>
      <c r="C571" s="38">
        <f t="shared" si="32"/>
        <v>0</v>
      </c>
      <c r="D571" s="13">
        <v>0</v>
      </c>
      <c r="E571" s="13">
        <v>0</v>
      </c>
      <c r="F571" s="13">
        <v>0</v>
      </c>
      <c r="G571" s="13">
        <v>0</v>
      </c>
      <c r="H571" s="13">
        <v>0</v>
      </c>
      <c r="I571" s="13">
        <v>0</v>
      </c>
      <c r="J571" s="38">
        <f t="shared" si="33"/>
        <v>0</v>
      </c>
      <c r="K571" s="13">
        <v>0</v>
      </c>
      <c r="L571" s="13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 s="38">
        <f t="shared" si="34"/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 s="38">
        <v>1</v>
      </c>
      <c r="AE571" s="39">
        <f t="shared" si="35"/>
        <v>1</v>
      </c>
    </row>
    <row r="572" spans="1:31" x14ac:dyDescent="0.25">
      <c r="A572" s="33" t="str">
        <f>DATA!A571</f>
        <v>AU (AU.B.Bystrica)</v>
      </c>
      <c r="B572" s="41" t="str">
        <f>DATA!C571&amp;" - "&amp;DATA!B571</f>
        <v>Autor hudby - SM1</v>
      </c>
      <c r="C572" s="38">
        <f t="shared" si="32"/>
        <v>0</v>
      </c>
      <c r="D572" s="13">
        <v>0</v>
      </c>
      <c r="E572" s="13">
        <v>0</v>
      </c>
      <c r="F572" s="13">
        <v>0</v>
      </c>
      <c r="G572" s="13">
        <v>0</v>
      </c>
      <c r="H572" s="13">
        <v>0</v>
      </c>
      <c r="I572" s="13">
        <v>0</v>
      </c>
      <c r="J572" s="38">
        <f t="shared" si="33"/>
        <v>0</v>
      </c>
      <c r="K572" s="13">
        <v>0</v>
      </c>
      <c r="L572" s="13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 s="38">
        <f t="shared" si="34"/>
        <v>2</v>
      </c>
      <c r="U572">
        <v>2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 s="38">
        <v>0</v>
      </c>
      <c r="AE572" s="39">
        <f t="shared" si="35"/>
        <v>2</v>
      </c>
    </row>
    <row r="573" spans="1:31" x14ac:dyDescent="0.25">
      <c r="A573" s="33" t="str">
        <f>DATA!A572</f>
        <v>AU (AU.B.Bystrica)</v>
      </c>
      <c r="B573" s="41" t="str">
        <f>DATA!C572&amp;" - "&amp;DATA!B572</f>
        <v>Autor námetu - SM1</v>
      </c>
      <c r="C573" s="38">
        <f t="shared" si="32"/>
        <v>0</v>
      </c>
      <c r="D573" s="13">
        <v>0</v>
      </c>
      <c r="E573" s="13">
        <v>0</v>
      </c>
      <c r="F573" s="13">
        <v>0</v>
      </c>
      <c r="G573" s="13">
        <v>0</v>
      </c>
      <c r="H573" s="13">
        <v>0</v>
      </c>
      <c r="I573" s="13">
        <v>0</v>
      </c>
      <c r="J573" s="38">
        <f t="shared" si="33"/>
        <v>0</v>
      </c>
      <c r="K573" s="13">
        <v>0</v>
      </c>
      <c r="L573" s="1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 s="38">
        <f t="shared" si="34"/>
        <v>1</v>
      </c>
      <c r="U573">
        <v>1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 s="38">
        <v>0</v>
      </c>
      <c r="AE573" s="39">
        <f t="shared" si="35"/>
        <v>1</v>
      </c>
    </row>
    <row r="574" spans="1:31" x14ac:dyDescent="0.25">
      <c r="A574" s="33" t="str">
        <f>DATA!A573</f>
        <v>AU (AU.B.Bystrica)</v>
      </c>
      <c r="B574" s="41" t="str">
        <f>DATA!C573&amp;" - "&amp;DATA!B573</f>
        <v>Autor pohybovej spolupráce - SM1</v>
      </c>
      <c r="C574" s="38">
        <f t="shared" si="32"/>
        <v>0</v>
      </c>
      <c r="D574" s="13">
        <v>0</v>
      </c>
      <c r="E574" s="13">
        <v>0</v>
      </c>
      <c r="F574" s="13">
        <v>0</v>
      </c>
      <c r="G574" s="13">
        <v>0</v>
      </c>
      <c r="H574" s="13">
        <v>0</v>
      </c>
      <c r="I574" s="13">
        <v>0</v>
      </c>
      <c r="J574" s="38">
        <f t="shared" si="33"/>
        <v>0</v>
      </c>
      <c r="K574" s="13">
        <v>0</v>
      </c>
      <c r="L574" s="13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 s="38">
        <f t="shared" si="34"/>
        <v>1</v>
      </c>
      <c r="U574">
        <v>1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 s="38">
        <v>0</v>
      </c>
      <c r="AE574" s="39">
        <f t="shared" si="35"/>
        <v>1</v>
      </c>
    </row>
    <row r="575" spans="1:31" x14ac:dyDescent="0.25">
      <c r="A575" s="33" t="str">
        <f>DATA!A574</f>
        <v>AU (AU.B.Bystrica)</v>
      </c>
      <c r="B575" s="41" t="str">
        <f>DATA!C574&amp;" - "&amp;DATA!B574</f>
        <v>Autor scenára - SM1</v>
      </c>
      <c r="C575" s="38">
        <f t="shared" si="32"/>
        <v>0</v>
      </c>
      <c r="D575" s="13">
        <v>0</v>
      </c>
      <c r="E575" s="13">
        <v>0</v>
      </c>
      <c r="F575" s="13">
        <v>0</v>
      </c>
      <c r="G575" s="13">
        <v>0</v>
      </c>
      <c r="H575" s="13">
        <v>0</v>
      </c>
      <c r="I575" s="13">
        <v>0</v>
      </c>
      <c r="J575" s="38">
        <f t="shared" si="33"/>
        <v>0</v>
      </c>
      <c r="K575" s="13">
        <v>0</v>
      </c>
      <c r="L575" s="13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 s="38">
        <f t="shared" si="34"/>
        <v>1</v>
      </c>
      <c r="U575">
        <v>1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 s="38">
        <v>0</v>
      </c>
      <c r="AE575" s="39">
        <f t="shared" si="35"/>
        <v>1</v>
      </c>
    </row>
    <row r="576" spans="1:31" x14ac:dyDescent="0.25">
      <c r="A576" s="33" t="str">
        <f>DATA!A575</f>
        <v>AU (AU.B.Bystrica)</v>
      </c>
      <c r="B576" s="41" t="str">
        <f>DATA!C575&amp;" - "&amp;DATA!B575</f>
        <v>Dirigent - SM1</v>
      </c>
      <c r="C576" s="38">
        <f t="shared" si="32"/>
        <v>0</v>
      </c>
      <c r="D576" s="13">
        <v>0</v>
      </c>
      <c r="E576" s="13">
        <v>0</v>
      </c>
      <c r="F576" s="13">
        <v>0</v>
      </c>
      <c r="G576" s="13">
        <v>0</v>
      </c>
      <c r="H576" s="13">
        <v>0</v>
      </c>
      <c r="I576" s="13">
        <v>0</v>
      </c>
      <c r="J576" s="38">
        <f t="shared" si="33"/>
        <v>0</v>
      </c>
      <c r="K576" s="13">
        <v>0</v>
      </c>
      <c r="L576" s="13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 s="38">
        <f t="shared" si="34"/>
        <v>5</v>
      </c>
      <c r="U576">
        <v>5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 s="38">
        <v>0</v>
      </c>
      <c r="AE576" s="39">
        <f t="shared" si="35"/>
        <v>5</v>
      </c>
    </row>
    <row r="577" spans="1:31" x14ac:dyDescent="0.25">
      <c r="A577" s="33" t="str">
        <f>DATA!A576</f>
        <v>AU (AU.B.Bystrica)</v>
      </c>
      <c r="B577" s="41" t="str">
        <f>DATA!C576&amp;" - "&amp;DATA!B576</f>
        <v>Dramaturg - SM1</v>
      </c>
      <c r="C577" s="38">
        <f t="shared" si="32"/>
        <v>0</v>
      </c>
      <c r="D577" s="13">
        <v>0</v>
      </c>
      <c r="E577" s="13">
        <v>0</v>
      </c>
      <c r="F577" s="13">
        <v>0</v>
      </c>
      <c r="G577" s="13">
        <v>0</v>
      </c>
      <c r="H577" s="13">
        <v>0</v>
      </c>
      <c r="I577" s="13">
        <v>0</v>
      </c>
      <c r="J577" s="38">
        <f t="shared" si="33"/>
        <v>0</v>
      </c>
      <c r="K577" s="13">
        <v>0</v>
      </c>
      <c r="L577" s="13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 s="38">
        <f t="shared" si="34"/>
        <v>5</v>
      </c>
      <c r="U577">
        <v>5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 s="38">
        <v>0</v>
      </c>
      <c r="AE577" s="39">
        <f t="shared" si="35"/>
        <v>5</v>
      </c>
    </row>
    <row r="578" spans="1:31" x14ac:dyDescent="0.25">
      <c r="A578" s="33" t="str">
        <f>DATA!A577</f>
        <v>AU (AU.B.Bystrica)</v>
      </c>
      <c r="B578" s="41" t="str">
        <f>DATA!C577&amp;" - "&amp;DATA!B577</f>
        <v>Herec vo vedľajšej úlohe - SM1</v>
      </c>
      <c r="C578" s="38">
        <f t="shared" si="32"/>
        <v>0</v>
      </c>
      <c r="D578" s="13">
        <v>0</v>
      </c>
      <c r="E578" s="13">
        <v>0</v>
      </c>
      <c r="F578" s="13">
        <v>0</v>
      </c>
      <c r="G578" s="13">
        <v>0</v>
      </c>
      <c r="H578" s="13">
        <v>0</v>
      </c>
      <c r="I578" s="13">
        <v>0</v>
      </c>
      <c r="J578" s="38">
        <f t="shared" si="33"/>
        <v>0</v>
      </c>
      <c r="K578" s="13">
        <v>0</v>
      </c>
      <c r="L578" s="13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 s="38">
        <f t="shared" si="34"/>
        <v>3</v>
      </c>
      <c r="U578">
        <v>3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 s="38">
        <v>0</v>
      </c>
      <c r="AE578" s="39">
        <f t="shared" si="35"/>
        <v>3</v>
      </c>
    </row>
    <row r="579" spans="1:31" x14ac:dyDescent="0.25">
      <c r="A579" s="33" t="str">
        <f>DATA!A578</f>
        <v>AU (AU.B.Bystrica)</v>
      </c>
      <c r="B579" s="41" t="str">
        <f>DATA!C578&amp;" - "&amp;DATA!B578</f>
        <v>Inštrumentalista - SM1</v>
      </c>
      <c r="C579" s="38">
        <f t="shared" ref="C579:C642" si="36">SUM(D579:I579)</f>
        <v>0</v>
      </c>
      <c r="D579" s="13">
        <v>0</v>
      </c>
      <c r="E579" s="13">
        <v>0</v>
      </c>
      <c r="F579" s="13">
        <v>0</v>
      </c>
      <c r="G579" s="13">
        <v>0</v>
      </c>
      <c r="H579" s="13">
        <v>0</v>
      </c>
      <c r="I579" s="13">
        <v>0</v>
      </c>
      <c r="J579" s="38">
        <f t="shared" ref="J579:J642" si="37">SUM(K579:S579)</f>
        <v>0</v>
      </c>
      <c r="K579" s="13">
        <v>0</v>
      </c>
      <c r="L579" s="13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 s="38">
        <f t="shared" ref="T579:T642" si="38">SUM(U579:AC579)</f>
        <v>26</v>
      </c>
      <c r="U579">
        <v>26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 s="38">
        <v>0</v>
      </c>
      <c r="AE579" s="39">
        <f t="shared" ref="AE579:AE642" si="39">SUM(C579,J579,T579,AD579,)</f>
        <v>26</v>
      </c>
    </row>
    <row r="580" spans="1:31" x14ac:dyDescent="0.25">
      <c r="A580" s="33" t="str">
        <f>DATA!A579</f>
        <v>AU (AU.B.Bystrica)</v>
      </c>
      <c r="B580" s="41" t="str">
        <f>DATA!C579&amp;" - "&amp;DATA!B579</f>
        <v>Inštrumentalista - sólista - SM1</v>
      </c>
      <c r="C580" s="38">
        <f t="shared" si="36"/>
        <v>0</v>
      </c>
      <c r="D580" s="13">
        <v>0</v>
      </c>
      <c r="E580" s="13">
        <v>0</v>
      </c>
      <c r="F580" s="13">
        <v>0</v>
      </c>
      <c r="G580" s="13">
        <v>0</v>
      </c>
      <c r="H580" s="13">
        <v>0</v>
      </c>
      <c r="I580" s="13">
        <v>0</v>
      </c>
      <c r="J580" s="38">
        <f t="shared" si="37"/>
        <v>0</v>
      </c>
      <c r="K580" s="13">
        <v>0</v>
      </c>
      <c r="L580" s="13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S580">
        <v>0</v>
      </c>
      <c r="T580" s="38">
        <f t="shared" si="38"/>
        <v>14</v>
      </c>
      <c r="U580">
        <v>14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0</v>
      </c>
      <c r="AD580" s="38">
        <v>0</v>
      </c>
      <c r="AE580" s="39">
        <f t="shared" si="39"/>
        <v>14</v>
      </c>
    </row>
    <row r="581" spans="1:31" x14ac:dyDescent="0.25">
      <c r="A581" s="33" t="str">
        <f>DATA!A580</f>
        <v>AU (AU.B.Bystrica)</v>
      </c>
      <c r="B581" s="41" t="str">
        <f>DATA!C580&amp;" - "&amp;DATA!B580</f>
        <v>Kostýmový výtvarník - SM1</v>
      </c>
      <c r="C581" s="38">
        <f t="shared" si="36"/>
        <v>0</v>
      </c>
      <c r="D581" s="13">
        <v>0</v>
      </c>
      <c r="E581" s="13">
        <v>0</v>
      </c>
      <c r="F581" s="13">
        <v>0</v>
      </c>
      <c r="G581" s="13">
        <v>0</v>
      </c>
      <c r="H581" s="13">
        <v>0</v>
      </c>
      <c r="I581" s="13">
        <v>0</v>
      </c>
      <c r="J581" s="38">
        <f t="shared" si="37"/>
        <v>0</v>
      </c>
      <c r="K581" s="13">
        <v>0</v>
      </c>
      <c r="L581" s="13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0</v>
      </c>
      <c r="S581">
        <v>0</v>
      </c>
      <c r="T581" s="38">
        <f t="shared" si="38"/>
        <v>1</v>
      </c>
      <c r="U581">
        <v>1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 s="38">
        <v>0</v>
      </c>
      <c r="AE581" s="39">
        <f t="shared" si="39"/>
        <v>1</v>
      </c>
    </row>
    <row r="582" spans="1:31" x14ac:dyDescent="0.25">
      <c r="A582" s="33" t="str">
        <f>DATA!A581</f>
        <v>AU (AU.B.Bystrica)</v>
      </c>
      <c r="B582" s="41" t="str">
        <f>DATA!C581&amp;" - "&amp;DATA!B581</f>
        <v>Kurátor výstavy - SM1</v>
      </c>
      <c r="C582" s="38">
        <f t="shared" si="36"/>
        <v>0</v>
      </c>
      <c r="D582" s="13">
        <v>0</v>
      </c>
      <c r="E582" s="13">
        <v>0</v>
      </c>
      <c r="F582" s="13">
        <v>0</v>
      </c>
      <c r="G582" s="13">
        <v>0</v>
      </c>
      <c r="H582" s="13">
        <v>0</v>
      </c>
      <c r="I582" s="13">
        <v>0</v>
      </c>
      <c r="J582" s="38">
        <f t="shared" si="37"/>
        <v>0</v>
      </c>
      <c r="K582" s="13">
        <v>0</v>
      </c>
      <c r="L582" s="13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 s="38">
        <f t="shared" si="38"/>
        <v>1</v>
      </c>
      <c r="U582">
        <v>1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 s="38">
        <v>0</v>
      </c>
      <c r="AE582" s="39">
        <f t="shared" si="39"/>
        <v>1</v>
      </c>
    </row>
    <row r="583" spans="1:31" x14ac:dyDescent="0.25">
      <c r="A583" s="33" t="str">
        <f>DATA!A582</f>
        <v>AU (AU.B.Bystrica)</v>
      </c>
      <c r="B583" s="41" t="str">
        <f>DATA!C582&amp;" - "&amp;DATA!B582</f>
        <v>Producent - SM1</v>
      </c>
      <c r="C583" s="38">
        <f t="shared" si="36"/>
        <v>0</v>
      </c>
      <c r="D583" s="13">
        <v>0</v>
      </c>
      <c r="E583" s="13">
        <v>0</v>
      </c>
      <c r="F583" s="13">
        <v>0</v>
      </c>
      <c r="G583" s="13">
        <v>0</v>
      </c>
      <c r="H583" s="13">
        <v>0</v>
      </c>
      <c r="I583" s="13">
        <v>0</v>
      </c>
      <c r="J583" s="38">
        <f t="shared" si="37"/>
        <v>0</v>
      </c>
      <c r="K583" s="13">
        <v>0</v>
      </c>
      <c r="L583" s="13">
        <v>0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>
        <v>0</v>
      </c>
      <c r="T583" s="38">
        <f t="shared" si="38"/>
        <v>1</v>
      </c>
      <c r="U583">
        <v>1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 s="38">
        <v>0</v>
      </c>
      <c r="AE583" s="39">
        <f t="shared" si="39"/>
        <v>1</v>
      </c>
    </row>
    <row r="584" spans="1:31" x14ac:dyDescent="0.25">
      <c r="A584" s="33" t="str">
        <f>DATA!A583</f>
        <v>AU (AU.B.Bystrica)</v>
      </c>
      <c r="B584" s="41" t="str">
        <f>DATA!C583&amp;" - "&amp;DATA!B583</f>
        <v>Režisér - SM1</v>
      </c>
      <c r="C584" s="38">
        <f t="shared" si="36"/>
        <v>0</v>
      </c>
      <c r="D584" s="13">
        <v>0</v>
      </c>
      <c r="E584" s="13">
        <v>0</v>
      </c>
      <c r="F584" s="13">
        <v>0</v>
      </c>
      <c r="G584" s="13">
        <v>0</v>
      </c>
      <c r="H584" s="13">
        <v>0</v>
      </c>
      <c r="I584" s="13">
        <v>0</v>
      </c>
      <c r="J584" s="38">
        <f t="shared" si="37"/>
        <v>0</v>
      </c>
      <c r="K584" s="13">
        <v>0</v>
      </c>
      <c r="L584" s="13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 s="38">
        <f t="shared" si="38"/>
        <v>1</v>
      </c>
      <c r="U584">
        <v>1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 s="38">
        <v>0</v>
      </c>
      <c r="AE584" s="39">
        <f t="shared" si="39"/>
        <v>1</v>
      </c>
    </row>
    <row r="585" spans="1:31" x14ac:dyDescent="0.25">
      <c r="A585" s="33" t="str">
        <f>DATA!A584</f>
        <v>AU (AU.B.Bystrica)</v>
      </c>
      <c r="B585" s="41" t="str">
        <f>DATA!C584&amp;" - "&amp;DATA!B584</f>
        <v>Scénograf - SM1</v>
      </c>
      <c r="C585" s="38">
        <f t="shared" si="36"/>
        <v>0</v>
      </c>
      <c r="D585" s="13">
        <v>0</v>
      </c>
      <c r="E585" s="13">
        <v>0</v>
      </c>
      <c r="F585" s="13">
        <v>0</v>
      </c>
      <c r="G585" s="13">
        <v>0</v>
      </c>
      <c r="H585" s="13">
        <v>0</v>
      </c>
      <c r="I585" s="13">
        <v>0</v>
      </c>
      <c r="J585" s="38">
        <f t="shared" si="37"/>
        <v>0</v>
      </c>
      <c r="K585" s="13">
        <v>0</v>
      </c>
      <c r="L585" s="13">
        <v>0</v>
      </c>
      <c r="M585">
        <v>0</v>
      </c>
      <c r="N585">
        <v>0</v>
      </c>
      <c r="O585">
        <v>0</v>
      </c>
      <c r="P585">
        <v>0</v>
      </c>
      <c r="Q585">
        <v>0</v>
      </c>
      <c r="R585">
        <v>0</v>
      </c>
      <c r="S585">
        <v>0</v>
      </c>
      <c r="T585" s="38">
        <f t="shared" si="38"/>
        <v>2</v>
      </c>
      <c r="U585">
        <v>2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 s="38">
        <v>0</v>
      </c>
      <c r="AE585" s="39">
        <f t="shared" si="39"/>
        <v>2</v>
      </c>
    </row>
    <row r="586" spans="1:31" x14ac:dyDescent="0.25">
      <c r="A586" s="33" t="str">
        <f>DATA!A585</f>
        <v>AU (AU.B.Bystrica)</v>
      </c>
      <c r="B586" s="41" t="str">
        <f>DATA!C585&amp;" - "&amp;DATA!B585</f>
        <v>Spevák - SM1</v>
      </c>
      <c r="C586" s="38">
        <f t="shared" si="36"/>
        <v>0</v>
      </c>
      <c r="D586" s="13">
        <v>0</v>
      </c>
      <c r="E586" s="13">
        <v>0</v>
      </c>
      <c r="F586" s="13">
        <v>0</v>
      </c>
      <c r="G586" s="13">
        <v>0</v>
      </c>
      <c r="H586" s="13">
        <v>0</v>
      </c>
      <c r="I586" s="13">
        <v>0</v>
      </c>
      <c r="J586" s="38">
        <f t="shared" si="37"/>
        <v>0</v>
      </c>
      <c r="K586" s="13">
        <v>0</v>
      </c>
      <c r="L586" s="13">
        <v>0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>
        <v>0</v>
      </c>
      <c r="T586" s="38">
        <f t="shared" si="38"/>
        <v>1</v>
      </c>
      <c r="U586">
        <v>1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 s="38">
        <v>0</v>
      </c>
      <c r="AE586" s="39">
        <f t="shared" si="39"/>
        <v>1</v>
      </c>
    </row>
    <row r="587" spans="1:31" x14ac:dyDescent="0.25">
      <c r="A587" s="33" t="str">
        <f>DATA!A586</f>
        <v>AU (AU.B.Bystrica)</v>
      </c>
      <c r="B587" s="41" t="str">
        <f>DATA!C586&amp;" - "&amp;DATA!B586</f>
        <v>Spevák - sólista - SM1</v>
      </c>
      <c r="C587" s="38">
        <f t="shared" si="36"/>
        <v>0</v>
      </c>
      <c r="D587" s="13">
        <v>0</v>
      </c>
      <c r="E587" s="13">
        <v>0</v>
      </c>
      <c r="F587" s="13">
        <v>0</v>
      </c>
      <c r="G587" s="13">
        <v>0</v>
      </c>
      <c r="H587" s="13">
        <v>0</v>
      </c>
      <c r="I587" s="13">
        <v>0</v>
      </c>
      <c r="J587" s="38">
        <f t="shared" si="37"/>
        <v>0</v>
      </c>
      <c r="K587" s="13">
        <v>0</v>
      </c>
      <c r="L587" s="13">
        <v>0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0</v>
      </c>
      <c r="S587">
        <v>0</v>
      </c>
      <c r="T587" s="38">
        <f t="shared" si="38"/>
        <v>3</v>
      </c>
      <c r="U587">
        <v>3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 s="38">
        <v>0</v>
      </c>
      <c r="AE587" s="39">
        <f t="shared" si="39"/>
        <v>3</v>
      </c>
    </row>
    <row r="588" spans="1:31" x14ac:dyDescent="0.25">
      <c r="A588" s="33" t="str">
        <f>DATA!A587</f>
        <v>AU (AU.B.Bystrica)</v>
      </c>
      <c r="B588" s="41" t="str">
        <f>DATA!C587&amp;" - "&amp;DATA!B587</f>
        <v>Výtvarník - SM1</v>
      </c>
      <c r="C588" s="38">
        <f t="shared" si="36"/>
        <v>0</v>
      </c>
      <c r="D588" s="13">
        <v>0</v>
      </c>
      <c r="E588" s="13">
        <v>0</v>
      </c>
      <c r="F588" s="13">
        <v>0</v>
      </c>
      <c r="G588" s="13">
        <v>0</v>
      </c>
      <c r="H588" s="13">
        <v>0</v>
      </c>
      <c r="I588" s="13">
        <v>0</v>
      </c>
      <c r="J588" s="38">
        <f t="shared" si="37"/>
        <v>0</v>
      </c>
      <c r="K588" s="13">
        <v>0</v>
      </c>
      <c r="L588" s="13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0</v>
      </c>
      <c r="S588">
        <v>0</v>
      </c>
      <c r="T588" s="38">
        <f t="shared" si="38"/>
        <v>91</v>
      </c>
      <c r="U588">
        <v>91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 s="38">
        <v>0</v>
      </c>
      <c r="AE588" s="39">
        <f t="shared" si="39"/>
        <v>91</v>
      </c>
    </row>
    <row r="589" spans="1:31" x14ac:dyDescent="0.25">
      <c r="A589" s="33" t="str">
        <f>DATA!A588</f>
        <v>AU (AU.B.Bystrica)</v>
      </c>
      <c r="B589" s="41" t="str">
        <f>DATA!C588&amp;" - "&amp;DATA!B588</f>
        <v>Zbormajster - SM1</v>
      </c>
      <c r="C589" s="38">
        <f t="shared" si="36"/>
        <v>0</v>
      </c>
      <c r="D589" s="13">
        <v>0</v>
      </c>
      <c r="E589" s="13">
        <v>0</v>
      </c>
      <c r="F589" s="13">
        <v>0</v>
      </c>
      <c r="G589" s="13">
        <v>0</v>
      </c>
      <c r="H589" s="13">
        <v>0</v>
      </c>
      <c r="I589" s="13">
        <v>0</v>
      </c>
      <c r="J589" s="38">
        <f t="shared" si="37"/>
        <v>0</v>
      </c>
      <c r="K589" s="13">
        <v>0</v>
      </c>
      <c r="L589" s="13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 s="38">
        <f t="shared" si="38"/>
        <v>2</v>
      </c>
      <c r="U589">
        <v>2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 s="38">
        <v>0</v>
      </c>
      <c r="AE589" s="39">
        <f t="shared" si="39"/>
        <v>2</v>
      </c>
    </row>
    <row r="590" spans="1:31" x14ac:dyDescent="0.25">
      <c r="A590" s="33" t="str">
        <f>DATA!A589</f>
        <v>AU (AU.B.Bystrica)</v>
      </c>
      <c r="B590" s="41" t="str">
        <f>DATA!C589&amp;" - "&amp;DATA!B589</f>
        <v>Autor dramatizácie literárneho diela - SM2</v>
      </c>
      <c r="C590" s="38">
        <f t="shared" si="36"/>
        <v>0</v>
      </c>
      <c r="D590" s="13">
        <v>0</v>
      </c>
      <c r="E590" s="13">
        <v>0</v>
      </c>
      <c r="F590" s="13">
        <v>0</v>
      </c>
      <c r="G590" s="13">
        <v>0</v>
      </c>
      <c r="H590" s="13">
        <v>0</v>
      </c>
      <c r="I590" s="13">
        <v>0</v>
      </c>
      <c r="J590" s="38">
        <f t="shared" si="37"/>
        <v>0</v>
      </c>
      <c r="K590" s="13">
        <v>0</v>
      </c>
      <c r="L590" s="13">
        <v>0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>
        <v>0</v>
      </c>
      <c r="T590" s="38">
        <f t="shared" si="38"/>
        <v>1</v>
      </c>
      <c r="U590">
        <v>0</v>
      </c>
      <c r="V590">
        <v>1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 s="38">
        <v>0</v>
      </c>
      <c r="AE590" s="39">
        <f t="shared" si="39"/>
        <v>1</v>
      </c>
    </row>
    <row r="591" spans="1:31" x14ac:dyDescent="0.25">
      <c r="A591" s="33" t="str">
        <f>DATA!A590</f>
        <v>AU (AU.B.Bystrica)</v>
      </c>
      <c r="B591" s="41" t="str">
        <f>DATA!C590&amp;" - "&amp;DATA!B590</f>
        <v>Autor hudby - SM2</v>
      </c>
      <c r="C591" s="38">
        <f t="shared" si="36"/>
        <v>0</v>
      </c>
      <c r="D591" s="13">
        <v>0</v>
      </c>
      <c r="E591" s="13">
        <v>0</v>
      </c>
      <c r="F591" s="13">
        <v>0</v>
      </c>
      <c r="G591" s="13">
        <v>0</v>
      </c>
      <c r="H591" s="13">
        <v>0</v>
      </c>
      <c r="I591" s="13">
        <v>0</v>
      </c>
      <c r="J591" s="38">
        <f t="shared" si="37"/>
        <v>0</v>
      </c>
      <c r="K591" s="13">
        <v>0</v>
      </c>
      <c r="L591" s="13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 s="38">
        <f t="shared" si="38"/>
        <v>7</v>
      </c>
      <c r="U591">
        <v>0</v>
      </c>
      <c r="V591">
        <v>7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 s="38">
        <v>0</v>
      </c>
      <c r="AE591" s="39">
        <f t="shared" si="39"/>
        <v>7</v>
      </c>
    </row>
    <row r="592" spans="1:31" x14ac:dyDescent="0.25">
      <c r="A592" s="33" t="str">
        <f>DATA!A591</f>
        <v>AU (AU.B.Bystrica)</v>
      </c>
      <c r="B592" s="41" t="str">
        <f>DATA!C591&amp;" - "&amp;DATA!B591</f>
        <v>Autor pohybovej spolupráce - SM2</v>
      </c>
      <c r="C592" s="38">
        <f t="shared" si="36"/>
        <v>0</v>
      </c>
      <c r="D592" s="13">
        <v>0</v>
      </c>
      <c r="E592" s="13">
        <v>0</v>
      </c>
      <c r="F592" s="13">
        <v>0</v>
      </c>
      <c r="G592" s="13">
        <v>0</v>
      </c>
      <c r="H592" s="13">
        <v>0</v>
      </c>
      <c r="I592" s="13">
        <v>0</v>
      </c>
      <c r="J592" s="38">
        <f t="shared" si="37"/>
        <v>0</v>
      </c>
      <c r="K592" s="13">
        <v>0</v>
      </c>
      <c r="L592" s="13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 s="38">
        <f t="shared" si="38"/>
        <v>1</v>
      </c>
      <c r="U592">
        <v>0</v>
      </c>
      <c r="V592">
        <v>1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 s="38">
        <v>0</v>
      </c>
      <c r="AE592" s="39">
        <f t="shared" si="39"/>
        <v>1</v>
      </c>
    </row>
    <row r="593" spans="1:31" x14ac:dyDescent="0.25">
      <c r="A593" s="33" t="str">
        <f>DATA!A592</f>
        <v>AU (AU.B.Bystrica)</v>
      </c>
      <c r="B593" s="41" t="str">
        <f>DATA!C592&amp;" - "&amp;DATA!B592</f>
        <v>Autor textu - SM2</v>
      </c>
      <c r="C593" s="38">
        <f t="shared" si="36"/>
        <v>0</v>
      </c>
      <c r="D593" s="13">
        <v>0</v>
      </c>
      <c r="E593" s="13">
        <v>0</v>
      </c>
      <c r="F593" s="13">
        <v>0</v>
      </c>
      <c r="G593" s="13">
        <v>0</v>
      </c>
      <c r="H593" s="13">
        <v>0</v>
      </c>
      <c r="I593" s="13">
        <v>0</v>
      </c>
      <c r="J593" s="38">
        <f t="shared" si="37"/>
        <v>0</v>
      </c>
      <c r="K593" s="13">
        <v>0</v>
      </c>
      <c r="L593" s="13">
        <v>0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0</v>
      </c>
      <c r="S593">
        <v>0</v>
      </c>
      <c r="T593" s="38">
        <f t="shared" si="38"/>
        <v>1</v>
      </c>
      <c r="U593">
        <v>0</v>
      </c>
      <c r="V593">
        <v>1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 s="38">
        <v>0</v>
      </c>
      <c r="AE593" s="39">
        <f t="shared" si="39"/>
        <v>1</v>
      </c>
    </row>
    <row r="594" spans="1:31" x14ac:dyDescent="0.25">
      <c r="A594" s="33" t="str">
        <f>DATA!A593</f>
        <v>AU (AU.B.Bystrica)</v>
      </c>
      <c r="B594" s="41" t="str">
        <f>DATA!C593&amp;" - "&amp;DATA!B593</f>
        <v>Dirigent - SM2</v>
      </c>
      <c r="C594" s="38">
        <f t="shared" si="36"/>
        <v>0</v>
      </c>
      <c r="D594" s="13">
        <v>0</v>
      </c>
      <c r="E594" s="13">
        <v>0</v>
      </c>
      <c r="F594" s="13">
        <v>0</v>
      </c>
      <c r="G594" s="13">
        <v>0</v>
      </c>
      <c r="H594" s="13">
        <v>0</v>
      </c>
      <c r="I594" s="13">
        <v>0</v>
      </c>
      <c r="J594" s="38">
        <f t="shared" si="37"/>
        <v>0</v>
      </c>
      <c r="K594" s="13">
        <v>0</v>
      </c>
      <c r="L594" s="13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 s="38">
        <f t="shared" si="38"/>
        <v>2</v>
      </c>
      <c r="U594">
        <v>0</v>
      </c>
      <c r="V594">
        <v>2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 s="38">
        <v>0</v>
      </c>
      <c r="AE594" s="39">
        <f t="shared" si="39"/>
        <v>2</v>
      </c>
    </row>
    <row r="595" spans="1:31" x14ac:dyDescent="0.25">
      <c r="A595" s="33" t="str">
        <f>DATA!A594</f>
        <v>AU (AU.B.Bystrica)</v>
      </c>
      <c r="B595" s="41" t="str">
        <f>DATA!C594&amp;" - "&amp;DATA!B594</f>
        <v>Herec v hlavnej úlohy - SM2</v>
      </c>
      <c r="C595" s="38">
        <f t="shared" si="36"/>
        <v>0</v>
      </c>
      <c r="D595" s="13">
        <v>0</v>
      </c>
      <c r="E595" s="13">
        <v>0</v>
      </c>
      <c r="F595" s="13">
        <v>0</v>
      </c>
      <c r="G595" s="13">
        <v>0</v>
      </c>
      <c r="H595" s="13">
        <v>0</v>
      </c>
      <c r="I595" s="13">
        <v>0</v>
      </c>
      <c r="J595" s="38">
        <f t="shared" si="37"/>
        <v>0</v>
      </c>
      <c r="K595" s="13">
        <v>0</v>
      </c>
      <c r="L595" s="13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 s="38">
        <f t="shared" si="38"/>
        <v>2</v>
      </c>
      <c r="U595">
        <v>0</v>
      </c>
      <c r="V595">
        <v>2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 s="38">
        <v>0</v>
      </c>
      <c r="AE595" s="39">
        <f t="shared" si="39"/>
        <v>2</v>
      </c>
    </row>
    <row r="596" spans="1:31" x14ac:dyDescent="0.25">
      <c r="A596" s="33" t="str">
        <f>DATA!A595</f>
        <v>AU (AU.B.Bystrica)</v>
      </c>
      <c r="B596" s="41" t="str">
        <f>DATA!C595&amp;" - "&amp;DATA!B595</f>
        <v>Inštrumentalista - SM2</v>
      </c>
      <c r="C596" s="38">
        <f t="shared" si="36"/>
        <v>0</v>
      </c>
      <c r="D596" s="13">
        <v>0</v>
      </c>
      <c r="E596" s="13">
        <v>0</v>
      </c>
      <c r="F596" s="13">
        <v>0</v>
      </c>
      <c r="G596" s="13">
        <v>0</v>
      </c>
      <c r="H596" s="13">
        <v>0</v>
      </c>
      <c r="I596" s="13">
        <v>0</v>
      </c>
      <c r="J596" s="38">
        <f t="shared" si="37"/>
        <v>0</v>
      </c>
      <c r="K596" s="13">
        <v>0</v>
      </c>
      <c r="L596" s="13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 s="38">
        <f t="shared" si="38"/>
        <v>9</v>
      </c>
      <c r="U596">
        <v>0</v>
      </c>
      <c r="V596">
        <v>9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 s="38">
        <v>0</v>
      </c>
      <c r="AE596" s="39">
        <f t="shared" si="39"/>
        <v>9</v>
      </c>
    </row>
    <row r="597" spans="1:31" x14ac:dyDescent="0.25">
      <c r="A597" s="33" t="str">
        <f>DATA!A596</f>
        <v>AU (AU.B.Bystrica)</v>
      </c>
      <c r="B597" s="41" t="str">
        <f>DATA!C596&amp;" - "&amp;DATA!B596</f>
        <v>Inštrumentalista - sólista - SM2</v>
      </c>
      <c r="C597" s="38">
        <f t="shared" si="36"/>
        <v>0</v>
      </c>
      <c r="D597" s="13">
        <v>0</v>
      </c>
      <c r="E597" s="13">
        <v>0</v>
      </c>
      <c r="F597" s="13">
        <v>0</v>
      </c>
      <c r="G597" s="13">
        <v>0</v>
      </c>
      <c r="H597" s="13">
        <v>0</v>
      </c>
      <c r="I597" s="13">
        <v>0</v>
      </c>
      <c r="J597" s="38">
        <f t="shared" si="37"/>
        <v>0</v>
      </c>
      <c r="K597" s="13">
        <v>0</v>
      </c>
      <c r="L597" s="13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 s="38">
        <f t="shared" si="38"/>
        <v>2</v>
      </c>
      <c r="U597">
        <v>0</v>
      </c>
      <c r="V597">
        <v>2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 s="38">
        <v>0</v>
      </c>
      <c r="AE597" s="39">
        <f t="shared" si="39"/>
        <v>2</v>
      </c>
    </row>
    <row r="598" spans="1:31" x14ac:dyDescent="0.25">
      <c r="A598" s="33" t="str">
        <f>DATA!A597</f>
        <v>AU (AU.B.Bystrica)</v>
      </c>
      <c r="B598" s="41" t="str">
        <f>DATA!C597&amp;" - "&amp;DATA!B597</f>
        <v>Kurátor výstavy - SM2</v>
      </c>
      <c r="C598" s="38">
        <f t="shared" si="36"/>
        <v>0</v>
      </c>
      <c r="D598" s="13">
        <v>0</v>
      </c>
      <c r="E598" s="13">
        <v>0</v>
      </c>
      <c r="F598" s="13">
        <v>0</v>
      </c>
      <c r="G598" s="13">
        <v>0</v>
      </c>
      <c r="H598" s="13">
        <v>0</v>
      </c>
      <c r="I598" s="13">
        <v>0</v>
      </c>
      <c r="J598" s="38">
        <f t="shared" si="37"/>
        <v>0</v>
      </c>
      <c r="K598" s="13">
        <v>0</v>
      </c>
      <c r="L598" s="13">
        <v>0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0</v>
      </c>
      <c r="S598">
        <v>0</v>
      </c>
      <c r="T598" s="38">
        <f t="shared" si="38"/>
        <v>1</v>
      </c>
      <c r="U598">
        <v>0</v>
      </c>
      <c r="V598">
        <v>1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 s="38">
        <v>0</v>
      </c>
      <c r="AE598" s="39">
        <f t="shared" si="39"/>
        <v>1</v>
      </c>
    </row>
    <row r="599" spans="1:31" x14ac:dyDescent="0.25">
      <c r="A599" s="33" t="str">
        <f>DATA!A598</f>
        <v>AU (AU.B.Bystrica)</v>
      </c>
      <c r="B599" s="41" t="str">
        <f>DATA!C598&amp;" - "&amp;DATA!B598</f>
        <v>Režisér - SM2</v>
      </c>
      <c r="C599" s="38">
        <f t="shared" si="36"/>
        <v>0</v>
      </c>
      <c r="D599" s="13">
        <v>0</v>
      </c>
      <c r="E599" s="13">
        <v>0</v>
      </c>
      <c r="F599" s="13">
        <v>0</v>
      </c>
      <c r="G599" s="13">
        <v>0</v>
      </c>
      <c r="H599" s="13">
        <v>0</v>
      </c>
      <c r="I599" s="13">
        <v>0</v>
      </c>
      <c r="J599" s="38">
        <f t="shared" si="37"/>
        <v>0</v>
      </c>
      <c r="K599" s="13">
        <v>0</v>
      </c>
      <c r="L599" s="13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S599">
        <v>0</v>
      </c>
      <c r="T599" s="38">
        <f t="shared" si="38"/>
        <v>1</v>
      </c>
      <c r="U599">
        <v>0</v>
      </c>
      <c r="V599">
        <v>1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 s="38">
        <v>0</v>
      </c>
      <c r="AE599" s="39">
        <f t="shared" si="39"/>
        <v>1</v>
      </c>
    </row>
    <row r="600" spans="1:31" x14ac:dyDescent="0.25">
      <c r="A600" s="33" t="str">
        <f>DATA!A599</f>
        <v>AU (AU.B.Bystrica)</v>
      </c>
      <c r="B600" s="41" t="str">
        <f>DATA!C599&amp;" - "&amp;DATA!B599</f>
        <v>Spevák - sólista - SM2</v>
      </c>
      <c r="C600" s="38">
        <f t="shared" si="36"/>
        <v>0</v>
      </c>
      <c r="D600" s="13">
        <v>0</v>
      </c>
      <c r="E600" s="13">
        <v>0</v>
      </c>
      <c r="F600" s="13">
        <v>0</v>
      </c>
      <c r="G600" s="13">
        <v>0</v>
      </c>
      <c r="H600" s="13">
        <v>0</v>
      </c>
      <c r="I600" s="13">
        <v>0</v>
      </c>
      <c r="J600" s="38">
        <f t="shared" si="37"/>
        <v>0</v>
      </c>
      <c r="K600" s="13">
        <v>0</v>
      </c>
      <c r="L600" s="13">
        <v>0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  <c r="S600">
        <v>0</v>
      </c>
      <c r="T600" s="38">
        <f t="shared" si="38"/>
        <v>3</v>
      </c>
      <c r="U600">
        <v>0</v>
      </c>
      <c r="V600">
        <v>3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 s="38">
        <v>0</v>
      </c>
      <c r="AE600" s="39">
        <f t="shared" si="39"/>
        <v>3</v>
      </c>
    </row>
    <row r="601" spans="1:31" x14ac:dyDescent="0.25">
      <c r="A601" s="33" t="str">
        <f>DATA!A600</f>
        <v>AU (AU.B.Bystrica)</v>
      </c>
      <c r="B601" s="41" t="str">
        <f>DATA!C600&amp;" - "&amp;DATA!B600</f>
        <v>Výtvarník - SM2</v>
      </c>
      <c r="C601" s="38">
        <f t="shared" si="36"/>
        <v>0</v>
      </c>
      <c r="D601" s="13">
        <v>0</v>
      </c>
      <c r="E601" s="13">
        <v>0</v>
      </c>
      <c r="F601" s="13">
        <v>0</v>
      </c>
      <c r="G601" s="13">
        <v>0</v>
      </c>
      <c r="H601" s="13">
        <v>0</v>
      </c>
      <c r="I601" s="13">
        <v>0</v>
      </c>
      <c r="J601" s="38">
        <f t="shared" si="37"/>
        <v>0</v>
      </c>
      <c r="K601" s="13">
        <v>0</v>
      </c>
      <c r="L601" s="13">
        <v>0</v>
      </c>
      <c r="M601">
        <v>0</v>
      </c>
      <c r="N601">
        <v>0</v>
      </c>
      <c r="O601">
        <v>0</v>
      </c>
      <c r="P601">
        <v>0</v>
      </c>
      <c r="Q601">
        <v>0</v>
      </c>
      <c r="R601">
        <v>0</v>
      </c>
      <c r="S601">
        <v>0</v>
      </c>
      <c r="T601" s="38">
        <f t="shared" si="38"/>
        <v>77</v>
      </c>
      <c r="U601">
        <v>0</v>
      </c>
      <c r="V601">
        <v>77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 s="38">
        <v>0</v>
      </c>
      <c r="AE601" s="39">
        <f t="shared" si="39"/>
        <v>77</v>
      </c>
    </row>
    <row r="602" spans="1:31" x14ac:dyDescent="0.25">
      <c r="A602" s="33" t="str">
        <f>DATA!A601</f>
        <v>AU (AU.B.Bystrica)</v>
      </c>
      <c r="B602" s="41" t="str">
        <f>DATA!C601&amp;" - "&amp;DATA!B601</f>
        <v>Autor hudby - SM3</v>
      </c>
      <c r="C602" s="38">
        <f t="shared" si="36"/>
        <v>0</v>
      </c>
      <c r="D602" s="13">
        <v>0</v>
      </c>
      <c r="E602" s="13">
        <v>0</v>
      </c>
      <c r="F602" s="13">
        <v>0</v>
      </c>
      <c r="G602" s="13">
        <v>0</v>
      </c>
      <c r="H602" s="13">
        <v>0</v>
      </c>
      <c r="I602" s="13">
        <v>0</v>
      </c>
      <c r="J602" s="38">
        <f t="shared" si="37"/>
        <v>0</v>
      </c>
      <c r="K602" s="13">
        <v>0</v>
      </c>
      <c r="L602" s="13">
        <v>0</v>
      </c>
      <c r="M602">
        <v>0</v>
      </c>
      <c r="N602">
        <v>0</v>
      </c>
      <c r="O602">
        <v>0</v>
      </c>
      <c r="P602">
        <v>0</v>
      </c>
      <c r="Q602">
        <v>0</v>
      </c>
      <c r="R602">
        <v>0</v>
      </c>
      <c r="S602">
        <v>0</v>
      </c>
      <c r="T602" s="38">
        <f t="shared" si="38"/>
        <v>9</v>
      </c>
      <c r="U602">
        <v>0</v>
      </c>
      <c r="V602">
        <v>0</v>
      </c>
      <c r="W602">
        <v>9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0</v>
      </c>
      <c r="AD602" s="38">
        <v>0</v>
      </c>
      <c r="AE602" s="39">
        <f t="shared" si="39"/>
        <v>9</v>
      </c>
    </row>
    <row r="603" spans="1:31" x14ac:dyDescent="0.25">
      <c r="A603" s="33" t="str">
        <f>DATA!A602</f>
        <v>AU (AU.B.Bystrica)</v>
      </c>
      <c r="B603" s="41" t="str">
        <f>DATA!C602&amp;" - "&amp;DATA!B602</f>
        <v>Dirigent - SM3</v>
      </c>
      <c r="C603" s="38">
        <f t="shared" si="36"/>
        <v>0</v>
      </c>
      <c r="D603" s="13">
        <v>0</v>
      </c>
      <c r="E603" s="13">
        <v>0</v>
      </c>
      <c r="F603" s="13">
        <v>0</v>
      </c>
      <c r="G603" s="13">
        <v>0</v>
      </c>
      <c r="H603" s="13">
        <v>0</v>
      </c>
      <c r="I603" s="13">
        <v>0</v>
      </c>
      <c r="J603" s="38">
        <f t="shared" si="37"/>
        <v>0</v>
      </c>
      <c r="K603" s="13">
        <v>0</v>
      </c>
      <c r="L603" s="13">
        <v>0</v>
      </c>
      <c r="M603">
        <v>0</v>
      </c>
      <c r="N603">
        <v>0</v>
      </c>
      <c r="O603">
        <v>0</v>
      </c>
      <c r="P603">
        <v>0</v>
      </c>
      <c r="Q603">
        <v>0</v>
      </c>
      <c r="R603">
        <v>0</v>
      </c>
      <c r="S603">
        <v>0</v>
      </c>
      <c r="T603" s="38">
        <f t="shared" si="38"/>
        <v>42</v>
      </c>
      <c r="U603">
        <v>0</v>
      </c>
      <c r="V603">
        <v>0</v>
      </c>
      <c r="W603">
        <v>42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 s="38">
        <v>0</v>
      </c>
      <c r="AE603" s="39">
        <f t="shared" si="39"/>
        <v>42</v>
      </c>
    </row>
    <row r="604" spans="1:31" x14ac:dyDescent="0.25">
      <c r="A604" s="33" t="str">
        <f>DATA!A603</f>
        <v>AU (AU.B.Bystrica)</v>
      </c>
      <c r="B604" s="41" t="str">
        <f>DATA!C603&amp;" - "&amp;DATA!B603</f>
        <v>Inštrumentalista - SM3</v>
      </c>
      <c r="C604" s="38">
        <f t="shared" si="36"/>
        <v>0</v>
      </c>
      <c r="D604" s="13">
        <v>0</v>
      </c>
      <c r="E604" s="13">
        <v>0</v>
      </c>
      <c r="F604" s="13">
        <v>0</v>
      </c>
      <c r="G604" s="13">
        <v>0</v>
      </c>
      <c r="H604" s="13">
        <v>0</v>
      </c>
      <c r="I604" s="13">
        <v>0</v>
      </c>
      <c r="J604" s="38">
        <f t="shared" si="37"/>
        <v>0</v>
      </c>
      <c r="K604" s="13">
        <v>0</v>
      </c>
      <c r="L604" s="13">
        <v>0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0</v>
      </c>
      <c r="S604">
        <v>0</v>
      </c>
      <c r="T604" s="38">
        <f t="shared" si="38"/>
        <v>59</v>
      </c>
      <c r="U604">
        <v>0</v>
      </c>
      <c r="V604">
        <v>0</v>
      </c>
      <c r="W604">
        <v>59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0</v>
      </c>
      <c r="AD604" s="38">
        <v>0</v>
      </c>
      <c r="AE604" s="39">
        <f t="shared" si="39"/>
        <v>59</v>
      </c>
    </row>
    <row r="605" spans="1:31" x14ac:dyDescent="0.25">
      <c r="A605" s="33" t="str">
        <f>DATA!A604</f>
        <v>AU (AU.B.Bystrica)</v>
      </c>
      <c r="B605" s="41" t="str">
        <f>DATA!C604&amp;" - "&amp;DATA!B604</f>
        <v>Inštrumentalista - sólista - SM3</v>
      </c>
      <c r="C605" s="38">
        <f t="shared" si="36"/>
        <v>0</v>
      </c>
      <c r="D605" s="13">
        <v>0</v>
      </c>
      <c r="E605" s="13">
        <v>0</v>
      </c>
      <c r="F605" s="13">
        <v>0</v>
      </c>
      <c r="G605" s="13">
        <v>0</v>
      </c>
      <c r="H605" s="13">
        <v>0</v>
      </c>
      <c r="I605" s="13">
        <v>0</v>
      </c>
      <c r="J605" s="38">
        <f t="shared" si="37"/>
        <v>0</v>
      </c>
      <c r="K605" s="13">
        <v>0</v>
      </c>
      <c r="L605" s="13">
        <v>0</v>
      </c>
      <c r="M605">
        <v>0</v>
      </c>
      <c r="N605">
        <v>0</v>
      </c>
      <c r="O605">
        <v>0</v>
      </c>
      <c r="P605">
        <v>0</v>
      </c>
      <c r="Q605">
        <v>0</v>
      </c>
      <c r="R605">
        <v>0</v>
      </c>
      <c r="S605">
        <v>0</v>
      </c>
      <c r="T605" s="38">
        <f t="shared" si="38"/>
        <v>99</v>
      </c>
      <c r="U605">
        <v>0</v>
      </c>
      <c r="V605">
        <v>0</v>
      </c>
      <c r="W605">
        <v>99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0</v>
      </c>
      <c r="AD605" s="38">
        <v>0</v>
      </c>
      <c r="AE605" s="39">
        <f t="shared" si="39"/>
        <v>99</v>
      </c>
    </row>
    <row r="606" spans="1:31" x14ac:dyDescent="0.25">
      <c r="A606" s="33" t="str">
        <f>DATA!A605</f>
        <v>AU (AU.B.Bystrica)</v>
      </c>
      <c r="B606" s="41" t="str">
        <f>DATA!C605&amp;" - "&amp;DATA!B605</f>
        <v>Kurátor výstavy - SM3</v>
      </c>
      <c r="C606" s="38">
        <f t="shared" si="36"/>
        <v>0</v>
      </c>
      <c r="D606" s="13">
        <v>0</v>
      </c>
      <c r="E606" s="13">
        <v>0</v>
      </c>
      <c r="F606" s="13">
        <v>0</v>
      </c>
      <c r="G606" s="13">
        <v>0</v>
      </c>
      <c r="H606" s="13">
        <v>0</v>
      </c>
      <c r="I606" s="13">
        <v>0</v>
      </c>
      <c r="J606" s="38">
        <f t="shared" si="37"/>
        <v>0</v>
      </c>
      <c r="K606" s="13">
        <v>0</v>
      </c>
      <c r="L606" s="13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 s="38">
        <f t="shared" si="38"/>
        <v>4</v>
      </c>
      <c r="U606">
        <v>0</v>
      </c>
      <c r="V606">
        <v>0</v>
      </c>
      <c r="W606">
        <v>4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 s="38">
        <v>0</v>
      </c>
      <c r="AE606" s="39">
        <f t="shared" si="39"/>
        <v>4</v>
      </c>
    </row>
    <row r="607" spans="1:31" x14ac:dyDescent="0.25">
      <c r="A607" s="33" t="str">
        <f>DATA!A606</f>
        <v>AU (AU.B.Bystrica)</v>
      </c>
      <c r="B607" s="41" t="str">
        <f>DATA!C606&amp;" - "&amp;DATA!B606</f>
        <v>Režisér - SM3</v>
      </c>
      <c r="C607" s="38">
        <f t="shared" si="36"/>
        <v>0</v>
      </c>
      <c r="D607" s="13">
        <v>0</v>
      </c>
      <c r="E607" s="13">
        <v>0</v>
      </c>
      <c r="F607" s="13">
        <v>0</v>
      </c>
      <c r="G607" s="13">
        <v>0</v>
      </c>
      <c r="H607" s="13">
        <v>0</v>
      </c>
      <c r="I607" s="13">
        <v>0</v>
      </c>
      <c r="J607" s="38">
        <f t="shared" si="37"/>
        <v>0</v>
      </c>
      <c r="K607" s="13">
        <v>0</v>
      </c>
      <c r="L607" s="13">
        <v>0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>
        <v>0</v>
      </c>
      <c r="T607" s="38">
        <f t="shared" si="38"/>
        <v>1</v>
      </c>
      <c r="U607">
        <v>0</v>
      </c>
      <c r="V607">
        <v>0</v>
      </c>
      <c r="W607">
        <v>1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 s="38">
        <v>0</v>
      </c>
      <c r="AE607" s="39">
        <f t="shared" si="39"/>
        <v>1</v>
      </c>
    </row>
    <row r="608" spans="1:31" x14ac:dyDescent="0.25">
      <c r="A608" s="33" t="str">
        <f>DATA!A607</f>
        <v>AU (AU.B.Bystrica)</v>
      </c>
      <c r="B608" s="41" t="str">
        <f>DATA!C607&amp;" - "&amp;DATA!B607</f>
        <v>Spevák - sólista - SM3</v>
      </c>
      <c r="C608" s="38">
        <f t="shared" si="36"/>
        <v>0</v>
      </c>
      <c r="D608" s="13">
        <v>0</v>
      </c>
      <c r="E608" s="13">
        <v>0</v>
      </c>
      <c r="F608" s="13">
        <v>0</v>
      </c>
      <c r="G608" s="13">
        <v>0</v>
      </c>
      <c r="H608" s="13">
        <v>0</v>
      </c>
      <c r="I608" s="13">
        <v>0</v>
      </c>
      <c r="J608" s="38">
        <f t="shared" si="37"/>
        <v>0</v>
      </c>
      <c r="K608" s="13">
        <v>0</v>
      </c>
      <c r="L608" s="13">
        <v>0</v>
      </c>
      <c r="M608">
        <v>0</v>
      </c>
      <c r="N608">
        <v>0</v>
      </c>
      <c r="O608">
        <v>0</v>
      </c>
      <c r="P608">
        <v>0</v>
      </c>
      <c r="Q608">
        <v>0</v>
      </c>
      <c r="R608">
        <v>0</v>
      </c>
      <c r="S608">
        <v>0</v>
      </c>
      <c r="T608" s="38">
        <f t="shared" si="38"/>
        <v>86</v>
      </c>
      <c r="U608">
        <v>0</v>
      </c>
      <c r="V608">
        <v>0</v>
      </c>
      <c r="W608">
        <v>86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0</v>
      </c>
      <c r="AD608" s="38">
        <v>0</v>
      </c>
      <c r="AE608" s="39">
        <f t="shared" si="39"/>
        <v>86</v>
      </c>
    </row>
    <row r="609" spans="1:31" x14ac:dyDescent="0.25">
      <c r="A609" s="33" t="str">
        <f>DATA!A608</f>
        <v>AU (AU.B.Bystrica)</v>
      </c>
      <c r="B609" s="41" t="str">
        <f>DATA!C608&amp;" - "&amp;DATA!B608</f>
        <v>Výtvarník - SM3</v>
      </c>
      <c r="C609" s="38">
        <f t="shared" si="36"/>
        <v>0</v>
      </c>
      <c r="D609" s="13">
        <v>0</v>
      </c>
      <c r="E609" s="13">
        <v>0</v>
      </c>
      <c r="F609" s="13">
        <v>0</v>
      </c>
      <c r="G609" s="13">
        <v>0</v>
      </c>
      <c r="H609" s="13">
        <v>0</v>
      </c>
      <c r="I609" s="13">
        <v>0</v>
      </c>
      <c r="J609" s="38">
        <f t="shared" si="37"/>
        <v>0</v>
      </c>
      <c r="K609" s="13">
        <v>0</v>
      </c>
      <c r="L609" s="13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 s="38">
        <f t="shared" si="38"/>
        <v>58</v>
      </c>
      <c r="U609">
        <v>0</v>
      </c>
      <c r="V609">
        <v>0</v>
      </c>
      <c r="W609">
        <v>58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0</v>
      </c>
      <c r="AD609" s="38">
        <v>0</v>
      </c>
      <c r="AE609" s="39">
        <f t="shared" si="39"/>
        <v>58</v>
      </c>
    </row>
    <row r="610" spans="1:31" x14ac:dyDescent="0.25">
      <c r="A610" s="33" t="str">
        <f>DATA!A609</f>
        <v>AU (AU.B.Bystrica)</v>
      </c>
      <c r="B610" s="41" t="str">
        <f>DATA!C609&amp;" - "&amp;DATA!B609</f>
        <v>Zvukár - SM3</v>
      </c>
      <c r="C610" s="38">
        <f t="shared" si="36"/>
        <v>0</v>
      </c>
      <c r="D610" s="13">
        <v>0</v>
      </c>
      <c r="E610" s="13">
        <v>0</v>
      </c>
      <c r="F610" s="13">
        <v>0</v>
      </c>
      <c r="G610" s="13">
        <v>0</v>
      </c>
      <c r="H610" s="13">
        <v>0</v>
      </c>
      <c r="I610" s="13">
        <v>0</v>
      </c>
      <c r="J610" s="38">
        <f t="shared" si="37"/>
        <v>0</v>
      </c>
      <c r="K610" s="13">
        <v>0</v>
      </c>
      <c r="L610" s="13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 s="38">
        <f t="shared" si="38"/>
        <v>1</v>
      </c>
      <c r="U610">
        <v>0</v>
      </c>
      <c r="V610">
        <v>0</v>
      </c>
      <c r="W610">
        <v>1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0</v>
      </c>
      <c r="AD610" s="38">
        <v>0</v>
      </c>
      <c r="AE610" s="39">
        <f t="shared" si="39"/>
        <v>1</v>
      </c>
    </row>
    <row r="611" spans="1:31" x14ac:dyDescent="0.25">
      <c r="A611" s="33" t="str">
        <f>DATA!A610</f>
        <v>AU (AU.B.Bystrica)</v>
      </c>
      <c r="B611" s="41" t="str">
        <f>DATA!C610&amp;" - "&amp;DATA!B610</f>
        <v>Architekt - SN1</v>
      </c>
      <c r="C611" s="38">
        <f t="shared" si="36"/>
        <v>0</v>
      </c>
      <c r="D611" s="13">
        <v>0</v>
      </c>
      <c r="E611" s="13">
        <v>0</v>
      </c>
      <c r="F611" s="13">
        <v>0</v>
      </c>
      <c r="G611" s="13">
        <v>0</v>
      </c>
      <c r="H611" s="13">
        <v>0</v>
      </c>
      <c r="I611" s="13">
        <v>0</v>
      </c>
      <c r="J611" s="38">
        <f t="shared" si="37"/>
        <v>0</v>
      </c>
      <c r="K611" s="13">
        <v>0</v>
      </c>
      <c r="L611" s="13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 s="38">
        <f t="shared" si="38"/>
        <v>1</v>
      </c>
      <c r="U611">
        <v>0</v>
      </c>
      <c r="V611">
        <v>0</v>
      </c>
      <c r="W611">
        <v>0</v>
      </c>
      <c r="X611">
        <v>1</v>
      </c>
      <c r="Y611">
        <v>0</v>
      </c>
      <c r="Z611">
        <v>0</v>
      </c>
      <c r="AA611">
        <v>0</v>
      </c>
      <c r="AB611">
        <v>0</v>
      </c>
      <c r="AC611">
        <v>0</v>
      </c>
      <c r="AD611" s="38">
        <v>0</v>
      </c>
      <c r="AE611" s="39">
        <f t="shared" si="39"/>
        <v>1</v>
      </c>
    </row>
    <row r="612" spans="1:31" x14ac:dyDescent="0.25">
      <c r="A612" s="33" t="str">
        <f>DATA!A611</f>
        <v>AU (AU.B.Bystrica)</v>
      </c>
      <c r="B612" s="41" t="str">
        <f>DATA!C611&amp;" - "&amp;DATA!B611</f>
        <v>Autor hudby - SN1</v>
      </c>
      <c r="C612" s="38">
        <f t="shared" si="36"/>
        <v>0</v>
      </c>
      <c r="D612" s="13">
        <v>0</v>
      </c>
      <c r="E612" s="13">
        <v>0</v>
      </c>
      <c r="F612" s="13">
        <v>0</v>
      </c>
      <c r="G612" s="13">
        <v>0</v>
      </c>
      <c r="H612" s="13">
        <v>0</v>
      </c>
      <c r="I612" s="13">
        <v>0</v>
      </c>
      <c r="J612" s="38">
        <f t="shared" si="37"/>
        <v>0</v>
      </c>
      <c r="K612" s="13">
        <v>0</v>
      </c>
      <c r="L612" s="13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 s="38">
        <f t="shared" si="38"/>
        <v>2</v>
      </c>
      <c r="U612">
        <v>0</v>
      </c>
      <c r="V612">
        <v>0</v>
      </c>
      <c r="W612">
        <v>0</v>
      </c>
      <c r="X612">
        <v>2</v>
      </c>
      <c r="Y612">
        <v>0</v>
      </c>
      <c r="Z612">
        <v>0</v>
      </c>
      <c r="AA612">
        <v>0</v>
      </c>
      <c r="AB612">
        <v>0</v>
      </c>
      <c r="AC612">
        <v>0</v>
      </c>
      <c r="AD612" s="38">
        <v>0</v>
      </c>
      <c r="AE612" s="39">
        <f t="shared" si="39"/>
        <v>2</v>
      </c>
    </row>
    <row r="613" spans="1:31" x14ac:dyDescent="0.25">
      <c r="A613" s="33" t="str">
        <f>DATA!A612</f>
        <v>AU (AU.B.Bystrica)</v>
      </c>
      <c r="B613" s="41" t="str">
        <f>DATA!C612&amp;" - "&amp;DATA!B612</f>
        <v>Autor pohybovej spolupráce - SN1</v>
      </c>
      <c r="C613" s="38">
        <f t="shared" si="36"/>
        <v>0</v>
      </c>
      <c r="D613" s="13">
        <v>0</v>
      </c>
      <c r="E613" s="13">
        <v>0</v>
      </c>
      <c r="F613" s="13">
        <v>0</v>
      </c>
      <c r="G613" s="13">
        <v>0</v>
      </c>
      <c r="H613" s="13">
        <v>0</v>
      </c>
      <c r="I613" s="13">
        <v>0</v>
      </c>
      <c r="J613" s="38">
        <f t="shared" si="37"/>
        <v>0</v>
      </c>
      <c r="K613" s="13">
        <v>0</v>
      </c>
      <c r="L613" s="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 s="38">
        <f t="shared" si="38"/>
        <v>2</v>
      </c>
      <c r="U613">
        <v>0</v>
      </c>
      <c r="V613">
        <v>0</v>
      </c>
      <c r="W613">
        <v>0</v>
      </c>
      <c r="X613">
        <v>2</v>
      </c>
      <c r="Y613">
        <v>0</v>
      </c>
      <c r="Z613">
        <v>0</v>
      </c>
      <c r="AA613">
        <v>0</v>
      </c>
      <c r="AB613">
        <v>0</v>
      </c>
      <c r="AC613">
        <v>0</v>
      </c>
      <c r="AD613" s="38">
        <v>0</v>
      </c>
      <c r="AE613" s="39">
        <f t="shared" si="39"/>
        <v>2</v>
      </c>
    </row>
    <row r="614" spans="1:31" x14ac:dyDescent="0.25">
      <c r="A614" s="33" t="str">
        <f>DATA!A613</f>
        <v>AU (AU.B.Bystrica)</v>
      </c>
      <c r="B614" s="41" t="str">
        <f>DATA!C613&amp;" - "&amp;DATA!B613</f>
        <v>Dirigent - SN1</v>
      </c>
      <c r="C614" s="38">
        <f t="shared" si="36"/>
        <v>0</v>
      </c>
      <c r="D614" s="13">
        <v>0</v>
      </c>
      <c r="E614" s="13">
        <v>0</v>
      </c>
      <c r="F614" s="13">
        <v>0</v>
      </c>
      <c r="G614" s="13">
        <v>0</v>
      </c>
      <c r="H614" s="13">
        <v>0</v>
      </c>
      <c r="I614" s="13">
        <v>0</v>
      </c>
      <c r="J614" s="38">
        <f t="shared" si="37"/>
        <v>0</v>
      </c>
      <c r="K614" s="13">
        <v>0</v>
      </c>
      <c r="L614" s="13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>
        <v>0</v>
      </c>
      <c r="T614" s="38">
        <f t="shared" si="38"/>
        <v>18</v>
      </c>
      <c r="U614">
        <v>0</v>
      </c>
      <c r="V614">
        <v>0</v>
      </c>
      <c r="W614">
        <v>0</v>
      </c>
      <c r="X614">
        <v>18</v>
      </c>
      <c r="Y614">
        <v>0</v>
      </c>
      <c r="Z614">
        <v>0</v>
      </c>
      <c r="AA614">
        <v>0</v>
      </c>
      <c r="AB614">
        <v>0</v>
      </c>
      <c r="AC614">
        <v>0</v>
      </c>
      <c r="AD614" s="38">
        <v>0</v>
      </c>
      <c r="AE614" s="39">
        <f t="shared" si="39"/>
        <v>18</v>
      </c>
    </row>
    <row r="615" spans="1:31" x14ac:dyDescent="0.25">
      <c r="A615" s="33" t="str">
        <f>DATA!A614</f>
        <v>AU (AU.B.Bystrica)</v>
      </c>
      <c r="B615" s="41" t="str">
        <f>DATA!C614&amp;" - "&amp;DATA!B614</f>
        <v>Dizajnér - SN1</v>
      </c>
      <c r="C615" s="38">
        <f t="shared" si="36"/>
        <v>0</v>
      </c>
      <c r="D615" s="13">
        <v>0</v>
      </c>
      <c r="E615" s="13">
        <v>0</v>
      </c>
      <c r="F615" s="13">
        <v>0</v>
      </c>
      <c r="G615" s="13">
        <v>0</v>
      </c>
      <c r="H615" s="13">
        <v>0</v>
      </c>
      <c r="I615" s="13">
        <v>0</v>
      </c>
      <c r="J615" s="38">
        <f t="shared" si="37"/>
        <v>0</v>
      </c>
      <c r="K615" s="13">
        <v>0</v>
      </c>
      <c r="L615" s="13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>
        <v>0</v>
      </c>
      <c r="T615" s="38">
        <f t="shared" si="38"/>
        <v>1</v>
      </c>
      <c r="U615">
        <v>0</v>
      </c>
      <c r="V615">
        <v>0</v>
      </c>
      <c r="W615">
        <v>0</v>
      </c>
      <c r="X615">
        <v>1</v>
      </c>
      <c r="Y615">
        <v>0</v>
      </c>
      <c r="Z615">
        <v>0</v>
      </c>
      <c r="AA615">
        <v>0</v>
      </c>
      <c r="AB615">
        <v>0</v>
      </c>
      <c r="AC615">
        <v>0</v>
      </c>
      <c r="AD615" s="38">
        <v>0</v>
      </c>
      <c r="AE615" s="39">
        <f t="shared" si="39"/>
        <v>1</v>
      </c>
    </row>
    <row r="616" spans="1:31" x14ac:dyDescent="0.25">
      <c r="A616" s="33" t="str">
        <f>DATA!A615</f>
        <v>AU (AU.B.Bystrica)</v>
      </c>
      <c r="B616" s="41" t="str">
        <f>DATA!C615&amp;" - "&amp;DATA!B615</f>
        <v>Dramaturg - SN1</v>
      </c>
      <c r="C616" s="38">
        <f t="shared" si="36"/>
        <v>0</v>
      </c>
      <c r="D616" s="13">
        <v>0</v>
      </c>
      <c r="E616" s="13">
        <v>0</v>
      </c>
      <c r="F616" s="13">
        <v>0</v>
      </c>
      <c r="G616" s="13">
        <v>0</v>
      </c>
      <c r="H616" s="13">
        <v>0</v>
      </c>
      <c r="I616" s="13">
        <v>0</v>
      </c>
      <c r="J616" s="38">
        <f t="shared" si="37"/>
        <v>0</v>
      </c>
      <c r="K616" s="13">
        <v>0</v>
      </c>
      <c r="L616" s="13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>
        <v>0</v>
      </c>
      <c r="T616" s="38">
        <f t="shared" si="38"/>
        <v>6</v>
      </c>
      <c r="U616">
        <v>0</v>
      </c>
      <c r="V616">
        <v>0</v>
      </c>
      <c r="W616">
        <v>0</v>
      </c>
      <c r="X616">
        <v>6</v>
      </c>
      <c r="Y616">
        <v>0</v>
      </c>
      <c r="Z616">
        <v>0</v>
      </c>
      <c r="AA616">
        <v>0</v>
      </c>
      <c r="AB616">
        <v>0</v>
      </c>
      <c r="AC616">
        <v>0</v>
      </c>
      <c r="AD616" s="38">
        <v>0</v>
      </c>
      <c r="AE616" s="39">
        <f t="shared" si="39"/>
        <v>6</v>
      </c>
    </row>
    <row r="617" spans="1:31" x14ac:dyDescent="0.25">
      <c r="A617" s="33" t="str">
        <f>DATA!A616</f>
        <v>AU (AU.B.Bystrica)</v>
      </c>
      <c r="B617" s="41" t="str">
        <f>DATA!C616&amp;" - "&amp;DATA!B616</f>
        <v>Herec v hlavnej úlohe - SN1</v>
      </c>
      <c r="C617" s="38">
        <f t="shared" si="36"/>
        <v>0</v>
      </c>
      <c r="D617" s="13">
        <v>0</v>
      </c>
      <c r="E617" s="13">
        <v>0</v>
      </c>
      <c r="F617" s="13">
        <v>0</v>
      </c>
      <c r="G617" s="13">
        <v>0</v>
      </c>
      <c r="H617" s="13">
        <v>0</v>
      </c>
      <c r="I617" s="13">
        <v>0</v>
      </c>
      <c r="J617" s="38">
        <f t="shared" si="37"/>
        <v>0</v>
      </c>
      <c r="K617" s="13">
        <v>0</v>
      </c>
      <c r="L617" s="13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0</v>
      </c>
      <c r="T617" s="38">
        <f t="shared" si="38"/>
        <v>4</v>
      </c>
      <c r="U617">
        <v>0</v>
      </c>
      <c r="V617">
        <v>0</v>
      </c>
      <c r="W617">
        <v>0</v>
      </c>
      <c r="X617">
        <v>4</v>
      </c>
      <c r="Y617">
        <v>0</v>
      </c>
      <c r="Z617">
        <v>0</v>
      </c>
      <c r="AA617">
        <v>0</v>
      </c>
      <c r="AB617">
        <v>0</v>
      </c>
      <c r="AC617">
        <v>0</v>
      </c>
      <c r="AD617" s="38">
        <v>0</v>
      </c>
      <c r="AE617" s="39">
        <f t="shared" si="39"/>
        <v>4</v>
      </c>
    </row>
    <row r="618" spans="1:31" x14ac:dyDescent="0.25">
      <c r="A618" s="33" t="str">
        <f>DATA!A617</f>
        <v>AU (AU.B.Bystrica)</v>
      </c>
      <c r="B618" s="41" t="str">
        <f>DATA!C617&amp;" - "&amp;DATA!B617</f>
        <v>Herec v hlavnej úlohy - SN1</v>
      </c>
      <c r="C618" s="38">
        <f t="shared" si="36"/>
        <v>0</v>
      </c>
      <c r="D618" s="13">
        <v>0</v>
      </c>
      <c r="E618" s="13">
        <v>0</v>
      </c>
      <c r="F618" s="13">
        <v>0</v>
      </c>
      <c r="G618" s="13">
        <v>0</v>
      </c>
      <c r="H618" s="13">
        <v>0</v>
      </c>
      <c r="I618" s="13">
        <v>0</v>
      </c>
      <c r="J618" s="38">
        <f t="shared" si="37"/>
        <v>0</v>
      </c>
      <c r="K618" s="13">
        <v>0</v>
      </c>
      <c r="L618" s="13">
        <v>0</v>
      </c>
      <c r="M618">
        <v>0</v>
      </c>
      <c r="N618">
        <v>0</v>
      </c>
      <c r="O618">
        <v>0</v>
      </c>
      <c r="P618">
        <v>0</v>
      </c>
      <c r="Q618">
        <v>0</v>
      </c>
      <c r="R618">
        <v>0</v>
      </c>
      <c r="S618">
        <v>0</v>
      </c>
      <c r="T618" s="38">
        <f t="shared" si="38"/>
        <v>6</v>
      </c>
      <c r="U618">
        <v>0</v>
      </c>
      <c r="V618">
        <v>0</v>
      </c>
      <c r="W618">
        <v>0</v>
      </c>
      <c r="X618">
        <v>6</v>
      </c>
      <c r="Y618">
        <v>0</v>
      </c>
      <c r="Z618">
        <v>0</v>
      </c>
      <c r="AA618">
        <v>0</v>
      </c>
      <c r="AB618">
        <v>0</v>
      </c>
      <c r="AC618">
        <v>0</v>
      </c>
      <c r="AD618" s="38">
        <v>0</v>
      </c>
      <c r="AE618" s="39">
        <f t="shared" si="39"/>
        <v>6</v>
      </c>
    </row>
    <row r="619" spans="1:31" x14ac:dyDescent="0.25">
      <c r="A619" s="33" t="str">
        <f>DATA!A618</f>
        <v>AU (AU.B.Bystrica)</v>
      </c>
      <c r="B619" s="41" t="str">
        <f>DATA!C618&amp;" - "&amp;DATA!B618</f>
        <v>Herec vo vedľajšej úlohe - SN1</v>
      </c>
      <c r="C619" s="38">
        <f t="shared" si="36"/>
        <v>0</v>
      </c>
      <c r="D619" s="13">
        <v>0</v>
      </c>
      <c r="E619" s="13">
        <v>0</v>
      </c>
      <c r="F619" s="13">
        <v>0</v>
      </c>
      <c r="G619" s="13">
        <v>0</v>
      </c>
      <c r="H619" s="13">
        <v>0</v>
      </c>
      <c r="I619" s="13">
        <v>0</v>
      </c>
      <c r="J619" s="38">
        <f t="shared" si="37"/>
        <v>0</v>
      </c>
      <c r="K619" s="13">
        <v>0</v>
      </c>
      <c r="L619" s="13">
        <v>0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0</v>
      </c>
      <c r="S619">
        <v>0</v>
      </c>
      <c r="T619" s="38">
        <f t="shared" si="38"/>
        <v>4</v>
      </c>
      <c r="U619">
        <v>0</v>
      </c>
      <c r="V619">
        <v>0</v>
      </c>
      <c r="W619">
        <v>0</v>
      </c>
      <c r="X619">
        <v>4</v>
      </c>
      <c r="Y619">
        <v>0</v>
      </c>
      <c r="Z619">
        <v>0</v>
      </c>
      <c r="AA619">
        <v>0</v>
      </c>
      <c r="AB619">
        <v>0</v>
      </c>
      <c r="AC619">
        <v>0</v>
      </c>
      <c r="AD619" s="38">
        <v>0</v>
      </c>
      <c r="AE619" s="39">
        <f t="shared" si="39"/>
        <v>4</v>
      </c>
    </row>
    <row r="620" spans="1:31" x14ac:dyDescent="0.25">
      <c r="A620" s="33" t="str">
        <f>DATA!A619</f>
        <v>AU (AU.B.Bystrica)</v>
      </c>
      <c r="B620" s="41" t="str">
        <f>DATA!C619&amp;" - "&amp;DATA!B619</f>
        <v>Herec vo vedľajšej úlohe - SN1</v>
      </c>
      <c r="C620" s="38">
        <f t="shared" si="36"/>
        <v>0</v>
      </c>
      <c r="D620" s="13">
        <v>0</v>
      </c>
      <c r="E620" s="13">
        <v>0</v>
      </c>
      <c r="F620" s="13">
        <v>0</v>
      </c>
      <c r="G620" s="13">
        <v>0</v>
      </c>
      <c r="H620" s="13">
        <v>0</v>
      </c>
      <c r="I620" s="13">
        <v>0</v>
      </c>
      <c r="J620" s="38">
        <f t="shared" si="37"/>
        <v>0</v>
      </c>
      <c r="K620" s="13">
        <v>0</v>
      </c>
      <c r="L620" s="13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 s="38">
        <f t="shared" si="38"/>
        <v>3</v>
      </c>
      <c r="U620">
        <v>0</v>
      </c>
      <c r="V620">
        <v>0</v>
      </c>
      <c r="W620">
        <v>0</v>
      </c>
      <c r="X620">
        <v>3</v>
      </c>
      <c r="Y620">
        <v>0</v>
      </c>
      <c r="Z620">
        <v>0</v>
      </c>
      <c r="AA620">
        <v>0</v>
      </c>
      <c r="AB620">
        <v>0</v>
      </c>
      <c r="AC620">
        <v>0</v>
      </c>
      <c r="AD620" s="38">
        <v>0</v>
      </c>
      <c r="AE620" s="39">
        <f t="shared" si="39"/>
        <v>3</v>
      </c>
    </row>
    <row r="621" spans="1:31" x14ac:dyDescent="0.25">
      <c r="A621" s="33" t="str">
        <f>DATA!A620</f>
        <v>AU (AU.B.Bystrica)</v>
      </c>
      <c r="B621" s="41" t="str">
        <f>DATA!C620&amp;" - "&amp;DATA!B620</f>
        <v>Inštrumentalista - SN1</v>
      </c>
      <c r="C621" s="38">
        <f t="shared" si="36"/>
        <v>0</v>
      </c>
      <c r="D621" s="13">
        <v>0</v>
      </c>
      <c r="E621" s="13">
        <v>0</v>
      </c>
      <c r="F621" s="13">
        <v>0</v>
      </c>
      <c r="G621" s="13">
        <v>0</v>
      </c>
      <c r="H621" s="13">
        <v>0</v>
      </c>
      <c r="I621" s="13">
        <v>0</v>
      </c>
      <c r="J621" s="38">
        <f t="shared" si="37"/>
        <v>0</v>
      </c>
      <c r="K621" s="13">
        <v>0</v>
      </c>
      <c r="L621" s="13">
        <v>0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  <c r="S621">
        <v>0</v>
      </c>
      <c r="T621" s="38">
        <f t="shared" si="38"/>
        <v>38</v>
      </c>
      <c r="U621">
        <v>0</v>
      </c>
      <c r="V621">
        <v>0</v>
      </c>
      <c r="W621">
        <v>0</v>
      </c>
      <c r="X621">
        <v>38</v>
      </c>
      <c r="Y621">
        <v>0</v>
      </c>
      <c r="Z621">
        <v>0</v>
      </c>
      <c r="AA621">
        <v>0</v>
      </c>
      <c r="AB621">
        <v>0</v>
      </c>
      <c r="AC621">
        <v>0</v>
      </c>
      <c r="AD621" s="38">
        <v>0</v>
      </c>
      <c r="AE621" s="39">
        <f t="shared" si="39"/>
        <v>38</v>
      </c>
    </row>
    <row r="622" spans="1:31" x14ac:dyDescent="0.25">
      <c r="A622" s="33" t="str">
        <f>DATA!A621</f>
        <v>AU (AU.B.Bystrica)</v>
      </c>
      <c r="B622" s="41" t="str">
        <f>DATA!C621&amp;" - "&amp;DATA!B621</f>
        <v>Inštrumentalista - sólista - SN1</v>
      </c>
      <c r="C622" s="38">
        <f t="shared" si="36"/>
        <v>0</v>
      </c>
      <c r="D622" s="13">
        <v>0</v>
      </c>
      <c r="E622" s="13">
        <v>0</v>
      </c>
      <c r="F622" s="13">
        <v>0</v>
      </c>
      <c r="G622" s="13">
        <v>0</v>
      </c>
      <c r="H622" s="13">
        <v>0</v>
      </c>
      <c r="I622" s="13">
        <v>0</v>
      </c>
      <c r="J622" s="38">
        <f t="shared" si="37"/>
        <v>0</v>
      </c>
      <c r="K622" s="13">
        <v>0</v>
      </c>
      <c r="L622" s="13">
        <v>0</v>
      </c>
      <c r="M622">
        <v>0</v>
      </c>
      <c r="N622">
        <v>0</v>
      </c>
      <c r="O622">
        <v>0</v>
      </c>
      <c r="P622">
        <v>0</v>
      </c>
      <c r="Q622">
        <v>0</v>
      </c>
      <c r="R622">
        <v>0</v>
      </c>
      <c r="S622">
        <v>0</v>
      </c>
      <c r="T622" s="38">
        <f t="shared" si="38"/>
        <v>19</v>
      </c>
      <c r="U622">
        <v>0</v>
      </c>
      <c r="V622">
        <v>0</v>
      </c>
      <c r="W622">
        <v>0</v>
      </c>
      <c r="X622">
        <v>19</v>
      </c>
      <c r="Y622">
        <v>0</v>
      </c>
      <c r="Z622">
        <v>0</v>
      </c>
      <c r="AA622">
        <v>0</v>
      </c>
      <c r="AB622">
        <v>0</v>
      </c>
      <c r="AC622">
        <v>0</v>
      </c>
      <c r="AD622" s="38">
        <v>0</v>
      </c>
      <c r="AE622" s="39">
        <f t="shared" si="39"/>
        <v>19</v>
      </c>
    </row>
    <row r="623" spans="1:31" x14ac:dyDescent="0.25">
      <c r="A623" s="33" t="str">
        <f>DATA!A622</f>
        <v>AU (AU.B.Bystrica)</v>
      </c>
      <c r="B623" s="41" t="str">
        <f>DATA!C622&amp;" - "&amp;DATA!B622</f>
        <v>Kolorista - SN1</v>
      </c>
      <c r="C623" s="38">
        <f t="shared" si="36"/>
        <v>0</v>
      </c>
      <c r="D623" s="13">
        <v>0</v>
      </c>
      <c r="E623" s="13">
        <v>0</v>
      </c>
      <c r="F623" s="13">
        <v>0</v>
      </c>
      <c r="G623" s="13">
        <v>0</v>
      </c>
      <c r="H623" s="13">
        <v>0</v>
      </c>
      <c r="I623" s="13">
        <v>0</v>
      </c>
      <c r="J623" s="38">
        <f t="shared" si="37"/>
        <v>0</v>
      </c>
      <c r="K623" s="13">
        <v>0</v>
      </c>
      <c r="L623" s="1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 s="38">
        <f t="shared" si="38"/>
        <v>3</v>
      </c>
      <c r="U623">
        <v>0</v>
      </c>
      <c r="V623">
        <v>0</v>
      </c>
      <c r="W623">
        <v>0</v>
      </c>
      <c r="X623">
        <v>3</v>
      </c>
      <c r="Y623">
        <v>0</v>
      </c>
      <c r="Z623">
        <v>0</v>
      </c>
      <c r="AA623">
        <v>0</v>
      </c>
      <c r="AB623">
        <v>0</v>
      </c>
      <c r="AC623">
        <v>0</v>
      </c>
      <c r="AD623" s="38">
        <v>0</v>
      </c>
      <c r="AE623" s="39">
        <f t="shared" si="39"/>
        <v>3</v>
      </c>
    </row>
    <row r="624" spans="1:31" x14ac:dyDescent="0.25">
      <c r="A624" s="33" t="str">
        <f>DATA!A623</f>
        <v>AU (AU.B.Bystrica)</v>
      </c>
      <c r="B624" s="41" t="str">
        <f>DATA!C623&amp;" - "&amp;DATA!B623</f>
        <v>Kostýmový výtvarník - SN1</v>
      </c>
      <c r="C624" s="38">
        <f t="shared" si="36"/>
        <v>0</v>
      </c>
      <c r="D624" s="13">
        <v>0</v>
      </c>
      <c r="E624" s="13">
        <v>0</v>
      </c>
      <c r="F624" s="13">
        <v>0</v>
      </c>
      <c r="G624" s="13">
        <v>0</v>
      </c>
      <c r="H624" s="13">
        <v>0</v>
      </c>
      <c r="I624" s="13">
        <v>0</v>
      </c>
      <c r="J624" s="38">
        <f t="shared" si="37"/>
        <v>0</v>
      </c>
      <c r="K624" s="13">
        <v>0</v>
      </c>
      <c r="L624" s="13">
        <v>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>
        <v>0</v>
      </c>
      <c r="T624" s="38">
        <f t="shared" si="38"/>
        <v>1</v>
      </c>
      <c r="U624">
        <v>0</v>
      </c>
      <c r="V624">
        <v>0</v>
      </c>
      <c r="W624">
        <v>0</v>
      </c>
      <c r="X624">
        <v>1</v>
      </c>
      <c r="Y624">
        <v>0</v>
      </c>
      <c r="Z624">
        <v>0</v>
      </c>
      <c r="AA624">
        <v>0</v>
      </c>
      <c r="AB624">
        <v>0</v>
      </c>
      <c r="AC624">
        <v>0</v>
      </c>
      <c r="AD624" s="38">
        <v>0</v>
      </c>
      <c r="AE624" s="39">
        <f t="shared" si="39"/>
        <v>1</v>
      </c>
    </row>
    <row r="625" spans="1:31" x14ac:dyDescent="0.25">
      <c r="A625" s="33" t="str">
        <f>DATA!A624</f>
        <v>AU (AU.B.Bystrica)</v>
      </c>
      <c r="B625" s="41" t="str">
        <f>DATA!C624&amp;" - "&amp;DATA!B624</f>
        <v>Kurátor výstavy - SN1</v>
      </c>
      <c r="C625" s="38">
        <f t="shared" si="36"/>
        <v>0</v>
      </c>
      <c r="D625" s="13">
        <v>0</v>
      </c>
      <c r="E625" s="13">
        <v>0</v>
      </c>
      <c r="F625" s="13">
        <v>0</v>
      </c>
      <c r="G625" s="13">
        <v>0</v>
      </c>
      <c r="H625" s="13">
        <v>0</v>
      </c>
      <c r="I625" s="13">
        <v>0</v>
      </c>
      <c r="J625" s="38">
        <f t="shared" si="37"/>
        <v>0</v>
      </c>
      <c r="K625" s="13">
        <v>0</v>
      </c>
      <c r="L625" s="13">
        <v>0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>
        <v>0</v>
      </c>
      <c r="T625" s="38">
        <f t="shared" si="38"/>
        <v>1</v>
      </c>
      <c r="U625">
        <v>0</v>
      </c>
      <c r="V625">
        <v>0</v>
      </c>
      <c r="W625">
        <v>0</v>
      </c>
      <c r="X625">
        <v>1</v>
      </c>
      <c r="Y625">
        <v>0</v>
      </c>
      <c r="Z625">
        <v>0</v>
      </c>
      <c r="AA625">
        <v>0</v>
      </c>
      <c r="AB625">
        <v>0</v>
      </c>
      <c r="AC625">
        <v>0</v>
      </c>
      <c r="AD625" s="38">
        <v>0</v>
      </c>
      <c r="AE625" s="39">
        <f t="shared" si="39"/>
        <v>1</v>
      </c>
    </row>
    <row r="626" spans="1:31" x14ac:dyDescent="0.25">
      <c r="A626" s="33" t="str">
        <f>DATA!A625</f>
        <v>AU (AU.B.Bystrica)</v>
      </c>
      <c r="B626" s="41" t="str">
        <f>DATA!C625&amp;" - "&amp;DATA!B625</f>
        <v>Prekladateľ - SN1</v>
      </c>
      <c r="C626" s="38">
        <f t="shared" si="36"/>
        <v>0</v>
      </c>
      <c r="D626" s="13">
        <v>0</v>
      </c>
      <c r="E626" s="13">
        <v>0</v>
      </c>
      <c r="F626" s="13">
        <v>0</v>
      </c>
      <c r="G626" s="13">
        <v>0</v>
      </c>
      <c r="H626" s="13">
        <v>0</v>
      </c>
      <c r="I626" s="13">
        <v>0</v>
      </c>
      <c r="J626" s="38">
        <f t="shared" si="37"/>
        <v>0</v>
      </c>
      <c r="K626" s="13">
        <v>0</v>
      </c>
      <c r="L626" s="13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 s="38">
        <f t="shared" si="38"/>
        <v>1</v>
      </c>
      <c r="U626">
        <v>0</v>
      </c>
      <c r="V626">
        <v>0</v>
      </c>
      <c r="W626">
        <v>0</v>
      </c>
      <c r="X626">
        <v>1</v>
      </c>
      <c r="Y626">
        <v>0</v>
      </c>
      <c r="Z626">
        <v>0</v>
      </c>
      <c r="AA626">
        <v>0</v>
      </c>
      <c r="AB626">
        <v>0</v>
      </c>
      <c r="AC626">
        <v>0</v>
      </c>
      <c r="AD626" s="38">
        <v>0</v>
      </c>
      <c r="AE626" s="39">
        <f t="shared" si="39"/>
        <v>1</v>
      </c>
    </row>
    <row r="627" spans="1:31" x14ac:dyDescent="0.25">
      <c r="A627" s="33" t="str">
        <f>DATA!A626</f>
        <v>AU (AU.B.Bystrica)</v>
      </c>
      <c r="B627" s="41" t="str">
        <f>DATA!C626&amp;" - "&amp;DATA!B626</f>
        <v>Producent - SN1</v>
      </c>
      <c r="C627" s="38">
        <f t="shared" si="36"/>
        <v>0</v>
      </c>
      <c r="D627" s="13">
        <v>0</v>
      </c>
      <c r="E627" s="13">
        <v>0</v>
      </c>
      <c r="F627" s="13">
        <v>0</v>
      </c>
      <c r="G627" s="13">
        <v>0</v>
      </c>
      <c r="H627" s="13">
        <v>0</v>
      </c>
      <c r="I627" s="13">
        <v>0</v>
      </c>
      <c r="J627" s="38">
        <f t="shared" si="37"/>
        <v>0</v>
      </c>
      <c r="K627" s="13">
        <v>0</v>
      </c>
      <c r="L627" s="13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>
        <v>0</v>
      </c>
      <c r="T627" s="38">
        <f t="shared" si="38"/>
        <v>3</v>
      </c>
      <c r="U627">
        <v>0</v>
      </c>
      <c r="V627">
        <v>0</v>
      </c>
      <c r="W627">
        <v>0</v>
      </c>
      <c r="X627">
        <v>3</v>
      </c>
      <c r="Y627">
        <v>0</v>
      </c>
      <c r="Z627">
        <v>0</v>
      </c>
      <c r="AA627">
        <v>0</v>
      </c>
      <c r="AB627">
        <v>0</v>
      </c>
      <c r="AC627">
        <v>0</v>
      </c>
      <c r="AD627" s="38">
        <v>0</v>
      </c>
      <c r="AE627" s="39">
        <f t="shared" si="39"/>
        <v>3</v>
      </c>
    </row>
    <row r="628" spans="1:31" x14ac:dyDescent="0.25">
      <c r="A628" s="33" t="str">
        <f>DATA!A627</f>
        <v>AU (AU.B.Bystrica)</v>
      </c>
      <c r="B628" s="41" t="str">
        <f>DATA!C627&amp;" - "&amp;DATA!B627</f>
        <v>Režisér - SN1</v>
      </c>
      <c r="C628" s="38">
        <f t="shared" si="36"/>
        <v>0</v>
      </c>
      <c r="D628" s="13">
        <v>0</v>
      </c>
      <c r="E628" s="13">
        <v>0</v>
      </c>
      <c r="F628" s="13">
        <v>0</v>
      </c>
      <c r="G628" s="13">
        <v>0</v>
      </c>
      <c r="H628" s="13">
        <v>0</v>
      </c>
      <c r="I628" s="13">
        <v>0</v>
      </c>
      <c r="J628" s="38">
        <f t="shared" si="37"/>
        <v>0</v>
      </c>
      <c r="K628" s="13">
        <v>0</v>
      </c>
      <c r="L628" s="13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0</v>
      </c>
      <c r="T628" s="38">
        <f t="shared" si="38"/>
        <v>2</v>
      </c>
      <c r="U628">
        <v>0</v>
      </c>
      <c r="V628">
        <v>0</v>
      </c>
      <c r="W628">
        <v>0</v>
      </c>
      <c r="X628">
        <v>2</v>
      </c>
      <c r="Y628">
        <v>0</v>
      </c>
      <c r="Z628">
        <v>0</v>
      </c>
      <c r="AA628">
        <v>0</v>
      </c>
      <c r="AB628">
        <v>0</v>
      </c>
      <c r="AC628">
        <v>0</v>
      </c>
      <c r="AD628" s="38">
        <v>0</v>
      </c>
      <c r="AE628" s="39">
        <f t="shared" si="39"/>
        <v>2</v>
      </c>
    </row>
    <row r="629" spans="1:31" x14ac:dyDescent="0.25">
      <c r="A629" s="33" t="str">
        <f>DATA!A628</f>
        <v>AU (AU.B.Bystrica)</v>
      </c>
      <c r="B629" s="41" t="str">
        <f>DATA!C628&amp;" - "&amp;DATA!B628</f>
        <v>Scénograf - SN1</v>
      </c>
      <c r="C629" s="38">
        <f t="shared" si="36"/>
        <v>0</v>
      </c>
      <c r="D629" s="13">
        <v>0</v>
      </c>
      <c r="E629" s="13">
        <v>0</v>
      </c>
      <c r="F629" s="13">
        <v>0</v>
      </c>
      <c r="G629" s="13">
        <v>0</v>
      </c>
      <c r="H629" s="13">
        <v>0</v>
      </c>
      <c r="I629" s="13">
        <v>0</v>
      </c>
      <c r="J629" s="38">
        <f t="shared" si="37"/>
        <v>0</v>
      </c>
      <c r="K629" s="13">
        <v>0</v>
      </c>
      <c r="L629" s="13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 s="38">
        <f t="shared" si="38"/>
        <v>2</v>
      </c>
      <c r="U629">
        <v>0</v>
      </c>
      <c r="V629">
        <v>0</v>
      </c>
      <c r="W629">
        <v>0</v>
      </c>
      <c r="X629">
        <v>2</v>
      </c>
      <c r="Y629">
        <v>0</v>
      </c>
      <c r="Z629">
        <v>0</v>
      </c>
      <c r="AA629">
        <v>0</v>
      </c>
      <c r="AB629">
        <v>0</v>
      </c>
      <c r="AC629">
        <v>0</v>
      </c>
      <c r="AD629" s="38">
        <v>0</v>
      </c>
      <c r="AE629" s="39">
        <f t="shared" si="39"/>
        <v>2</v>
      </c>
    </row>
    <row r="630" spans="1:31" x14ac:dyDescent="0.25">
      <c r="A630" s="33" t="str">
        <f>DATA!A629</f>
        <v>AU (AU.B.Bystrica)</v>
      </c>
      <c r="B630" s="41" t="str">
        <f>DATA!C629&amp;" - "&amp;DATA!B629</f>
        <v>Spevák - SN1</v>
      </c>
      <c r="C630" s="38">
        <f t="shared" si="36"/>
        <v>0</v>
      </c>
      <c r="D630" s="13">
        <v>0</v>
      </c>
      <c r="E630" s="13">
        <v>0</v>
      </c>
      <c r="F630" s="13">
        <v>0</v>
      </c>
      <c r="G630" s="13">
        <v>0</v>
      </c>
      <c r="H630" s="13">
        <v>0</v>
      </c>
      <c r="I630" s="13">
        <v>0</v>
      </c>
      <c r="J630" s="38">
        <f t="shared" si="37"/>
        <v>0</v>
      </c>
      <c r="K630" s="13">
        <v>0</v>
      </c>
      <c r="L630" s="13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 s="38">
        <f t="shared" si="38"/>
        <v>3</v>
      </c>
      <c r="U630">
        <v>0</v>
      </c>
      <c r="V630">
        <v>0</v>
      </c>
      <c r="W630">
        <v>0</v>
      </c>
      <c r="X630">
        <v>3</v>
      </c>
      <c r="Y630">
        <v>0</v>
      </c>
      <c r="Z630">
        <v>0</v>
      </c>
      <c r="AA630">
        <v>0</v>
      </c>
      <c r="AB630">
        <v>0</v>
      </c>
      <c r="AC630">
        <v>0</v>
      </c>
      <c r="AD630" s="38">
        <v>0</v>
      </c>
      <c r="AE630" s="39">
        <f t="shared" si="39"/>
        <v>3</v>
      </c>
    </row>
    <row r="631" spans="1:31" x14ac:dyDescent="0.25">
      <c r="A631" s="33" t="str">
        <f>DATA!A630</f>
        <v>AU (AU.B.Bystrica)</v>
      </c>
      <c r="B631" s="41" t="str">
        <f>DATA!C630&amp;" - "&amp;DATA!B630</f>
        <v>Spevák - sólista - SN1</v>
      </c>
      <c r="C631" s="38">
        <f t="shared" si="36"/>
        <v>0</v>
      </c>
      <c r="D631" s="13">
        <v>0</v>
      </c>
      <c r="E631" s="13">
        <v>0</v>
      </c>
      <c r="F631" s="13">
        <v>0</v>
      </c>
      <c r="G631" s="13">
        <v>0</v>
      </c>
      <c r="H631" s="13">
        <v>0</v>
      </c>
      <c r="I631" s="13">
        <v>0</v>
      </c>
      <c r="J631" s="38">
        <f t="shared" si="37"/>
        <v>0</v>
      </c>
      <c r="K631" s="13">
        <v>0</v>
      </c>
      <c r="L631" s="13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>
        <v>0</v>
      </c>
      <c r="T631" s="38">
        <f t="shared" si="38"/>
        <v>15</v>
      </c>
      <c r="U631">
        <v>0</v>
      </c>
      <c r="V631">
        <v>0</v>
      </c>
      <c r="W631">
        <v>0</v>
      </c>
      <c r="X631">
        <v>15</v>
      </c>
      <c r="Y631">
        <v>0</v>
      </c>
      <c r="Z631">
        <v>0</v>
      </c>
      <c r="AA631">
        <v>0</v>
      </c>
      <c r="AB631">
        <v>0</v>
      </c>
      <c r="AC631">
        <v>0</v>
      </c>
      <c r="AD631" s="38">
        <v>0</v>
      </c>
      <c r="AE631" s="39">
        <f t="shared" si="39"/>
        <v>15</v>
      </c>
    </row>
    <row r="632" spans="1:31" x14ac:dyDescent="0.25">
      <c r="A632" s="33" t="str">
        <f>DATA!A631</f>
        <v>AU (AU.B.Bystrica)</v>
      </c>
      <c r="B632" s="41" t="str">
        <f>DATA!C631&amp;" - "&amp;DATA!B631</f>
        <v>Strihač - SN1</v>
      </c>
      <c r="C632" s="38">
        <f t="shared" si="36"/>
        <v>0</v>
      </c>
      <c r="D632" s="13">
        <v>0</v>
      </c>
      <c r="E632" s="13">
        <v>0</v>
      </c>
      <c r="F632" s="13">
        <v>0</v>
      </c>
      <c r="G632" s="13">
        <v>0</v>
      </c>
      <c r="H632" s="13">
        <v>0</v>
      </c>
      <c r="I632" s="13">
        <v>0</v>
      </c>
      <c r="J632" s="38">
        <f t="shared" si="37"/>
        <v>0</v>
      </c>
      <c r="K632" s="13">
        <v>0</v>
      </c>
      <c r="L632" s="13">
        <v>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>
        <v>0</v>
      </c>
      <c r="T632" s="38">
        <f t="shared" si="38"/>
        <v>1</v>
      </c>
      <c r="U632">
        <v>0</v>
      </c>
      <c r="V632">
        <v>0</v>
      </c>
      <c r="W632">
        <v>0</v>
      </c>
      <c r="X632">
        <v>1</v>
      </c>
      <c r="Y632">
        <v>0</v>
      </c>
      <c r="Z632">
        <v>0</v>
      </c>
      <c r="AA632">
        <v>0</v>
      </c>
      <c r="AB632">
        <v>0</v>
      </c>
      <c r="AC632">
        <v>0</v>
      </c>
      <c r="AD632" s="38">
        <v>0</v>
      </c>
      <c r="AE632" s="39">
        <f t="shared" si="39"/>
        <v>1</v>
      </c>
    </row>
    <row r="633" spans="1:31" x14ac:dyDescent="0.25">
      <c r="A633" s="33" t="str">
        <f>DATA!A632</f>
        <v>AU (AU.B.Bystrica)</v>
      </c>
      <c r="B633" s="41" t="str">
        <f>DATA!C632&amp;" - "&amp;DATA!B632</f>
        <v>Výtvarník - SN1</v>
      </c>
      <c r="C633" s="38">
        <f t="shared" si="36"/>
        <v>0</v>
      </c>
      <c r="D633" s="13">
        <v>0</v>
      </c>
      <c r="E633" s="13">
        <v>0</v>
      </c>
      <c r="F633" s="13">
        <v>0</v>
      </c>
      <c r="G633" s="13">
        <v>0</v>
      </c>
      <c r="H633" s="13">
        <v>0</v>
      </c>
      <c r="I633" s="13">
        <v>0</v>
      </c>
      <c r="J633" s="38">
        <f t="shared" si="37"/>
        <v>0</v>
      </c>
      <c r="K633" s="13">
        <v>0</v>
      </c>
      <c r="L633" s="13">
        <v>0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 s="38">
        <f t="shared" si="38"/>
        <v>57</v>
      </c>
      <c r="U633">
        <v>0</v>
      </c>
      <c r="V633">
        <v>0</v>
      </c>
      <c r="W633">
        <v>0</v>
      </c>
      <c r="X633">
        <v>57</v>
      </c>
      <c r="Y633">
        <v>0</v>
      </c>
      <c r="Z633">
        <v>0</v>
      </c>
      <c r="AA633">
        <v>0</v>
      </c>
      <c r="AB633">
        <v>0</v>
      </c>
      <c r="AC633">
        <v>0</v>
      </c>
      <c r="AD633" s="38">
        <v>0</v>
      </c>
      <c r="AE633" s="39">
        <f t="shared" si="39"/>
        <v>57</v>
      </c>
    </row>
    <row r="634" spans="1:31" x14ac:dyDescent="0.25">
      <c r="A634" s="33" t="str">
        <f>DATA!A633</f>
        <v>AU (AU.B.Bystrica)</v>
      </c>
      <c r="B634" s="41" t="str">
        <f>DATA!C633&amp;" - "&amp;DATA!B633</f>
        <v>Zbormajster - SN1</v>
      </c>
      <c r="C634" s="38">
        <f t="shared" si="36"/>
        <v>0</v>
      </c>
      <c r="D634" s="13">
        <v>0</v>
      </c>
      <c r="E634" s="13">
        <v>0</v>
      </c>
      <c r="F634" s="13">
        <v>0</v>
      </c>
      <c r="G634" s="13">
        <v>0</v>
      </c>
      <c r="H634" s="13">
        <v>0</v>
      </c>
      <c r="I634" s="13">
        <v>0</v>
      </c>
      <c r="J634" s="38">
        <f t="shared" si="37"/>
        <v>0</v>
      </c>
      <c r="K634" s="13">
        <v>0</v>
      </c>
      <c r="L634" s="13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 s="38">
        <f t="shared" si="38"/>
        <v>1</v>
      </c>
      <c r="U634">
        <v>0</v>
      </c>
      <c r="V634">
        <v>0</v>
      </c>
      <c r="W634">
        <v>0</v>
      </c>
      <c r="X634">
        <v>1</v>
      </c>
      <c r="Y634">
        <v>0</v>
      </c>
      <c r="Z634">
        <v>0</v>
      </c>
      <c r="AA634">
        <v>0</v>
      </c>
      <c r="AB634">
        <v>0</v>
      </c>
      <c r="AC634">
        <v>0</v>
      </c>
      <c r="AD634" s="38">
        <v>0</v>
      </c>
      <c r="AE634" s="39">
        <f t="shared" si="39"/>
        <v>1</v>
      </c>
    </row>
    <row r="635" spans="1:31" x14ac:dyDescent="0.25">
      <c r="A635" s="33" t="str">
        <f>DATA!A634</f>
        <v>AU (AU.B.Bystrica)</v>
      </c>
      <c r="B635" s="41" t="str">
        <f>DATA!C634&amp;" - "&amp;DATA!B634</f>
        <v>Autor dramatizácie literárneho diela - SN2</v>
      </c>
      <c r="C635" s="38">
        <f t="shared" si="36"/>
        <v>0</v>
      </c>
      <c r="D635" s="13">
        <v>0</v>
      </c>
      <c r="E635" s="13">
        <v>0</v>
      </c>
      <c r="F635" s="13">
        <v>0</v>
      </c>
      <c r="G635" s="13">
        <v>0</v>
      </c>
      <c r="H635" s="13">
        <v>0</v>
      </c>
      <c r="I635" s="13">
        <v>0</v>
      </c>
      <c r="J635" s="38">
        <f t="shared" si="37"/>
        <v>0</v>
      </c>
      <c r="K635" s="13">
        <v>0</v>
      </c>
      <c r="L635" s="13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 s="38">
        <f t="shared" si="38"/>
        <v>1</v>
      </c>
      <c r="U635">
        <v>0</v>
      </c>
      <c r="V635">
        <v>0</v>
      </c>
      <c r="W635">
        <v>0</v>
      </c>
      <c r="X635">
        <v>0</v>
      </c>
      <c r="Y635">
        <v>1</v>
      </c>
      <c r="Z635">
        <v>0</v>
      </c>
      <c r="AA635">
        <v>0</v>
      </c>
      <c r="AB635">
        <v>0</v>
      </c>
      <c r="AC635">
        <v>0</v>
      </c>
      <c r="AD635" s="38">
        <v>0</v>
      </c>
      <c r="AE635" s="39">
        <f t="shared" si="39"/>
        <v>1</v>
      </c>
    </row>
    <row r="636" spans="1:31" x14ac:dyDescent="0.25">
      <c r="A636" s="33" t="str">
        <f>DATA!A635</f>
        <v>AU (AU.B.Bystrica)</v>
      </c>
      <c r="B636" s="41" t="str">
        <f>DATA!C635&amp;" - "&amp;DATA!B635</f>
        <v>Autor hudby - SN2</v>
      </c>
      <c r="C636" s="38">
        <f t="shared" si="36"/>
        <v>0</v>
      </c>
      <c r="D636" s="13">
        <v>0</v>
      </c>
      <c r="E636" s="13">
        <v>0</v>
      </c>
      <c r="F636" s="13">
        <v>0</v>
      </c>
      <c r="G636" s="13">
        <v>0</v>
      </c>
      <c r="H636" s="13">
        <v>0</v>
      </c>
      <c r="I636" s="13">
        <v>0</v>
      </c>
      <c r="J636" s="38">
        <f t="shared" si="37"/>
        <v>0</v>
      </c>
      <c r="K636" s="13">
        <v>0</v>
      </c>
      <c r="L636" s="13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>
        <v>0</v>
      </c>
      <c r="T636" s="38">
        <f t="shared" si="38"/>
        <v>2</v>
      </c>
      <c r="U636">
        <v>0</v>
      </c>
      <c r="V636">
        <v>0</v>
      </c>
      <c r="W636">
        <v>0</v>
      </c>
      <c r="X636">
        <v>0</v>
      </c>
      <c r="Y636">
        <v>2</v>
      </c>
      <c r="Z636">
        <v>0</v>
      </c>
      <c r="AA636">
        <v>0</v>
      </c>
      <c r="AB636">
        <v>0</v>
      </c>
      <c r="AC636">
        <v>0</v>
      </c>
      <c r="AD636" s="38">
        <v>0</v>
      </c>
      <c r="AE636" s="39">
        <f t="shared" si="39"/>
        <v>2</v>
      </c>
    </row>
    <row r="637" spans="1:31" x14ac:dyDescent="0.25">
      <c r="A637" s="33" t="str">
        <f>DATA!A636</f>
        <v>AU (AU.B.Bystrica)</v>
      </c>
      <c r="B637" s="41" t="str">
        <f>DATA!C636&amp;" - "&amp;DATA!B636</f>
        <v>Autor libreta - SN2</v>
      </c>
      <c r="C637" s="38">
        <f t="shared" si="36"/>
        <v>0</v>
      </c>
      <c r="D637" s="13">
        <v>0</v>
      </c>
      <c r="E637" s="13">
        <v>0</v>
      </c>
      <c r="F637" s="13">
        <v>0</v>
      </c>
      <c r="G637" s="13">
        <v>0</v>
      </c>
      <c r="H637" s="13">
        <v>0</v>
      </c>
      <c r="I637" s="13">
        <v>0</v>
      </c>
      <c r="J637" s="38">
        <f t="shared" si="37"/>
        <v>0</v>
      </c>
      <c r="K637" s="13">
        <v>0</v>
      </c>
      <c r="L637" s="13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 s="38">
        <f t="shared" si="38"/>
        <v>1</v>
      </c>
      <c r="U637">
        <v>0</v>
      </c>
      <c r="V637">
        <v>0</v>
      </c>
      <c r="W637">
        <v>0</v>
      </c>
      <c r="X637">
        <v>0</v>
      </c>
      <c r="Y637">
        <v>1</v>
      </c>
      <c r="Z637">
        <v>0</v>
      </c>
      <c r="AA637">
        <v>0</v>
      </c>
      <c r="AB637">
        <v>0</v>
      </c>
      <c r="AC637">
        <v>0</v>
      </c>
      <c r="AD637" s="38">
        <v>0</v>
      </c>
      <c r="AE637" s="39">
        <f t="shared" si="39"/>
        <v>1</v>
      </c>
    </row>
    <row r="638" spans="1:31" x14ac:dyDescent="0.25">
      <c r="A638" s="33" t="str">
        <f>DATA!A637</f>
        <v>AU (AU.B.Bystrica)</v>
      </c>
      <c r="B638" s="41" t="str">
        <f>DATA!C637&amp;" - "&amp;DATA!B637</f>
        <v>Autor pohybovej spolupráce - SN2</v>
      </c>
      <c r="C638" s="38">
        <f t="shared" si="36"/>
        <v>0</v>
      </c>
      <c r="D638" s="13">
        <v>0</v>
      </c>
      <c r="E638" s="13">
        <v>0</v>
      </c>
      <c r="F638" s="13">
        <v>0</v>
      </c>
      <c r="G638" s="13">
        <v>0</v>
      </c>
      <c r="H638" s="13">
        <v>0</v>
      </c>
      <c r="I638" s="13">
        <v>0</v>
      </c>
      <c r="J638" s="38">
        <f t="shared" si="37"/>
        <v>0</v>
      </c>
      <c r="K638" s="13">
        <v>0</v>
      </c>
      <c r="L638" s="13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 s="38">
        <f t="shared" si="38"/>
        <v>3</v>
      </c>
      <c r="U638">
        <v>0</v>
      </c>
      <c r="V638">
        <v>0</v>
      </c>
      <c r="W638">
        <v>0</v>
      </c>
      <c r="X638">
        <v>0</v>
      </c>
      <c r="Y638">
        <v>3</v>
      </c>
      <c r="Z638">
        <v>0</v>
      </c>
      <c r="AA638">
        <v>0</v>
      </c>
      <c r="AB638">
        <v>0</v>
      </c>
      <c r="AC638">
        <v>0</v>
      </c>
      <c r="AD638" s="38">
        <v>0</v>
      </c>
      <c r="AE638" s="39">
        <f t="shared" si="39"/>
        <v>3</v>
      </c>
    </row>
    <row r="639" spans="1:31" x14ac:dyDescent="0.25">
      <c r="A639" s="33" t="str">
        <f>DATA!A638</f>
        <v>AU (AU.B.Bystrica)</v>
      </c>
      <c r="B639" s="41" t="str">
        <f>DATA!C638&amp;" - "&amp;DATA!B638</f>
        <v>Dirigent - SN2</v>
      </c>
      <c r="C639" s="38">
        <f t="shared" si="36"/>
        <v>0</v>
      </c>
      <c r="D639" s="13">
        <v>0</v>
      </c>
      <c r="E639" s="13">
        <v>0</v>
      </c>
      <c r="F639" s="13">
        <v>0</v>
      </c>
      <c r="G639" s="13">
        <v>0</v>
      </c>
      <c r="H639" s="13">
        <v>0</v>
      </c>
      <c r="I639" s="13">
        <v>0</v>
      </c>
      <c r="J639" s="38">
        <f t="shared" si="37"/>
        <v>0</v>
      </c>
      <c r="K639" s="13">
        <v>0</v>
      </c>
      <c r="L639" s="13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0</v>
      </c>
      <c r="S639">
        <v>0</v>
      </c>
      <c r="T639" s="38">
        <f t="shared" si="38"/>
        <v>6</v>
      </c>
      <c r="U639">
        <v>0</v>
      </c>
      <c r="V639">
        <v>0</v>
      </c>
      <c r="W639">
        <v>0</v>
      </c>
      <c r="X639">
        <v>0</v>
      </c>
      <c r="Y639">
        <v>6</v>
      </c>
      <c r="Z639">
        <v>0</v>
      </c>
      <c r="AA639">
        <v>0</v>
      </c>
      <c r="AB639">
        <v>0</v>
      </c>
      <c r="AC639">
        <v>0</v>
      </c>
      <c r="AD639" s="38">
        <v>0</v>
      </c>
      <c r="AE639" s="39">
        <f t="shared" si="39"/>
        <v>6</v>
      </c>
    </row>
    <row r="640" spans="1:31" x14ac:dyDescent="0.25">
      <c r="A640" s="33" t="str">
        <f>DATA!A639</f>
        <v>AU (AU.B.Bystrica)</v>
      </c>
      <c r="B640" s="41" t="str">
        <f>DATA!C639&amp;" - "&amp;DATA!B639</f>
        <v>Dizajnér - SN2</v>
      </c>
      <c r="C640" s="38">
        <f t="shared" si="36"/>
        <v>0</v>
      </c>
      <c r="D640" s="13">
        <v>0</v>
      </c>
      <c r="E640" s="13">
        <v>0</v>
      </c>
      <c r="F640" s="13">
        <v>0</v>
      </c>
      <c r="G640" s="13">
        <v>0</v>
      </c>
      <c r="H640" s="13">
        <v>0</v>
      </c>
      <c r="I640" s="13">
        <v>0</v>
      </c>
      <c r="J640" s="38">
        <f t="shared" si="37"/>
        <v>0</v>
      </c>
      <c r="K640" s="13">
        <v>0</v>
      </c>
      <c r="L640" s="13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 s="38">
        <f t="shared" si="38"/>
        <v>1</v>
      </c>
      <c r="U640">
        <v>0</v>
      </c>
      <c r="V640">
        <v>0</v>
      </c>
      <c r="W640">
        <v>0</v>
      </c>
      <c r="X640">
        <v>0</v>
      </c>
      <c r="Y640">
        <v>1</v>
      </c>
      <c r="Z640">
        <v>0</v>
      </c>
      <c r="AA640">
        <v>0</v>
      </c>
      <c r="AB640">
        <v>0</v>
      </c>
      <c r="AC640">
        <v>0</v>
      </c>
      <c r="AD640" s="38">
        <v>0</v>
      </c>
      <c r="AE640" s="39">
        <f t="shared" si="39"/>
        <v>1</v>
      </c>
    </row>
    <row r="641" spans="1:31" x14ac:dyDescent="0.25">
      <c r="A641" s="33" t="str">
        <f>DATA!A640</f>
        <v>AU (AU.B.Bystrica)</v>
      </c>
      <c r="B641" s="41" t="str">
        <f>DATA!C640&amp;" - "&amp;DATA!B640</f>
        <v>Herec v hlavnej úlohy - SN2</v>
      </c>
      <c r="C641" s="38">
        <f t="shared" si="36"/>
        <v>0</v>
      </c>
      <c r="D641" s="13">
        <v>0</v>
      </c>
      <c r="E641" s="13">
        <v>0</v>
      </c>
      <c r="F641" s="13">
        <v>0</v>
      </c>
      <c r="G641" s="13">
        <v>0</v>
      </c>
      <c r="H641" s="13">
        <v>0</v>
      </c>
      <c r="I641" s="13">
        <v>0</v>
      </c>
      <c r="J641" s="38">
        <f t="shared" si="37"/>
        <v>0</v>
      </c>
      <c r="K641" s="13">
        <v>0</v>
      </c>
      <c r="L641" s="13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 s="38">
        <f t="shared" si="38"/>
        <v>5</v>
      </c>
      <c r="U641">
        <v>0</v>
      </c>
      <c r="V641">
        <v>0</v>
      </c>
      <c r="W641">
        <v>0</v>
      </c>
      <c r="X641">
        <v>0</v>
      </c>
      <c r="Y641">
        <v>5</v>
      </c>
      <c r="Z641">
        <v>0</v>
      </c>
      <c r="AA641">
        <v>0</v>
      </c>
      <c r="AB641">
        <v>0</v>
      </c>
      <c r="AC641">
        <v>0</v>
      </c>
      <c r="AD641" s="38">
        <v>0</v>
      </c>
      <c r="AE641" s="39">
        <f t="shared" si="39"/>
        <v>5</v>
      </c>
    </row>
    <row r="642" spans="1:31" x14ac:dyDescent="0.25">
      <c r="A642" s="33" t="str">
        <f>DATA!A641</f>
        <v>AU (AU.B.Bystrica)</v>
      </c>
      <c r="B642" s="41" t="str">
        <f>DATA!C641&amp;" - "&amp;DATA!B641</f>
        <v>Herec vo vedľajšej úlohe - SN2</v>
      </c>
      <c r="C642" s="38">
        <f t="shared" si="36"/>
        <v>0</v>
      </c>
      <c r="D642" s="13">
        <v>0</v>
      </c>
      <c r="E642" s="13">
        <v>0</v>
      </c>
      <c r="F642" s="13">
        <v>0</v>
      </c>
      <c r="G642" s="13">
        <v>0</v>
      </c>
      <c r="H642" s="13">
        <v>0</v>
      </c>
      <c r="I642" s="13">
        <v>0</v>
      </c>
      <c r="J642" s="38">
        <f t="shared" si="37"/>
        <v>0</v>
      </c>
      <c r="K642" s="13">
        <v>0</v>
      </c>
      <c r="L642" s="13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 s="38">
        <f t="shared" si="38"/>
        <v>3</v>
      </c>
      <c r="U642">
        <v>0</v>
      </c>
      <c r="V642">
        <v>0</v>
      </c>
      <c r="W642">
        <v>0</v>
      </c>
      <c r="X642">
        <v>0</v>
      </c>
      <c r="Y642">
        <v>3</v>
      </c>
      <c r="Z642">
        <v>0</v>
      </c>
      <c r="AA642">
        <v>0</v>
      </c>
      <c r="AB642">
        <v>0</v>
      </c>
      <c r="AC642">
        <v>0</v>
      </c>
      <c r="AD642" s="38">
        <v>0</v>
      </c>
      <c r="AE642" s="39">
        <f t="shared" si="39"/>
        <v>3</v>
      </c>
    </row>
    <row r="643" spans="1:31" x14ac:dyDescent="0.25">
      <c r="A643" s="33" t="str">
        <f>DATA!A642</f>
        <v>AU (AU.B.Bystrica)</v>
      </c>
      <c r="B643" s="41" t="str">
        <f>DATA!C642&amp;" - "&amp;DATA!B642</f>
        <v>Inštrumentalista - SN2</v>
      </c>
      <c r="C643" s="38">
        <f t="shared" ref="C643:C706" si="40">SUM(D643:I643)</f>
        <v>0</v>
      </c>
      <c r="D643" s="13">
        <v>0</v>
      </c>
      <c r="E643" s="13">
        <v>0</v>
      </c>
      <c r="F643" s="13">
        <v>0</v>
      </c>
      <c r="G643" s="13">
        <v>0</v>
      </c>
      <c r="H643" s="13">
        <v>0</v>
      </c>
      <c r="I643" s="13">
        <v>0</v>
      </c>
      <c r="J643" s="38">
        <f t="shared" ref="J643:J706" si="41">SUM(K643:S643)</f>
        <v>0</v>
      </c>
      <c r="K643" s="13">
        <v>0</v>
      </c>
      <c r="L643" s="1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 s="38">
        <f t="shared" ref="T643:T706" si="42">SUM(U643:AC643)</f>
        <v>14</v>
      </c>
      <c r="U643">
        <v>0</v>
      </c>
      <c r="V643">
        <v>0</v>
      </c>
      <c r="W643">
        <v>0</v>
      </c>
      <c r="X643">
        <v>0</v>
      </c>
      <c r="Y643">
        <v>14</v>
      </c>
      <c r="Z643">
        <v>0</v>
      </c>
      <c r="AA643">
        <v>0</v>
      </c>
      <c r="AB643">
        <v>0</v>
      </c>
      <c r="AC643">
        <v>0</v>
      </c>
      <c r="AD643" s="38">
        <v>0</v>
      </c>
      <c r="AE643" s="39">
        <f t="shared" ref="AE643:AE706" si="43">SUM(C643,J643,T643,AD643,)</f>
        <v>14</v>
      </c>
    </row>
    <row r="644" spans="1:31" x14ac:dyDescent="0.25">
      <c r="A644" s="33" t="str">
        <f>DATA!A643</f>
        <v>AU (AU.B.Bystrica)</v>
      </c>
      <c r="B644" s="41" t="str">
        <f>DATA!C643&amp;" - "&amp;DATA!B643</f>
        <v>Inštrumentalista - sólista - SN2</v>
      </c>
      <c r="C644" s="38">
        <f t="shared" si="40"/>
        <v>0</v>
      </c>
      <c r="D644" s="13">
        <v>0</v>
      </c>
      <c r="E644" s="13">
        <v>0</v>
      </c>
      <c r="F644" s="13">
        <v>0</v>
      </c>
      <c r="G644" s="13">
        <v>0</v>
      </c>
      <c r="H644" s="13">
        <v>0</v>
      </c>
      <c r="I644" s="13">
        <v>0</v>
      </c>
      <c r="J644" s="38">
        <f t="shared" si="41"/>
        <v>0</v>
      </c>
      <c r="K644" s="13">
        <v>0</v>
      </c>
      <c r="L644" s="13">
        <v>0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0</v>
      </c>
      <c r="S644">
        <v>0</v>
      </c>
      <c r="T644" s="38">
        <f t="shared" si="42"/>
        <v>6</v>
      </c>
      <c r="U644">
        <v>0</v>
      </c>
      <c r="V644">
        <v>0</v>
      </c>
      <c r="W644">
        <v>0</v>
      </c>
      <c r="X644">
        <v>0</v>
      </c>
      <c r="Y644">
        <v>6</v>
      </c>
      <c r="Z644">
        <v>0</v>
      </c>
      <c r="AA644">
        <v>0</v>
      </c>
      <c r="AB644">
        <v>0</v>
      </c>
      <c r="AC644">
        <v>0</v>
      </c>
      <c r="AD644" s="38">
        <v>0</v>
      </c>
      <c r="AE644" s="39">
        <f t="shared" si="43"/>
        <v>6</v>
      </c>
    </row>
    <row r="645" spans="1:31" x14ac:dyDescent="0.25">
      <c r="A645" s="33" t="str">
        <f>DATA!A644</f>
        <v>AU (AU.B.Bystrica)</v>
      </c>
      <c r="B645" s="41" t="str">
        <f>DATA!C644&amp;" - "&amp;DATA!B644</f>
        <v>Kurátor výstavy - SN2</v>
      </c>
      <c r="C645" s="38">
        <f t="shared" si="40"/>
        <v>0</v>
      </c>
      <c r="D645" s="13">
        <v>0</v>
      </c>
      <c r="E645" s="13">
        <v>0</v>
      </c>
      <c r="F645" s="13">
        <v>0</v>
      </c>
      <c r="G645" s="13">
        <v>0</v>
      </c>
      <c r="H645" s="13">
        <v>0</v>
      </c>
      <c r="I645" s="13">
        <v>0</v>
      </c>
      <c r="J645" s="38">
        <f t="shared" si="41"/>
        <v>0</v>
      </c>
      <c r="K645" s="13">
        <v>0</v>
      </c>
      <c r="L645" s="13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0</v>
      </c>
      <c r="S645">
        <v>0</v>
      </c>
      <c r="T645" s="38">
        <f t="shared" si="42"/>
        <v>2</v>
      </c>
      <c r="U645">
        <v>0</v>
      </c>
      <c r="V645">
        <v>0</v>
      </c>
      <c r="W645">
        <v>0</v>
      </c>
      <c r="X645">
        <v>0</v>
      </c>
      <c r="Y645">
        <v>2</v>
      </c>
      <c r="Z645">
        <v>0</v>
      </c>
      <c r="AA645">
        <v>0</v>
      </c>
      <c r="AB645">
        <v>0</v>
      </c>
      <c r="AC645">
        <v>0</v>
      </c>
      <c r="AD645" s="38">
        <v>0</v>
      </c>
      <c r="AE645" s="39">
        <f t="shared" si="43"/>
        <v>2</v>
      </c>
    </row>
    <row r="646" spans="1:31" x14ac:dyDescent="0.25">
      <c r="A646" s="33" t="str">
        <f>DATA!A645</f>
        <v>AU (AU.B.Bystrica)</v>
      </c>
      <c r="B646" s="41" t="str">
        <f>DATA!C645&amp;" - "&amp;DATA!B645</f>
        <v>Majster zvuku - SN2</v>
      </c>
      <c r="C646" s="38">
        <f t="shared" si="40"/>
        <v>0</v>
      </c>
      <c r="D646" s="13">
        <v>0</v>
      </c>
      <c r="E646" s="13">
        <v>0</v>
      </c>
      <c r="F646" s="13">
        <v>0</v>
      </c>
      <c r="G646" s="13">
        <v>0</v>
      </c>
      <c r="H646" s="13">
        <v>0</v>
      </c>
      <c r="I646" s="13">
        <v>0</v>
      </c>
      <c r="J646" s="38">
        <f t="shared" si="41"/>
        <v>0</v>
      </c>
      <c r="K646" s="13">
        <v>0</v>
      </c>
      <c r="L646" s="13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 s="38">
        <f t="shared" si="42"/>
        <v>1</v>
      </c>
      <c r="U646">
        <v>0</v>
      </c>
      <c r="V646">
        <v>0</v>
      </c>
      <c r="W646">
        <v>0</v>
      </c>
      <c r="X646">
        <v>0</v>
      </c>
      <c r="Y646">
        <v>1</v>
      </c>
      <c r="Z646">
        <v>0</v>
      </c>
      <c r="AA646">
        <v>0</v>
      </c>
      <c r="AB646">
        <v>0</v>
      </c>
      <c r="AC646">
        <v>0</v>
      </c>
      <c r="AD646" s="38">
        <v>0</v>
      </c>
      <c r="AE646" s="39">
        <f t="shared" si="43"/>
        <v>1</v>
      </c>
    </row>
    <row r="647" spans="1:31" x14ac:dyDescent="0.25">
      <c r="A647" s="33" t="str">
        <f>DATA!A646</f>
        <v>AU (AU.B.Bystrica)</v>
      </c>
      <c r="B647" s="41" t="str">
        <f>DATA!C646&amp;" - "&amp;DATA!B646</f>
        <v>Prekladateľ - SN2</v>
      </c>
      <c r="C647" s="38">
        <f t="shared" si="40"/>
        <v>0</v>
      </c>
      <c r="D647" s="13">
        <v>0</v>
      </c>
      <c r="E647" s="13">
        <v>0</v>
      </c>
      <c r="F647" s="13">
        <v>0</v>
      </c>
      <c r="G647" s="13">
        <v>0</v>
      </c>
      <c r="H647" s="13">
        <v>0</v>
      </c>
      <c r="I647" s="13">
        <v>0</v>
      </c>
      <c r="J647" s="38">
        <f t="shared" si="41"/>
        <v>0</v>
      </c>
      <c r="K647" s="13">
        <v>0</v>
      </c>
      <c r="L647" s="13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 s="38">
        <f t="shared" si="42"/>
        <v>1</v>
      </c>
      <c r="U647">
        <v>0</v>
      </c>
      <c r="V647">
        <v>0</v>
      </c>
      <c r="W647">
        <v>0</v>
      </c>
      <c r="X647">
        <v>0</v>
      </c>
      <c r="Y647">
        <v>1</v>
      </c>
      <c r="Z647">
        <v>0</v>
      </c>
      <c r="AA647">
        <v>0</v>
      </c>
      <c r="AB647">
        <v>0</v>
      </c>
      <c r="AC647">
        <v>0</v>
      </c>
      <c r="AD647" s="38">
        <v>0</v>
      </c>
      <c r="AE647" s="39">
        <f t="shared" si="43"/>
        <v>1</v>
      </c>
    </row>
    <row r="648" spans="1:31" x14ac:dyDescent="0.25">
      <c r="A648" s="33" t="str">
        <f>DATA!A647</f>
        <v>AU (AU.B.Bystrica)</v>
      </c>
      <c r="B648" s="41" t="str">
        <f>DATA!C647&amp;" - "&amp;DATA!B647</f>
        <v>Režisér - SN2</v>
      </c>
      <c r="C648" s="38">
        <f t="shared" si="40"/>
        <v>0</v>
      </c>
      <c r="D648" s="13">
        <v>0</v>
      </c>
      <c r="E648" s="13">
        <v>0</v>
      </c>
      <c r="F648" s="13">
        <v>0</v>
      </c>
      <c r="G648" s="13">
        <v>0</v>
      </c>
      <c r="H648" s="13">
        <v>0</v>
      </c>
      <c r="I648" s="13">
        <v>0</v>
      </c>
      <c r="J648" s="38">
        <f t="shared" si="41"/>
        <v>0</v>
      </c>
      <c r="K648" s="13">
        <v>0</v>
      </c>
      <c r="L648" s="13">
        <v>0</v>
      </c>
      <c r="M648">
        <v>0</v>
      </c>
      <c r="N648">
        <v>0</v>
      </c>
      <c r="O648">
        <v>0</v>
      </c>
      <c r="P648">
        <v>0</v>
      </c>
      <c r="Q648">
        <v>0</v>
      </c>
      <c r="R648">
        <v>0</v>
      </c>
      <c r="S648">
        <v>0</v>
      </c>
      <c r="T648" s="38">
        <f t="shared" si="42"/>
        <v>2</v>
      </c>
      <c r="U648">
        <v>0</v>
      </c>
      <c r="V648">
        <v>0</v>
      </c>
      <c r="W648">
        <v>0</v>
      </c>
      <c r="X648">
        <v>0</v>
      </c>
      <c r="Y648">
        <v>2</v>
      </c>
      <c r="Z648">
        <v>0</v>
      </c>
      <c r="AA648">
        <v>0</v>
      </c>
      <c r="AB648">
        <v>0</v>
      </c>
      <c r="AC648">
        <v>0</v>
      </c>
      <c r="AD648" s="38">
        <v>0</v>
      </c>
      <c r="AE648" s="39">
        <f t="shared" si="43"/>
        <v>2</v>
      </c>
    </row>
    <row r="649" spans="1:31" x14ac:dyDescent="0.25">
      <c r="A649" s="33" t="str">
        <f>DATA!A648</f>
        <v>AU (AU.B.Bystrica)</v>
      </c>
      <c r="B649" s="41" t="str">
        <f>DATA!C648&amp;" - "&amp;DATA!B648</f>
        <v>Režisér - SN2</v>
      </c>
      <c r="C649" s="38">
        <f t="shared" si="40"/>
        <v>0</v>
      </c>
      <c r="D649" s="13">
        <v>0</v>
      </c>
      <c r="E649" s="13">
        <v>0</v>
      </c>
      <c r="F649" s="13">
        <v>0</v>
      </c>
      <c r="G649" s="13">
        <v>0</v>
      </c>
      <c r="H649" s="13">
        <v>0</v>
      </c>
      <c r="I649" s="13">
        <v>0</v>
      </c>
      <c r="J649" s="38">
        <f t="shared" si="41"/>
        <v>0</v>
      </c>
      <c r="K649" s="13">
        <v>0</v>
      </c>
      <c r="L649" s="13">
        <v>0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0</v>
      </c>
      <c r="T649" s="38">
        <f t="shared" si="42"/>
        <v>3</v>
      </c>
      <c r="U649">
        <v>0</v>
      </c>
      <c r="V649">
        <v>0</v>
      </c>
      <c r="W649">
        <v>0</v>
      </c>
      <c r="X649">
        <v>0</v>
      </c>
      <c r="Y649">
        <v>3</v>
      </c>
      <c r="Z649">
        <v>0</v>
      </c>
      <c r="AA649">
        <v>0</v>
      </c>
      <c r="AB649">
        <v>0</v>
      </c>
      <c r="AC649">
        <v>0</v>
      </c>
      <c r="AD649" s="38">
        <v>0</v>
      </c>
      <c r="AE649" s="39">
        <f t="shared" si="43"/>
        <v>3</v>
      </c>
    </row>
    <row r="650" spans="1:31" x14ac:dyDescent="0.25">
      <c r="A650" s="33" t="str">
        <f>DATA!A649</f>
        <v>AU (AU.B.Bystrica)</v>
      </c>
      <c r="B650" s="41" t="str">
        <f>DATA!C649&amp;" - "&amp;DATA!B649</f>
        <v>Scénograf - SN2</v>
      </c>
      <c r="C650" s="38">
        <f t="shared" si="40"/>
        <v>0</v>
      </c>
      <c r="D650" s="13">
        <v>0</v>
      </c>
      <c r="E650" s="13">
        <v>0</v>
      </c>
      <c r="F650" s="13">
        <v>0</v>
      </c>
      <c r="G650" s="13">
        <v>0</v>
      </c>
      <c r="H650" s="13">
        <v>0</v>
      </c>
      <c r="I650" s="13">
        <v>0</v>
      </c>
      <c r="J650" s="38">
        <f t="shared" si="41"/>
        <v>0</v>
      </c>
      <c r="K650" s="13">
        <v>0</v>
      </c>
      <c r="L650" s="13">
        <v>0</v>
      </c>
      <c r="M650">
        <v>0</v>
      </c>
      <c r="N650">
        <v>0</v>
      </c>
      <c r="O650">
        <v>0</v>
      </c>
      <c r="P650">
        <v>0</v>
      </c>
      <c r="Q650">
        <v>0</v>
      </c>
      <c r="R650">
        <v>0</v>
      </c>
      <c r="S650">
        <v>0</v>
      </c>
      <c r="T650" s="38">
        <f t="shared" si="42"/>
        <v>1</v>
      </c>
      <c r="U650">
        <v>0</v>
      </c>
      <c r="V650">
        <v>0</v>
      </c>
      <c r="W650">
        <v>0</v>
      </c>
      <c r="X650">
        <v>0</v>
      </c>
      <c r="Y650">
        <v>1</v>
      </c>
      <c r="Z650">
        <v>0</v>
      </c>
      <c r="AA650">
        <v>0</v>
      </c>
      <c r="AB650">
        <v>0</v>
      </c>
      <c r="AC650">
        <v>0</v>
      </c>
      <c r="AD650" s="38">
        <v>0</v>
      </c>
      <c r="AE650" s="39">
        <f t="shared" si="43"/>
        <v>1</v>
      </c>
    </row>
    <row r="651" spans="1:31" x14ac:dyDescent="0.25">
      <c r="A651" s="33" t="str">
        <f>DATA!A650</f>
        <v>AU (AU.B.Bystrica)</v>
      </c>
      <c r="B651" s="41" t="str">
        <f>DATA!C650&amp;" - "&amp;DATA!B650</f>
        <v>Výtvarník - SN2</v>
      </c>
      <c r="C651" s="38">
        <f t="shared" si="40"/>
        <v>0</v>
      </c>
      <c r="D651" s="13">
        <v>0</v>
      </c>
      <c r="E651" s="13">
        <v>0</v>
      </c>
      <c r="F651" s="13">
        <v>0</v>
      </c>
      <c r="G651" s="13">
        <v>0</v>
      </c>
      <c r="H651" s="13">
        <v>0</v>
      </c>
      <c r="I651" s="13">
        <v>0</v>
      </c>
      <c r="J651" s="38">
        <f t="shared" si="41"/>
        <v>0</v>
      </c>
      <c r="K651" s="13">
        <v>0</v>
      </c>
      <c r="L651" s="13">
        <v>0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 s="38">
        <f t="shared" si="42"/>
        <v>41</v>
      </c>
      <c r="U651">
        <v>0</v>
      </c>
      <c r="V651">
        <v>0</v>
      </c>
      <c r="W651">
        <v>0</v>
      </c>
      <c r="X651">
        <v>0</v>
      </c>
      <c r="Y651">
        <v>41</v>
      </c>
      <c r="Z651">
        <v>0</v>
      </c>
      <c r="AA651">
        <v>0</v>
      </c>
      <c r="AB651">
        <v>0</v>
      </c>
      <c r="AC651">
        <v>0</v>
      </c>
      <c r="AD651" s="38">
        <v>0</v>
      </c>
      <c r="AE651" s="39">
        <f t="shared" si="43"/>
        <v>41</v>
      </c>
    </row>
    <row r="652" spans="1:31" x14ac:dyDescent="0.25">
      <c r="A652" s="33" t="str">
        <f>DATA!A651</f>
        <v>AU (AU.B.Bystrica)</v>
      </c>
      <c r="B652" s="41" t="str">
        <f>DATA!C651&amp;" - "&amp;DATA!B651</f>
        <v>Autor hudby - SN3</v>
      </c>
      <c r="C652" s="38">
        <f t="shared" si="40"/>
        <v>0</v>
      </c>
      <c r="D652" s="13">
        <v>0</v>
      </c>
      <c r="E652" s="13">
        <v>0</v>
      </c>
      <c r="F652" s="13">
        <v>0</v>
      </c>
      <c r="G652" s="13">
        <v>0</v>
      </c>
      <c r="H652" s="13">
        <v>0</v>
      </c>
      <c r="I652" s="13">
        <v>0</v>
      </c>
      <c r="J652" s="38">
        <f t="shared" si="41"/>
        <v>0</v>
      </c>
      <c r="K652" s="13">
        <v>0</v>
      </c>
      <c r="L652" s="13">
        <v>0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  <c r="S652">
        <v>0</v>
      </c>
      <c r="T652" s="38">
        <f t="shared" si="42"/>
        <v>5</v>
      </c>
      <c r="U652">
        <v>0</v>
      </c>
      <c r="V652">
        <v>0</v>
      </c>
      <c r="W652">
        <v>0</v>
      </c>
      <c r="X652">
        <v>0</v>
      </c>
      <c r="Y652">
        <v>0</v>
      </c>
      <c r="Z652">
        <v>5</v>
      </c>
      <c r="AA652">
        <v>0</v>
      </c>
      <c r="AB652">
        <v>0</v>
      </c>
      <c r="AC652">
        <v>0</v>
      </c>
      <c r="AD652" s="38">
        <v>0</v>
      </c>
      <c r="AE652" s="39">
        <f t="shared" si="43"/>
        <v>5</v>
      </c>
    </row>
    <row r="653" spans="1:31" x14ac:dyDescent="0.25">
      <c r="A653" s="33" t="str">
        <f>DATA!A652</f>
        <v>AU (AU.B.Bystrica)</v>
      </c>
      <c r="B653" s="41" t="str">
        <f>DATA!C652&amp;" - "&amp;DATA!B652</f>
        <v>Autor námetu - SN3</v>
      </c>
      <c r="C653" s="38">
        <f t="shared" si="40"/>
        <v>0</v>
      </c>
      <c r="D653" s="13">
        <v>0</v>
      </c>
      <c r="E653" s="13">
        <v>0</v>
      </c>
      <c r="F653" s="13">
        <v>0</v>
      </c>
      <c r="G653" s="13">
        <v>0</v>
      </c>
      <c r="H653" s="13">
        <v>0</v>
      </c>
      <c r="I653" s="13">
        <v>0</v>
      </c>
      <c r="J653" s="38">
        <f t="shared" si="41"/>
        <v>0</v>
      </c>
      <c r="K653" s="13">
        <v>0</v>
      </c>
      <c r="L653" s="13">
        <v>0</v>
      </c>
      <c r="M653">
        <v>0</v>
      </c>
      <c r="N653">
        <v>0</v>
      </c>
      <c r="O653">
        <v>0</v>
      </c>
      <c r="P653">
        <v>0</v>
      </c>
      <c r="Q653">
        <v>0</v>
      </c>
      <c r="R653">
        <v>0</v>
      </c>
      <c r="S653">
        <v>0</v>
      </c>
      <c r="T653" s="38">
        <f t="shared" si="42"/>
        <v>4</v>
      </c>
      <c r="U653">
        <v>0</v>
      </c>
      <c r="V653">
        <v>0</v>
      </c>
      <c r="W653">
        <v>0</v>
      </c>
      <c r="X653">
        <v>0</v>
      </c>
      <c r="Y653">
        <v>0</v>
      </c>
      <c r="Z653">
        <v>4</v>
      </c>
      <c r="AA653">
        <v>0</v>
      </c>
      <c r="AB653">
        <v>0</v>
      </c>
      <c r="AC653">
        <v>0</v>
      </c>
      <c r="AD653" s="38">
        <v>0</v>
      </c>
      <c r="AE653" s="39">
        <f t="shared" si="43"/>
        <v>4</v>
      </c>
    </row>
    <row r="654" spans="1:31" x14ac:dyDescent="0.25">
      <c r="A654" s="33" t="str">
        <f>DATA!A653</f>
        <v>AU (AU.B.Bystrica)</v>
      </c>
      <c r="B654" s="41" t="str">
        <f>DATA!C653&amp;" - "&amp;DATA!B653</f>
        <v>Autor scenára - SN3</v>
      </c>
      <c r="C654" s="38">
        <f t="shared" si="40"/>
        <v>0</v>
      </c>
      <c r="D654" s="13">
        <v>0</v>
      </c>
      <c r="E654" s="13">
        <v>0</v>
      </c>
      <c r="F654" s="13">
        <v>0</v>
      </c>
      <c r="G654" s="13">
        <v>0</v>
      </c>
      <c r="H654" s="13">
        <v>0</v>
      </c>
      <c r="I654" s="13">
        <v>0</v>
      </c>
      <c r="J654" s="38">
        <f t="shared" si="41"/>
        <v>0</v>
      </c>
      <c r="K654" s="13">
        <v>0</v>
      </c>
      <c r="L654" s="13">
        <v>0</v>
      </c>
      <c r="M654">
        <v>0</v>
      </c>
      <c r="N654">
        <v>0</v>
      </c>
      <c r="O654">
        <v>0</v>
      </c>
      <c r="P654">
        <v>0</v>
      </c>
      <c r="Q654">
        <v>0</v>
      </c>
      <c r="R654">
        <v>0</v>
      </c>
      <c r="S654">
        <v>0</v>
      </c>
      <c r="T654" s="38">
        <f t="shared" si="42"/>
        <v>3</v>
      </c>
      <c r="U654">
        <v>0</v>
      </c>
      <c r="V654">
        <v>0</v>
      </c>
      <c r="W654">
        <v>0</v>
      </c>
      <c r="X654">
        <v>0</v>
      </c>
      <c r="Y654">
        <v>0</v>
      </c>
      <c r="Z654">
        <v>3</v>
      </c>
      <c r="AA654">
        <v>0</v>
      </c>
      <c r="AB654">
        <v>0</v>
      </c>
      <c r="AC654">
        <v>0</v>
      </c>
      <c r="AD654" s="38">
        <v>0</v>
      </c>
      <c r="AE654" s="39">
        <f t="shared" si="43"/>
        <v>3</v>
      </c>
    </row>
    <row r="655" spans="1:31" x14ac:dyDescent="0.25">
      <c r="A655" s="33" t="str">
        <f>DATA!A654</f>
        <v>AU (AU.B.Bystrica)</v>
      </c>
      <c r="B655" s="41" t="str">
        <f>DATA!C654&amp;" - "&amp;DATA!B654</f>
        <v>Dirigent - SN3</v>
      </c>
      <c r="C655" s="38">
        <f t="shared" si="40"/>
        <v>0</v>
      </c>
      <c r="D655" s="13">
        <v>0</v>
      </c>
      <c r="E655" s="13">
        <v>0</v>
      </c>
      <c r="F655" s="13">
        <v>0</v>
      </c>
      <c r="G655" s="13">
        <v>0</v>
      </c>
      <c r="H655" s="13">
        <v>0</v>
      </c>
      <c r="I655" s="13">
        <v>0</v>
      </c>
      <c r="J655" s="38">
        <f t="shared" si="41"/>
        <v>0</v>
      </c>
      <c r="K655" s="13">
        <v>0</v>
      </c>
      <c r="L655" s="13">
        <v>0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0</v>
      </c>
      <c r="S655">
        <v>0</v>
      </c>
      <c r="T655" s="38">
        <f t="shared" si="42"/>
        <v>14</v>
      </c>
      <c r="U655">
        <v>0</v>
      </c>
      <c r="V655">
        <v>0</v>
      </c>
      <c r="W655">
        <v>0</v>
      </c>
      <c r="X655">
        <v>0</v>
      </c>
      <c r="Y655">
        <v>0</v>
      </c>
      <c r="Z655">
        <v>14</v>
      </c>
      <c r="AA655">
        <v>0</v>
      </c>
      <c r="AB655">
        <v>0</v>
      </c>
      <c r="AC655">
        <v>0</v>
      </c>
      <c r="AD655" s="38">
        <v>0</v>
      </c>
      <c r="AE655" s="39">
        <f t="shared" si="43"/>
        <v>14</v>
      </c>
    </row>
    <row r="656" spans="1:31" x14ac:dyDescent="0.25">
      <c r="A656" s="33" t="str">
        <f>DATA!A655</f>
        <v>AU (AU.B.Bystrica)</v>
      </c>
      <c r="B656" s="41" t="str">
        <f>DATA!C655&amp;" - "&amp;DATA!B655</f>
        <v>Herec v hlavnej úlohe - SN3</v>
      </c>
      <c r="C656" s="38">
        <f t="shared" si="40"/>
        <v>0</v>
      </c>
      <c r="D656" s="13">
        <v>0</v>
      </c>
      <c r="E656" s="13">
        <v>0</v>
      </c>
      <c r="F656" s="13">
        <v>0</v>
      </c>
      <c r="G656" s="13">
        <v>0</v>
      </c>
      <c r="H656" s="13">
        <v>0</v>
      </c>
      <c r="I656" s="13">
        <v>0</v>
      </c>
      <c r="J656" s="38">
        <f t="shared" si="41"/>
        <v>0</v>
      </c>
      <c r="K656" s="13">
        <v>0</v>
      </c>
      <c r="L656" s="13">
        <v>0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 s="38">
        <f t="shared" si="42"/>
        <v>2</v>
      </c>
      <c r="U656">
        <v>0</v>
      </c>
      <c r="V656">
        <v>0</v>
      </c>
      <c r="W656">
        <v>0</v>
      </c>
      <c r="X656">
        <v>0</v>
      </c>
      <c r="Y656">
        <v>0</v>
      </c>
      <c r="Z656">
        <v>2</v>
      </c>
      <c r="AA656">
        <v>0</v>
      </c>
      <c r="AB656">
        <v>0</v>
      </c>
      <c r="AC656">
        <v>0</v>
      </c>
      <c r="AD656" s="38">
        <v>0</v>
      </c>
      <c r="AE656" s="39">
        <f t="shared" si="43"/>
        <v>2</v>
      </c>
    </row>
    <row r="657" spans="1:31" x14ac:dyDescent="0.25">
      <c r="A657" s="33" t="str">
        <f>DATA!A656</f>
        <v>AU (AU.B.Bystrica)</v>
      </c>
      <c r="B657" s="41" t="str">
        <f>DATA!C656&amp;" - "&amp;DATA!B656</f>
        <v>Herec vo vedľajšej úlohe - SN3</v>
      </c>
      <c r="C657" s="38">
        <f t="shared" si="40"/>
        <v>0</v>
      </c>
      <c r="D657" s="13">
        <v>0</v>
      </c>
      <c r="E657" s="13">
        <v>0</v>
      </c>
      <c r="F657" s="13">
        <v>0</v>
      </c>
      <c r="G657" s="13">
        <v>0</v>
      </c>
      <c r="H657" s="13">
        <v>0</v>
      </c>
      <c r="I657" s="13">
        <v>0</v>
      </c>
      <c r="J657" s="38">
        <f t="shared" si="41"/>
        <v>0</v>
      </c>
      <c r="K657" s="13">
        <v>0</v>
      </c>
      <c r="L657" s="13">
        <v>0</v>
      </c>
      <c r="M657">
        <v>0</v>
      </c>
      <c r="N657">
        <v>0</v>
      </c>
      <c r="O657">
        <v>0</v>
      </c>
      <c r="P657">
        <v>0</v>
      </c>
      <c r="Q657">
        <v>0</v>
      </c>
      <c r="R657">
        <v>0</v>
      </c>
      <c r="S657">
        <v>0</v>
      </c>
      <c r="T657" s="38">
        <f t="shared" si="42"/>
        <v>3</v>
      </c>
      <c r="U657">
        <v>0</v>
      </c>
      <c r="V657">
        <v>0</v>
      </c>
      <c r="W657">
        <v>0</v>
      </c>
      <c r="X657">
        <v>0</v>
      </c>
      <c r="Y657">
        <v>0</v>
      </c>
      <c r="Z657">
        <v>3</v>
      </c>
      <c r="AA657">
        <v>0</v>
      </c>
      <c r="AB657">
        <v>0</v>
      </c>
      <c r="AC657">
        <v>0</v>
      </c>
      <c r="AD657" s="38">
        <v>0</v>
      </c>
      <c r="AE657" s="39">
        <f t="shared" si="43"/>
        <v>3</v>
      </c>
    </row>
    <row r="658" spans="1:31" x14ac:dyDescent="0.25">
      <c r="A658" s="33" t="str">
        <f>DATA!A657</f>
        <v>AU (AU.B.Bystrica)</v>
      </c>
      <c r="B658" s="41" t="str">
        <f>DATA!C657&amp;" - "&amp;DATA!B657</f>
        <v>Hudobný režisér - SN3</v>
      </c>
      <c r="C658" s="38">
        <f t="shared" si="40"/>
        <v>0</v>
      </c>
      <c r="D658" s="13">
        <v>0</v>
      </c>
      <c r="E658" s="13">
        <v>0</v>
      </c>
      <c r="F658" s="13">
        <v>0</v>
      </c>
      <c r="G658" s="13">
        <v>0</v>
      </c>
      <c r="H658" s="13">
        <v>0</v>
      </c>
      <c r="I658" s="13">
        <v>0</v>
      </c>
      <c r="J658" s="38">
        <f t="shared" si="41"/>
        <v>0</v>
      </c>
      <c r="K658" s="13">
        <v>0</v>
      </c>
      <c r="L658" s="13">
        <v>0</v>
      </c>
      <c r="M658">
        <v>0</v>
      </c>
      <c r="N658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 s="38">
        <f t="shared" si="42"/>
        <v>2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2</v>
      </c>
      <c r="AA658">
        <v>0</v>
      </c>
      <c r="AB658">
        <v>0</v>
      </c>
      <c r="AC658">
        <v>0</v>
      </c>
      <c r="AD658" s="38">
        <v>0</v>
      </c>
      <c r="AE658" s="39">
        <f t="shared" si="43"/>
        <v>2</v>
      </c>
    </row>
    <row r="659" spans="1:31" x14ac:dyDescent="0.25">
      <c r="A659" s="33" t="str">
        <f>DATA!A658</f>
        <v>AU (AU.B.Bystrica)</v>
      </c>
      <c r="B659" s="41" t="str">
        <f>DATA!C658&amp;" - "&amp;DATA!B658</f>
        <v>Inštrumentalista - SN3</v>
      </c>
      <c r="C659" s="38">
        <f t="shared" si="40"/>
        <v>0</v>
      </c>
      <c r="D659" s="13">
        <v>0</v>
      </c>
      <c r="E659" s="13">
        <v>0</v>
      </c>
      <c r="F659" s="13">
        <v>0</v>
      </c>
      <c r="G659" s="13">
        <v>0</v>
      </c>
      <c r="H659" s="13">
        <v>0</v>
      </c>
      <c r="I659" s="13">
        <v>0</v>
      </c>
      <c r="J659" s="38">
        <f t="shared" si="41"/>
        <v>0</v>
      </c>
      <c r="K659" s="13">
        <v>0</v>
      </c>
      <c r="L659" s="13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>
        <v>0</v>
      </c>
      <c r="T659" s="38">
        <f t="shared" si="42"/>
        <v>58</v>
      </c>
      <c r="U659">
        <v>0</v>
      </c>
      <c r="V659">
        <v>0</v>
      </c>
      <c r="W659">
        <v>0</v>
      </c>
      <c r="X659">
        <v>0</v>
      </c>
      <c r="Y659">
        <v>0</v>
      </c>
      <c r="Z659">
        <v>58</v>
      </c>
      <c r="AA659">
        <v>0</v>
      </c>
      <c r="AB659">
        <v>0</v>
      </c>
      <c r="AC659">
        <v>0</v>
      </c>
      <c r="AD659" s="38">
        <v>0</v>
      </c>
      <c r="AE659" s="39">
        <f t="shared" si="43"/>
        <v>58</v>
      </c>
    </row>
    <row r="660" spans="1:31" x14ac:dyDescent="0.25">
      <c r="A660" s="33" t="str">
        <f>DATA!A659</f>
        <v>AU (AU.B.Bystrica)</v>
      </c>
      <c r="B660" s="41" t="str">
        <f>DATA!C659&amp;" - "&amp;DATA!B659</f>
        <v>Inštrumentalista - sólista - SN3</v>
      </c>
      <c r="C660" s="38">
        <f t="shared" si="40"/>
        <v>0</v>
      </c>
      <c r="D660" s="13">
        <v>0</v>
      </c>
      <c r="E660" s="13">
        <v>0</v>
      </c>
      <c r="F660" s="13">
        <v>0</v>
      </c>
      <c r="G660" s="13">
        <v>0</v>
      </c>
      <c r="H660" s="13">
        <v>0</v>
      </c>
      <c r="I660" s="13">
        <v>0</v>
      </c>
      <c r="J660" s="38">
        <f t="shared" si="41"/>
        <v>0</v>
      </c>
      <c r="K660" s="13">
        <v>0</v>
      </c>
      <c r="L660" s="13">
        <v>0</v>
      </c>
      <c r="M660">
        <v>0</v>
      </c>
      <c r="N660">
        <v>0</v>
      </c>
      <c r="O660">
        <v>0</v>
      </c>
      <c r="P660">
        <v>0</v>
      </c>
      <c r="Q660">
        <v>0</v>
      </c>
      <c r="R660">
        <v>0</v>
      </c>
      <c r="S660">
        <v>0</v>
      </c>
      <c r="T660" s="38">
        <f t="shared" si="42"/>
        <v>39</v>
      </c>
      <c r="U660">
        <v>0</v>
      </c>
      <c r="V660">
        <v>0</v>
      </c>
      <c r="W660">
        <v>0</v>
      </c>
      <c r="X660">
        <v>0</v>
      </c>
      <c r="Y660">
        <v>0</v>
      </c>
      <c r="Z660">
        <v>39</v>
      </c>
      <c r="AA660">
        <v>0</v>
      </c>
      <c r="AB660">
        <v>0</v>
      </c>
      <c r="AC660">
        <v>0</v>
      </c>
      <c r="AD660" s="38">
        <v>0</v>
      </c>
      <c r="AE660" s="39">
        <f t="shared" si="43"/>
        <v>39</v>
      </c>
    </row>
    <row r="661" spans="1:31" x14ac:dyDescent="0.25">
      <c r="A661" s="33" t="str">
        <f>DATA!A660</f>
        <v>AU (AU.B.Bystrica)</v>
      </c>
      <c r="B661" s="41" t="str">
        <f>DATA!C660&amp;" - "&amp;DATA!B660</f>
        <v>Kameraman - SN3</v>
      </c>
      <c r="C661" s="38">
        <f t="shared" si="40"/>
        <v>0</v>
      </c>
      <c r="D661" s="13">
        <v>0</v>
      </c>
      <c r="E661" s="13">
        <v>0</v>
      </c>
      <c r="F661" s="13">
        <v>0</v>
      </c>
      <c r="G661" s="13">
        <v>0</v>
      </c>
      <c r="H661" s="13">
        <v>0</v>
      </c>
      <c r="I661" s="13">
        <v>0</v>
      </c>
      <c r="J661" s="38">
        <f t="shared" si="41"/>
        <v>0</v>
      </c>
      <c r="K661" s="13">
        <v>0</v>
      </c>
      <c r="L661" s="13">
        <v>0</v>
      </c>
      <c r="M661">
        <v>0</v>
      </c>
      <c r="N661">
        <v>0</v>
      </c>
      <c r="O661">
        <v>0</v>
      </c>
      <c r="P661">
        <v>0</v>
      </c>
      <c r="Q661">
        <v>0</v>
      </c>
      <c r="R661">
        <v>0</v>
      </c>
      <c r="S661">
        <v>0</v>
      </c>
      <c r="T661" s="38">
        <f t="shared" si="42"/>
        <v>12</v>
      </c>
      <c r="U661">
        <v>0</v>
      </c>
      <c r="V661">
        <v>0</v>
      </c>
      <c r="W661">
        <v>0</v>
      </c>
      <c r="X661">
        <v>0</v>
      </c>
      <c r="Y661">
        <v>0</v>
      </c>
      <c r="Z661">
        <v>12</v>
      </c>
      <c r="AA661">
        <v>0</v>
      </c>
      <c r="AB661">
        <v>0</v>
      </c>
      <c r="AC661">
        <v>0</v>
      </c>
      <c r="AD661" s="38">
        <v>0</v>
      </c>
      <c r="AE661" s="39">
        <f t="shared" si="43"/>
        <v>12</v>
      </c>
    </row>
    <row r="662" spans="1:31" x14ac:dyDescent="0.25">
      <c r="A662" s="33" t="str">
        <f>DATA!A661</f>
        <v>AU (AU.B.Bystrica)</v>
      </c>
      <c r="B662" s="41" t="str">
        <f>DATA!C661&amp;" - "&amp;DATA!B661</f>
        <v>Kurátor výstavy - SN3</v>
      </c>
      <c r="C662" s="38">
        <f t="shared" si="40"/>
        <v>0</v>
      </c>
      <c r="D662" s="13">
        <v>0</v>
      </c>
      <c r="E662" s="13">
        <v>0</v>
      </c>
      <c r="F662" s="13">
        <v>0</v>
      </c>
      <c r="G662" s="13">
        <v>0</v>
      </c>
      <c r="H662" s="13">
        <v>0</v>
      </c>
      <c r="I662" s="13">
        <v>0</v>
      </c>
      <c r="J662" s="38">
        <f t="shared" si="41"/>
        <v>0</v>
      </c>
      <c r="K662" s="13">
        <v>0</v>
      </c>
      <c r="L662" s="13">
        <v>0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0</v>
      </c>
      <c r="S662">
        <v>0</v>
      </c>
      <c r="T662" s="38">
        <f t="shared" si="42"/>
        <v>3</v>
      </c>
      <c r="U662">
        <v>0</v>
      </c>
      <c r="V662">
        <v>0</v>
      </c>
      <c r="W662">
        <v>0</v>
      </c>
      <c r="X662">
        <v>0</v>
      </c>
      <c r="Y662">
        <v>0</v>
      </c>
      <c r="Z662">
        <v>3</v>
      </c>
      <c r="AA662">
        <v>0</v>
      </c>
      <c r="AB662">
        <v>0</v>
      </c>
      <c r="AC662">
        <v>0</v>
      </c>
      <c r="AD662" s="38">
        <v>0</v>
      </c>
      <c r="AE662" s="39">
        <f t="shared" si="43"/>
        <v>3</v>
      </c>
    </row>
    <row r="663" spans="1:31" x14ac:dyDescent="0.25">
      <c r="A663" s="33" t="str">
        <f>DATA!A662</f>
        <v>AU (AU.B.Bystrica)</v>
      </c>
      <c r="B663" s="41" t="str">
        <f>DATA!C662&amp;" - "&amp;DATA!B662</f>
        <v>Majster zvuku - SN3</v>
      </c>
      <c r="C663" s="38">
        <f t="shared" si="40"/>
        <v>0</v>
      </c>
      <c r="D663" s="13">
        <v>0</v>
      </c>
      <c r="E663" s="13">
        <v>0</v>
      </c>
      <c r="F663" s="13">
        <v>0</v>
      </c>
      <c r="G663" s="13">
        <v>0</v>
      </c>
      <c r="H663" s="13">
        <v>0</v>
      </c>
      <c r="I663" s="13">
        <v>0</v>
      </c>
      <c r="J663" s="38">
        <f t="shared" si="41"/>
        <v>0</v>
      </c>
      <c r="K663" s="13">
        <v>0</v>
      </c>
      <c r="L663" s="1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>
        <v>0</v>
      </c>
      <c r="T663" s="38">
        <f t="shared" si="42"/>
        <v>11</v>
      </c>
      <c r="U663">
        <v>0</v>
      </c>
      <c r="V663">
        <v>0</v>
      </c>
      <c r="W663">
        <v>0</v>
      </c>
      <c r="X663">
        <v>0</v>
      </c>
      <c r="Y663">
        <v>0</v>
      </c>
      <c r="Z663">
        <v>11</v>
      </c>
      <c r="AA663">
        <v>0</v>
      </c>
      <c r="AB663">
        <v>0</v>
      </c>
      <c r="AC663">
        <v>0</v>
      </c>
      <c r="AD663" s="38">
        <v>0</v>
      </c>
      <c r="AE663" s="39">
        <f t="shared" si="43"/>
        <v>11</v>
      </c>
    </row>
    <row r="664" spans="1:31" x14ac:dyDescent="0.25">
      <c r="A664" s="33" t="str">
        <f>DATA!A663</f>
        <v>AU (AU.B.Bystrica)</v>
      </c>
      <c r="B664" s="41" t="str">
        <f>DATA!C663&amp;" - "&amp;DATA!B663</f>
        <v>Režisér - SN3</v>
      </c>
      <c r="C664" s="38">
        <f t="shared" si="40"/>
        <v>0</v>
      </c>
      <c r="D664" s="13">
        <v>0</v>
      </c>
      <c r="E664" s="13">
        <v>0</v>
      </c>
      <c r="F664" s="13">
        <v>0</v>
      </c>
      <c r="G664" s="13">
        <v>0</v>
      </c>
      <c r="H664" s="13">
        <v>0</v>
      </c>
      <c r="I664" s="13">
        <v>0</v>
      </c>
      <c r="J664" s="38">
        <f t="shared" si="41"/>
        <v>0</v>
      </c>
      <c r="K664" s="13">
        <v>0</v>
      </c>
      <c r="L664" s="13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0</v>
      </c>
      <c r="S664">
        <v>0</v>
      </c>
      <c r="T664" s="38">
        <f t="shared" si="42"/>
        <v>7</v>
      </c>
      <c r="U664">
        <v>0</v>
      </c>
      <c r="V664">
        <v>0</v>
      </c>
      <c r="W664">
        <v>0</v>
      </c>
      <c r="X664">
        <v>0</v>
      </c>
      <c r="Y664">
        <v>0</v>
      </c>
      <c r="Z664">
        <v>7</v>
      </c>
      <c r="AA664">
        <v>0</v>
      </c>
      <c r="AB664">
        <v>0</v>
      </c>
      <c r="AC664">
        <v>0</v>
      </c>
      <c r="AD664" s="38">
        <v>0</v>
      </c>
      <c r="AE664" s="39">
        <f t="shared" si="43"/>
        <v>7</v>
      </c>
    </row>
    <row r="665" spans="1:31" x14ac:dyDescent="0.25">
      <c r="A665" s="33" t="str">
        <f>DATA!A664</f>
        <v>AU (AU.B.Bystrica)</v>
      </c>
      <c r="B665" s="41" t="str">
        <f>DATA!C664&amp;" - "&amp;DATA!B664</f>
        <v>Spevák - SN3</v>
      </c>
      <c r="C665" s="38">
        <f t="shared" si="40"/>
        <v>0</v>
      </c>
      <c r="D665" s="13">
        <v>0</v>
      </c>
      <c r="E665" s="13">
        <v>0</v>
      </c>
      <c r="F665" s="13">
        <v>0</v>
      </c>
      <c r="G665" s="13">
        <v>0</v>
      </c>
      <c r="H665" s="13">
        <v>0</v>
      </c>
      <c r="I665" s="13">
        <v>0</v>
      </c>
      <c r="J665" s="38">
        <f t="shared" si="41"/>
        <v>0</v>
      </c>
      <c r="K665" s="13">
        <v>0</v>
      </c>
      <c r="L665" s="13">
        <v>0</v>
      </c>
      <c r="M665">
        <v>0</v>
      </c>
      <c r="N665">
        <v>0</v>
      </c>
      <c r="O665">
        <v>0</v>
      </c>
      <c r="P665">
        <v>0</v>
      </c>
      <c r="Q665">
        <v>0</v>
      </c>
      <c r="R665">
        <v>0</v>
      </c>
      <c r="S665">
        <v>0</v>
      </c>
      <c r="T665" s="38">
        <f t="shared" si="42"/>
        <v>8</v>
      </c>
      <c r="U665">
        <v>0</v>
      </c>
      <c r="V665">
        <v>0</v>
      </c>
      <c r="W665">
        <v>0</v>
      </c>
      <c r="X665">
        <v>0</v>
      </c>
      <c r="Y665">
        <v>0</v>
      </c>
      <c r="Z665">
        <v>8</v>
      </c>
      <c r="AA665">
        <v>0</v>
      </c>
      <c r="AB665">
        <v>0</v>
      </c>
      <c r="AC665">
        <v>0</v>
      </c>
      <c r="AD665" s="38">
        <v>0</v>
      </c>
      <c r="AE665" s="39">
        <f t="shared" si="43"/>
        <v>8</v>
      </c>
    </row>
    <row r="666" spans="1:31" x14ac:dyDescent="0.25">
      <c r="A666" s="33" t="str">
        <f>DATA!A665</f>
        <v>AU (AU.B.Bystrica)</v>
      </c>
      <c r="B666" s="41" t="str">
        <f>DATA!C665&amp;" - "&amp;DATA!B665</f>
        <v>Spevák - sólista - SN3</v>
      </c>
      <c r="C666" s="38">
        <f t="shared" si="40"/>
        <v>0</v>
      </c>
      <c r="D666" s="13">
        <v>0</v>
      </c>
      <c r="E666" s="13">
        <v>0</v>
      </c>
      <c r="F666" s="13">
        <v>0</v>
      </c>
      <c r="G666" s="13">
        <v>0</v>
      </c>
      <c r="H666" s="13">
        <v>0</v>
      </c>
      <c r="I666" s="13">
        <v>0</v>
      </c>
      <c r="J666" s="38">
        <f t="shared" si="41"/>
        <v>0</v>
      </c>
      <c r="K666" s="13">
        <v>0</v>
      </c>
      <c r="L666" s="13">
        <v>0</v>
      </c>
      <c r="M666">
        <v>0</v>
      </c>
      <c r="N666">
        <v>0</v>
      </c>
      <c r="O666">
        <v>0</v>
      </c>
      <c r="P666">
        <v>0</v>
      </c>
      <c r="Q666">
        <v>0</v>
      </c>
      <c r="R666">
        <v>0</v>
      </c>
      <c r="S666">
        <v>0</v>
      </c>
      <c r="T666" s="38">
        <f t="shared" si="42"/>
        <v>49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49</v>
      </c>
      <c r="AA666">
        <v>0</v>
      </c>
      <c r="AB666">
        <v>0</v>
      </c>
      <c r="AC666">
        <v>0</v>
      </c>
      <c r="AD666" s="38">
        <v>0</v>
      </c>
      <c r="AE666" s="39">
        <f t="shared" si="43"/>
        <v>49</v>
      </c>
    </row>
    <row r="667" spans="1:31" x14ac:dyDescent="0.25">
      <c r="A667" s="33" t="str">
        <f>DATA!A666</f>
        <v>AU (AU.B.Bystrica)</v>
      </c>
      <c r="B667" s="41" t="str">
        <f>DATA!C666&amp;" - "&amp;DATA!B666</f>
        <v>Strihač zvuku - SN3</v>
      </c>
      <c r="C667" s="38">
        <f t="shared" si="40"/>
        <v>0</v>
      </c>
      <c r="D667" s="13">
        <v>0</v>
      </c>
      <c r="E667" s="13">
        <v>0</v>
      </c>
      <c r="F667" s="13">
        <v>0</v>
      </c>
      <c r="G667" s="13">
        <v>0</v>
      </c>
      <c r="H667" s="13">
        <v>0</v>
      </c>
      <c r="I667" s="13">
        <v>0</v>
      </c>
      <c r="J667" s="38">
        <f t="shared" si="41"/>
        <v>0</v>
      </c>
      <c r="K667" s="13">
        <v>0</v>
      </c>
      <c r="L667" s="13">
        <v>0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0</v>
      </c>
      <c r="S667">
        <v>0</v>
      </c>
      <c r="T667" s="38">
        <f t="shared" si="42"/>
        <v>1</v>
      </c>
      <c r="U667">
        <v>0</v>
      </c>
      <c r="V667">
        <v>0</v>
      </c>
      <c r="W667">
        <v>0</v>
      </c>
      <c r="X667">
        <v>0</v>
      </c>
      <c r="Y667">
        <v>0</v>
      </c>
      <c r="Z667">
        <v>1</v>
      </c>
      <c r="AA667">
        <v>0</v>
      </c>
      <c r="AB667">
        <v>0</v>
      </c>
      <c r="AC667">
        <v>0</v>
      </c>
      <c r="AD667" s="38">
        <v>0</v>
      </c>
      <c r="AE667" s="39">
        <f t="shared" si="43"/>
        <v>1</v>
      </c>
    </row>
    <row r="668" spans="1:31" x14ac:dyDescent="0.25">
      <c r="A668" s="33" t="str">
        <f>DATA!A667</f>
        <v>AU (AU.B.Bystrica)</v>
      </c>
      <c r="B668" s="41" t="str">
        <f>DATA!C667&amp;" - "&amp;DATA!B667</f>
        <v>Výtvarník - SN3</v>
      </c>
      <c r="C668" s="38">
        <f t="shared" si="40"/>
        <v>0</v>
      </c>
      <c r="D668" s="13">
        <v>0</v>
      </c>
      <c r="E668" s="13">
        <v>0</v>
      </c>
      <c r="F668" s="13">
        <v>0</v>
      </c>
      <c r="G668" s="13">
        <v>0</v>
      </c>
      <c r="H668" s="13">
        <v>0</v>
      </c>
      <c r="I668" s="13">
        <v>0</v>
      </c>
      <c r="J668" s="38">
        <f t="shared" si="41"/>
        <v>0</v>
      </c>
      <c r="K668" s="13">
        <v>0</v>
      </c>
      <c r="L668" s="13">
        <v>0</v>
      </c>
      <c r="M668">
        <v>0</v>
      </c>
      <c r="N668">
        <v>0</v>
      </c>
      <c r="O668">
        <v>0</v>
      </c>
      <c r="P668">
        <v>0</v>
      </c>
      <c r="Q668">
        <v>0</v>
      </c>
      <c r="R668">
        <v>0</v>
      </c>
      <c r="S668">
        <v>0</v>
      </c>
      <c r="T668" s="38">
        <f t="shared" si="42"/>
        <v>46</v>
      </c>
      <c r="U668">
        <v>0</v>
      </c>
      <c r="V668">
        <v>0</v>
      </c>
      <c r="W668">
        <v>0</v>
      </c>
      <c r="X668">
        <v>0</v>
      </c>
      <c r="Y668">
        <v>0</v>
      </c>
      <c r="Z668">
        <v>46</v>
      </c>
      <c r="AA668">
        <v>0</v>
      </c>
      <c r="AB668">
        <v>0</v>
      </c>
      <c r="AC668">
        <v>0</v>
      </c>
      <c r="AD668" s="38">
        <v>0</v>
      </c>
      <c r="AE668" s="39">
        <f t="shared" si="43"/>
        <v>46</v>
      </c>
    </row>
    <row r="669" spans="1:31" x14ac:dyDescent="0.25">
      <c r="A669" s="33" t="str">
        <f>DATA!A668</f>
        <v>AU (AU.B.Bystrica)</v>
      </c>
      <c r="B669" s="41" t="str">
        <f>DATA!C668&amp;" - "&amp;DATA!B668</f>
        <v>Zvukár - SN3</v>
      </c>
      <c r="C669" s="38">
        <f t="shared" si="40"/>
        <v>0</v>
      </c>
      <c r="D669" s="13">
        <v>0</v>
      </c>
      <c r="E669" s="13">
        <v>0</v>
      </c>
      <c r="F669" s="13">
        <v>0</v>
      </c>
      <c r="G669" s="13">
        <v>0</v>
      </c>
      <c r="H669" s="13">
        <v>0</v>
      </c>
      <c r="I669" s="13">
        <v>0</v>
      </c>
      <c r="J669" s="38">
        <f t="shared" si="41"/>
        <v>0</v>
      </c>
      <c r="K669" s="13">
        <v>0</v>
      </c>
      <c r="L669" s="13">
        <v>0</v>
      </c>
      <c r="M669">
        <v>0</v>
      </c>
      <c r="N669">
        <v>0</v>
      </c>
      <c r="O669">
        <v>0</v>
      </c>
      <c r="P669">
        <v>0</v>
      </c>
      <c r="Q669">
        <v>0</v>
      </c>
      <c r="R669">
        <v>0</v>
      </c>
      <c r="S669">
        <v>0</v>
      </c>
      <c r="T669" s="38">
        <f t="shared" si="42"/>
        <v>1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1</v>
      </c>
      <c r="AA669">
        <v>0</v>
      </c>
      <c r="AB669">
        <v>0</v>
      </c>
      <c r="AC669">
        <v>0</v>
      </c>
      <c r="AD669" s="38">
        <v>0</v>
      </c>
      <c r="AE669" s="39">
        <f t="shared" si="43"/>
        <v>1</v>
      </c>
    </row>
    <row r="670" spans="1:31" x14ac:dyDescent="0.25">
      <c r="A670" s="33" t="str">
        <f>DATA!A669</f>
        <v>AU (AU.B.Bystrica)</v>
      </c>
      <c r="B670" s="41" t="str">
        <f>DATA!C669&amp;" - "&amp;DATA!B669</f>
        <v>Autor pohybovej spolupráce - SR1</v>
      </c>
      <c r="C670" s="38">
        <f t="shared" si="40"/>
        <v>0</v>
      </c>
      <c r="D670" s="13">
        <v>0</v>
      </c>
      <c r="E670" s="13">
        <v>0</v>
      </c>
      <c r="F670" s="13">
        <v>0</v>
      </c>
      <c r="G670" s="13">
        <v>0</v>
      </c>
      <c r="H670" s="13">
        <v>0</v>
      </c>
      <c r="I670" s="13">
        <v>0</v>
      </c>
      <c r="J670" s="38">
        <f t="shared" si="41"/>
        <v>0</v>
      </c>
      <c r="K670" s="13">
        <v>0</v>
      </c>
      <c r="L670" s="13">
        <v>0</v>
      </c>
      <c r="M670">
        <v>0</v>
      </c>
      <c r="N670">
        <v>0</v>
      </c>
      <c r="O670">
        <v>0</v>
      </c>
      <c r="P670">
        <v>0</v>
      </c>
      <c r="Q670">
        <v>0</v>
      </c>
      <c r="R670">
        <v>0</v>
      </c>
      <c r="S670">
        <v>0</v>
      </c>
      <c r="T670" s="38">
        <f t="shared" si="42"/>
        <v>1</v>
      </c>
      <c r="U670">
        <v>0</v>
      </c>
      <c r="V670">
        <v>0</v>
      </c>
      <c r="W670">
        <v>0</v>
      </c>
      <c r="X670">
        <v>0</v>
      </c>
      <c r="Y670">
        <v>0</v>
      </c>
      <c r="Z670">
        <v>0</v>
      </c>
      <c r="AA670">
        <v>1</v>
      </c>
      <c r="AB670">
        <v>0</v>
      </c>
      <c r="AC670">
        <v>0</v>
      </c>
      <c r="AD670" s="38">
        <v>0</v>
      </c>
      <c r="AE670" s="39">
        <f t="shared" si="43"/>
        <v>1</v>
      </c>
    </row>
    <row r="671" spans="1:31" x14ac:dyDescent="0.25">
      <c r="A671" s="33" t="str">
        <f>DATA!A670</f>
        <v>AU (AU.B.Bystrica)</v>
      </c>
      <c r="B671" s="41" t="str">
        <f>DATA!C670&amp;" - "&amp;DATA!B670</f>
        <v>Dirigent - SR1</v>
      </c>
      <c r="C671" s="38">
        <f t="shared" si="40"/>
        <v>0</v>
      </c>
      <c r="D671" s="13">
        <v>0</v>
      </c>
      <c r="E671" s="13">
        <v>0</v>
      </c>
      <c r="F671" s="13">
        <v>0</v>
      </c>
      <c r="G671" s="13">
        <v>0</v>
      </c>
      <c r="H671" s="13">
        <v>0</v>
      </c>
      <c r="I671" s="13">
        <v>0</v>
      </c>
      <c r="J671" s="38">
        <f t="shared" si="41"/>
        <v>0</v>
      </c>
      <c r="K671" s="13">
        <v>0</v>
      </c>
      <c r="L671" s="13">
        <v>0</v>
      </c>
      <c r="M671">
        <v>0</v>
      </c>
      <c r="N671">
        <v>0</v>
      </c>
      <c r="O671">
        <v>0</v>
      </c>
      <c r="P671">
        <v>0</v>
      </c>
      <c r="Q671">
        <v>0</v>
      </c>
      <c r="R671">
        <v>0</v>
      </c>
      <c r="S671">
        <v>0</v>
      </c>
      <c r="T671" s="38">
        <f t="shared" si="42"/>
        <v>1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0</v>
      </c>
      <c r="AA671">
        <v>1</v>
      </c>
      <c r="AB671">
        <v>0</v>
      </c>
      <c r="AC671">
        <v>0</v>
      </c>
      <c r="AD671" s="38">
        <v>0</v>
      </c>
      <c r="AE671" s="39">
        <f t="shared" si="43"/>
        <v>1</v>
      </c>
    </row>
    <row r="672" spans="1:31" x14ac:dyDescent="0.25">
      <c r="A672" s="33" t="str">
        <f>DATA!A671</f>
        <v>AU (AU.B.Bystrica)</v>
      </c>
      <c r="B672" s="41" t="str">
        <f>DATA!C671&amp;" - "&amp;DATA!B671</f>
        <v>Dramaturg - SR1</v>
      </c>
      <c r="C672" s="38">
        <f t="shared" si="40"/>
        <v>0</v>
      </c>
      <c r="D672" s="13">
        <v>0</v>
      </c>
      <c r="E672" s="13">
        <v>0</v>
      </c>
      <c r="F672" s="13">
        <v>0</v>
      </c>
      <c r="G672" s="13">
        <v>0</v>
      </c>
      <c r="H672" s="13">
        <v>0</v>
      </c>
      <c r="I672" s="13">
        <v>0</v>
      </c>
      <c r="J672" s="38">
        <f t="shared" si="41"/>
        <v>0</v>
      </c>
      <c r="K672" s="13">
        <v>0</v>
      </c>
      <c r="L672" s="13">
        <v>0</v>
      </c>
      <c r="M672">
        <v>0</v>
      </c>
      <c r="N672">
        <v>0</v>
      </c>
      <c r="O672">
        <v>0</v>
      </c>
      <c r="P672">
        <v>0</v>
      </c>
      <c r="Q672">
        <v>0</v>
      </c>
      <c r="R672">
        <v>0</v>
      </c>
      <c r="S672">
        <v>0</v>
      </c>
      <c r="T672" s="38">
        <f t="shared" si="42"/>
        <v>1</v>
      </c>
      <c r="U672">
        <v>0</v>
      </c>
      <c r="V672">
        <v>0</v>
      </c>
      <c r="W672">
        <v>0</v>
      </c>
      <c r="X672">
        <v>0</v>
      </c>
      <c r="Y672">
        <v>0</v>
      </c>
      <c r="Z672">
        <v>0</v>
      </c>
      <c r="AA672">
        <v>1</v>
      </c>
      <c r="AB672">
        <v>0</v>
      </c>
      <c r="AC672">
        <v>0</v>
      </c>
      <c r="AD672" s="38">
        <v>0</v>
      </c>
      <c r="AE672" s="39">
        <f t="shared" si="43"/>
        <v>1</v>
      </c>
    </row>
    <row r="673" spans="1:31" x14ac:dyDescent="0.25">
      <c r="A673" s="33" t="str">
        <f>DATA!A672</f>
        <v>AU (AU.B.Bystrica)</v>
      </c>
      <c r="B673" s="41" t="str">
        <f>DATA!C672&amp;" - "&amp;DATA!B672</f>
        <v>Herec v hlavnej úlohy - SR1</v>
      </c>
      <c r="C673" s="38">
        <f t="shared" si="40"/>
        <v>0</v>
      </c>
      <c r="D673" s="13">
        <v>0</v>
      </c>
      <c r="E673" s="13">
        <v>0</v>
      </c>
      <c r="F673" s="13">
        <v>0</v>
      </c>
      <c r="G673" s="13">
        <v>0</v>
      </c>
      <c r="H673" s="13">
        <v>0</v>
      </c>
      <c r="I673" s="13">
        <v>0</v>
      </c>
      <c r="J673" s="38">
        <f t="shared" si="41"/>
        <v>0</v>
      </c>
      <c r="K673" s="13">
        <v>0</v>
      </c>
      <c r="L673" s="13">
        <v>0</v>
      </c>
      <c r="M673">
        <v>0</v>
      </c>
      <c r="N673">
        <v>0</v>
      </c>
      <c r="O673">
        <v>0</v>
      </c>
      <c r="P673">
        <v>0</v>
      </c>
      <c r="Q673">
        <v>0</v>
      </c>
      <c r="R673">
        <v>0</v>
      </c>
      <c r="S673">
        <v>0</v>
      </c>
      <c r="T673" s="38">
        <f t="shared" si="42"/>
        <v>3</v>
      </c>
      <c r="U673">
        <v>0</v>
      </c>
      <c r="V673">
        <v>0</v>
      </c>
      <c r="W673">
        <v>0</v>
      </c>
      <c r="X673">
        <v>0</v>
      </c>
      <c r="Y673">
        <v>0</v>
      </c>
      <c r="Z673">
        <v>0</v>
      </c>
      <c r="AA673">
        <v>3</v>
      </c>
      <c r="AB673">
        <v>0</v>
      </c>
      <c r="AC673">
        <v>0</v>
      </c>
      <c r="AD673" s="38">
        <v>0</v>
      </c>
      <c r="AE673" s="39">
        <f t="shared" si="43"/>
        <v>3</v>
      </c>
    </row>
    <row r="674" spans="1:31" x14ac:dyDescent="0.25">
      <c r="A674" s="33" t="str">
        <f>DATA!A673</f>
        <v>AU (AU.B.Bystrica)</v>
      </c>
      <c r="B674" s="41" t="str">
        <f>DATA!C673&amp;" - "&amp;DATA!B673</f>
        <v>Inštrumentalista - SR1</v>
      </c>
      <c r="C674" s="38">
        <f t="shared" si="40"/>
        <v>0</v>
      </c>
      <c r="D674" s="13">
        <v>0</v>
      </c>
      <c r="E674" s="13">
        <v>0</v>
      </c>
      <c r="F674" s="13">
        <v>0</v>
      </c>
      <c r="G674" s="13">
        <v>0</v>
      </c>
      <c r="H674" s="13">
        <v>0</v>
      </c>
      <c r="I674" s="13">
        <v>0</v>
      </c>
      <c r="J674" s="38">
        <f t="shared" si="41"/>
        <v>0</v>
      </c>
      <c r="K674" s="13">
        <v>0</v>
      </c>
      <c r="L674" s="13">
        <v>0</v>
      </c>
      <c r="M674">
        <v>0</v>
      </c>
      <c r="N674">
        <v>0</v>
      </c>
      <c r="O674">
        <v>0</v>
      </c>
      <c r="P674">
        <v>0</v>
      </c>
      <c r="Q674">
        <v>0</v>
      </c>
      <c r="R674">
        <v>0</v>
      </c>
      <c r="S674">
        <v>0</v>
      </c>
      <c r="T674" s="38">
        <f t="shared" si="42"/>
        <v>8</v>
      </c>
      <c r="U674">
        <v>0</v>
      </c>
      <c r="V674">
        <v>0</v>
      </c>
      <c r="W674">
        <v>0</v>
      </c>
      <c r="X674">
        <v>0</v>
      </c>
      <c r="Y674">
        <v>0</v>
      </c>
      <c r="Z674">
        <v>0</v>
      </c>
      <c r="AA674">
        <v>8</v>
      </c>
      <c r="AB674">
        <v>0</v>
      </c>
      <c r="AC674">
        <v>0</v>
      </c>
      <c r="AD674" s="38">
        <v>0</v>
      </c>
      <c r="AE674" s="39">
        <f t="shared" si="43"/>
        <v>8</v>
      </c>
    </row>
    <row r="675" spans="1:31" x14ac:dyDescent="0.25">
      <c r="A675" s="33" t="str">
        <f>DATA!A674</f>
        <v>AU (AU.B.Bystrica)</v>
      </c>
      <c r="B675" s="41" t="str">
        <f>DATA!C674&amp;" - "&amp;DATA!B674</f>
        <v>Inštrumentalista - sólista - SR1</v>
      </c>
      <c r="C675" s="38">
        <f t="shared" si="40"/>
        <v>0</v>
      </c>
      <c r="D675" s="13">
        <v>0</v>
      </c>
      <c r="E675" s="13">
        <v>0</v>
      </c>
      <c r="F675" s="13">
        <v>0</v>
      </c>
      <c r="G675" s="13">
        <v>0</v>
      </c>
      <c r="H675" s="13">
        <v>0</v>
      </c>
      <c r="I675" s="13">
        <v>0</v>
      </c>
      <c r="J675" s="38">
        <f t="shared" si="41"/>
        <v>0</v>
      </c>
      <c r="K675" s="13">
        <v>0</v>
      </c>
      <c r="L675" s="13">
        <v>0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0</v>
      </c>
      <c r="S675">
        <v>0</v>
      </c>
      <c r="T675" s="38">
        <f t="shared" si="42"/>
        <v>9</v>
      </c>
      <c r="U675">
        <v>0</v>
      </c>
      <c r="V675">
        <v>0</v>
      </c>
      <c r="W675">
        <v>0</v>
      </c>
      <c r="X675">
        <v>0</v>
      </c>
      <c r="Y675">
        <v>0</v>
      </c>
      <c r="Z675">
        <v>0</v>
      </c>
      <c r="AA675">
        <v>9</v>
      </c>
      <c r="AB675">
        <v>0</v>
      </c>
      <c r="AC675">
        <v>0</v>
      </c>
      <c r="AD675" s="38">
        <v>0</v>
      </c>
      <c r="AE675" s="39">
        <f t="shared" si="43"/>
        <v>9</v>
      </c>
    </row>
    <row r="676" spans="1:31" x14ac:dyDescent="0.25">
      <c r="A676" s="33" t="str">
        <f>DATA!A675</f>
        <v>AU (AU.B.Bystrica)</v>
      </c>
      <c r="B676" s="41" t="str">
        <f>DATA!C675&amp;" - "&amp;DATA!B675</f>
        <v>Kostýmový výtvarník - SR1</v>
      </c>
      <c r="C676" s="38">
        <f t="shared" si="40"/>
        <v>0</v>
      </c>
      <c r="D676" s="13">
        <v>0</v>
      </c>
      <c r="E676" s="13">
        <v>0</v>
      </c>
      <c r="F676" s="13">
        <v>0</v>
      </c>
      <c r="G676" s="13">
        <v>0</v>
      </c>
      <c r="H676" s="13">
        <v>0</v>
      </c>
      <c r="I676" s="13">
        <v>0</v>
      </c>
      <c r="J676" s="38">
        <f t="shared" si="41"/>
        <v>0</v>
      </c>
      <c r="K676" s="13">
        <v>0</v>
      </c>
      <c r="L676" s="13">
        <v>0</v>
      </c>
      <c r="M676">
        <v>0</v>
      </c>
      <c r="N676">
        <v>0</v>
      </c>
      <c r="O676">
        <v>0</v>
      </c>
      <c r="P676">
        <v>0</v>
      </c>
      <c r="Q676">
        <v>0</v>
      </c>
      <c r="R676">
        <v>0</v>
      </c>
      <c r="S676">
        <v>0</v>
      </c>
      <c r="T676" s="38">
        <f t="shared" si="42"/>
        <v>1</v>
      </c>
      <c r="U676">
        <v>0</v>
      </c>
      <c r="V676">
        <v>0</v>
      </c>
      <c r="W676">
        <v>0</v>
      </c>
      <c r="X676">
        <v>0</v>
      </c>
      <c r="Y676">
        <v>0</v>
      </c>
      <c r="Z676">
        <v>0</v>
      </c>
      <c r="AA676">
        <v>1</v>
      </c>
      <c r="AB676">
        <v>0</v>
      </c>
      <c r="AC676">
        <v>0</v>
      </c>
      <c r="AD676" s="38">
        <v>0</v>
      </c>
      <c r="AE676" s="39">
        <f t="shared" si="43"/>
        <v>1</v>
      </c>
    </row>
    <row r="677" spans="1:31" x14ac:dyDescent="0.25">
      <c r="A677" s="33" t="str">
        <f>DATA!A676</f>
        <v>AU (AU.B.Bystrica)</v>
      </c>
      <c r="B677" s="41" t="str">
        <f>DATA!C676&amp;" - "&amp;DATA!B676</f>
        <v>Kurátor výstavy - SR1</v>
      </c>
      <c r="C677" s="38">
        <f t="shared" si="40"/>
        <v>0</v>
      </c>
      <c r="D677" s="13">
        <v>0</v>
      </c>
      <c r="E677" s="13">
        <v>0</v>
      </c>
      <c r="F677" s="13">
        <v>0</v>
      </c>
      <c r="G677" s="13">
        <v>0</v>
      </c>
      <c r="H677" s="13">
        <v>0</v>
      </c>
      <c r="I677" s="13">
        <v>0</v>
      </c>
      <c r="J677" s="38">
        <f t="shared" si="41"/>
        <v>0</v>
      </c>
      <c r="K677" s="13">
        <v>0</v>
      </c>
      <c r="L677" s="13">
        <v>0</v>
      </c>
      <c r="M677">
        <v>0</v>
      </c>
      <c r="N677">
        <v>0</v>
      </c>
      <c r="O677">
        <v>0</v>
      </c>
      <c r="P677">
        <v>0</v>
      </c>
      <c r="Q677">
        <v>0</v>
      </c>
      <c r="R677">
        <v>0</v>
      </c>
      <c r="S677">
        <v>0</v>
      </c>
      <c r="T677" s="38">
        <f t="shared" si="42"/>
        <v>2</v>
      </c>
      <c r="U677">
        <v>0</v>
      </c>
      <c r="V677">
        <v>0</v>
      </c>
      <c r="W677">
        <v>0</v>
      </c>
      <c r="X677">
        <v>0</v>
      </c>
      <c r="Y677">
        <v>0</v>
      </c>
      <c r="Z677">
        <v>0</v>
      </c>
      <c r="AA677">
        <v>2</v>
      </c>
      <c r="AB677">
        <v>0</v>
      </c>
      <c r="AC677">
        <v>0</v>
      </c>
      <c r="AD677" s="38">
        <v>0</v>
      </c>
      <c r="AE677" s="39">
        <f t="shared" si="43"/>
        <v>2</v>
      </c>
    </row>
    <row r="678" spans="1:31" x14ac:dyDescent="0.25">
      <c r="A678" s="33" t="str">
        <f>DATA!A677</f>
        <v>AU (AU.B.Bystrica)</v>
      </c>
      <c r="B678" s="41" t="str">
        <f>DATA!C677&amp;" - "&amp;DATA!B677</f>
        <v>Producent - SR1</v>
      </c>
      <c r="C678" s="38">
        <f t="shared" si="40"/>
        <v>0</v>
      </c>
      <c r="D678" s="13">
        <v>0</v>
      </c>
      <c r="E678" s="13">
        <v>0</v>
      </c>
      <c r="F678" s="13">
        <v>0</v>
      </c>
      <c r="G678" s="13">
        <v>0</v>
      </c>
      <c r="H678" s="13">
        <v>0</v>
      </c>
      <c r="I678" s="13">
        <v>0</v>
      </c>
      <c r="J678" s="38">
        <f t="shared" si="41"/>
        <v>0</v>
      </c>
      <c r="K678" s="13">
        <v>0</v>
      </c>
      <c r="L678" s="13">
        <v>0</v>
      </c>
      <c r="M678">
        <v>0</v>
      </c>
      <c r="N678">
        <v>0</v>
      </c>
      <c r="O678">
        <v>0</v>
      </c>
      <c r="P678">
        <v>0</v>
      </c>
      <c r="Q678">
        <v>0</v>
      </c>
      <c r="R678">
        <v>0</v>
      </c>
      <c r="S678">
        <v>0</v>
      </c>
      <c r="T678" s="38">
        <f t="shared" si="42"/>
        <v>1</v>
      </c>
      <c r="U678">
        <v>0</v>
      </c>
      <c r="V678">
        <v>0</v>
      </c>
      <c r="W678">
        <v>0</v>
      </c>
      <c r="X678">
        <v>0</v>
      </c>
      <c r="Y678">
        <v>0</v>
      </c>
      <c r="Z678">
        <v>0</v>
      </c>
      <c r="AA678">
        <v>1</v>
      </c>
      <c r="AB678">
        <v>0</v>
      </c>
      <c r="AC678">
        <v>0</v>
      </c>
      <c r="AD678" s="38">
        <v>0</v>
      </c>
      <c r="AE678" s="39">
        <f t="shared" si="43"/>
        <v>1</v>
      </c>
    </row>
    <row r="679" spans="1:31" x14ac:dyDescent="0.25">
      <c r="A679" s="33" t="str">
        <f>DATA!A678</f>
        <v>AU (AU.B.Bystrica)</v>
      </c>
      <c r="B679" s="41" t="str">
        <f>DATA!C678&amp;" - "&amp;DATA!B678</f>
        <v>Scénograf - SR1</v>
      </c>
      <c r="C679" s="38">
        <f t="shared" si="40"/>
        <v>0</v>
      </c>
      <c r="D679" s="13">
        <v>0</v>
      </c>
      <c r="E679" s="13">
        <v>0</v>
      </c>
      <c r="F679" s="13">
        <v>0</v>
      </c>
      <c r="G679" s="13">
        <v>0</v>
      </c>
      <c r="H679" s="13">
        <v>0</v>
      </c>
      <c r="I679" s="13">
        <v>0</v>
      </c>
      <c r="J679" s="38">
        <f t="shared" si="41"/>
        <v>0</v>
      </c>
      <c r="K679" s="13">
        <v>0</v>
      </c>
      <c r="L679" s="13">
        <v>0</v>
      </c>
      <c r="M679">
        <v>0</v>
      </c>
      <c r="N679">
        <v>0</v>
      </c>
      <c r="O679">
        <v>0</v>
      </c>
      <c r="P679">
        <v>0</v>
      </c>
      <c r="Q679">
        <v>0</v>
      </c>
      <c r="R679">
        <v>0</v>
      </c>
      <c r="S679">
        <v>0</v>
      </c>
      <c r="T679" s="38">
        <f t="shared" si="42"/>
        <v>1</v>
      </c>
      <c r="U679">
        <v>0</v>
      </c>
      <c r="V679">
        <v>0</v>
      </c>
      <c r="W679">
        <v>0</v>
      </c>
      <c r="X679">
        <v>0</v>
      </c>
      <c r="Y679">
        <v>0</v>
      </c>
      <c r="Z679">
        <v>0</v>
      </c>
      <c r="AA679">
        <v>1</v>
      </c>
      <c r="AB679">
        <v>0</v>
      </c>
      <c r="AC679">
        <v>0</v>
      </c>
      <c r="AD679" s="38">
        <v>0</v>
      </c>
      <c r="AE679" s="39">
        <f t="shared" si="43"/>
        <v>1</v>
      </c>
    </row>
    <row r="680" spans="1:31" x14ac:dyDescent="0.25">
      <c r="A680" s="33" t="str">
        <f>DATA!A679</f>
        <v>AU (AU.B.Bystrica)</v>
      </c>
      <c r="B680" s="41" t="str">
        <f>DATA!C679&amp;" - "&amp;DATA!B679</f>
        <v>Spevák - SR1</v>
      </c>
      <c r="C680" s="38">
        <f t="shared" si="40"/>
        <v>0</v>
      </c>
      <c r="D680" s="13">
        <v>0</v>
      </c>
      <c r="E680" s="13">
        <v>0</v>
      </c>
      <c r="F680" s="13">
        <v>0</v>
      </c>
      <c r="G680" s="13">
        <v>0</v>
      </c>
      <c r="H680" s="13">
        <v>0</v>
      </c>
      <c r="I680" s="13">
        <v>0</v>
      </c>
      <c r="J680" s="38">
        <f t="shared" si="41"/>
        <v>0</v>
      </c>
      <c r="K680" s="13">
        <v>0</v>
      </c>
      <c r="L680" s="13">
        <v>0</v>
      </c>
      <c r="M680">
        <v>0</v>
      </c>
      <c r="N680">
        <v>0</v>
      </c>
      <c r="O680">
        <v>0</v>
      </c>
      <c r="P680">
        <v>0</v>
      </c>
      <c r="Q680">
        <v>0</v>
      </c>
      <c r="R680">
        <v>0</v>
      </c>
      <c r="S680">
        <v>0</v>
      </c>
      <c r="T680" s="38">
        <f t="shared" si="42"/>
        <v>1</v>
      </c>
      <c r="U680">
        <v>0</v>
      </c>
      <c r="V680">
        <v>0</v>
      </c>
      <c r="W680">
        <v>0</v>
      </c>
      <c r="X680">
        <v>0</v>
      </c>
      <c r="Y680">
        <v>0</v>
      </c>
      <c r="Z680">
        <v>0</v>
      </c>
      <c r="AA680">
        <v>1</v>
      </c>
      <c r="AB680">
        <v>0</v>
      </c>
      <c r="AC680">
        <v>0</v>
      </c>
      <c r="AD680" s="38">
        <v>0</v>
      </c>
      <c r="AE680" s="39">
        <f t="shared" si="43"/>
        <v>1</v>
      </c>
    </row>
    <row r="681" spans="1:31" x14ac:dyDescent="0.25">
      <c r="A681" s="33" t="str">
        <f>DATA!A680</f>
        <v>AU (AU.B.Bystrica)</v>
      </c>
      <c r="B681" s="41" t="str">
        <f>DATA!C680&amp;" - "&amp;DATA!B680</f>
        <v>Výtvarník - SR1</v>
      </c>
      <c r="C681" s="38">
        <f t="shared" si="40"/>
        <v>0</v>
      </c>
      <c r="D681" s="13">
        <v>0</v>
      </c>
      <c r="E681" s="13">
        <v>0</v>
      </c>
      <c r="F681" s="13">
        <v>0</v>
      </c>
      <c r="G681" s="13">
        <v>0</v>
      </c>
      <c r="H681" s="13">
        <v>0</v>
      </c>
      <c r="I681" s="13">
        <v>0</v>
      </c>
      <c r="J681" s="38">
        <f t="shared" si="41"/>
        <v>0</v>
      </c>
      <c r="K681" s="13">
        <v>0</v>
      </c>
      <c r="L681" s="13">
        <v>0</v>
      </c>
      <c r="M681">
        <v>0</v>
      </c>
      <c r="N681">
        <v>0</v>
      </c>
      <c r="O681">
        <v>0</v>
      </c>
      <c r="P681">
        <v>0</v>
      </c>
      <c r="Q681">
        <v>0</v>
      </c>
      <c r="R681">
        <v>0</v>
      </c>
      <c r="S681">
        <v>0</v>
      </c>
      <c r="T681" s="38">
        <f t="shared" si="42"/>
        <v>30</v>
      </c>
      <c r="U681">
        <v>0</v>
      </c>
      <c r="V681">
        <v>0</v>
      </c>
      <c r="W681">
        <v>0</v>
      </c>
      <c r="X681">
        <v>0</v>
      </c>
      <c r="Y681">
        <v>0</v>
      </c>
      <c r="Z681">
        <v>0</v>
      </c>
      <c r="AA681">
        <v>30</v>
      </c>
      <c r="AB681">
        <v>0</v>
      </c>
      <c r="AC681">
        <v>0</v>
      </c>
      <c r="AD681" s="38">
        <v>0</v>
      </c>
      <c r="AE681" s="39">
        <f t="shared" si="43"/>
        <v>30</v>
      </c>
    </row>
    <row r="682" spans="1:31" x14ac:dyDescent="0.25">
      <c r="A682" s="33" t="str">
        <f>DATA!A681</f>
        <v>AU (AU.B.Bystrica)</v>
      </c>
      <c r="B682" s="41" t="str">
        <f>DATA!C681&amp;" - "&amp;DATA!B681</f>
        <v>Autor dramatického diela - SR2</v>
      </c>
      <c r="C682" s="38">
        <f t="shared" si="40"/>
        <v>0</v>
      </c>
      <c r="D682" s="13">
        <v>0</v>
      </c>
      <c r="E682" s="13">
        <v>0</v>
      </c>
      <c r="F682" s="13">
        <v>0</v>
      </c>
      <c r="G682" s="13">
        <v>0</v>
      </c>
      <c r="H682" s="13">
        <v>0</v>
      </c>
      <c r="I682" s="13">
        <v>0</v>
      </c>
      <c r="J682" s="38">
        <f t="shared" si="41"/>
        <v>0</v>
      </c>
      <c r="K682" s="13">
        <v>0</v>
      </c>
      <c r="L682" s="13">
        <v>0</v>
      </c>
      <c r="M682">
        <v>0</v>
      </c>
      <c r="N682">
        <v>0</v>
      </c>
      <c r="O682">
        <v>0</v>
      </c>
      <c r="P682">
        <v>0</v>
      </c>
      <c r="Q682">
        <v>0</v>
      </c>
      <c r="R682">
        <v>0</v>
      </c>
      <c r="S682">
        <v>0</v>
      </c>
      <c r="T682" s="38">
        <f t="shared" si="42"/>
        <v>1</v>
      </c>
      <c r="U682">
        <v>0</v>
      </c>
      <c r="V682">
        <v>0</v>
      </c>
      <c r="W682">
        <v>0</v>
      </c>
      <c r="X682">
        <v>0</v>
      </c>
      <c r="Y682">
        <v>0</v>
      </c>
      <c r="Z682">
        <v>0</v>
      </c>
      <c r="AA682">
        <v>0</v>
      </c>
      <c r="AB682">
        <v>1</v>
      </c>
      <c r="AC682">
        <v>0</v>
      </c>
      <c r="AD682" s="38">
        <v>0</v>
      </c>
      <c r="AE682" s="39">
        <f t="shared" si="43"/>
        <v>1</v>
      </c>
    </row>
    <row r="683" spans="1:31" x14ac:dyDescent="0.25">
      <c r="A683" s="33" t="str">
        <f>DATA!A682</f>
        <v>AU (AU.B.Bystrica)</v>
      </c>
      <c r="B683" s="41" t="str">
        <f>DATA!C682&amp;" - "&amp;DATA!B682</f>
        <v>Autor dramatizácie literárneho diela - SR2</v>
      </c>
      <c r="C683" s="38">
        <f t="shared" si="40"/>
        <v>0</v>
      </c>
      <c r="D683" s="13">
        <v>0</v>
      </c>
      <c r="E683" s="13">
        <v>0</v>
      </c>
      <c r="F683" s="13">
        <v>0</v>
      </c>
      <c r="G683" s="13">
        <v>0</v>
      </c>
      <c r="H683" s="13">
        <v>0</v>
      </c>
      <c r="I683" s="13">
        <v>0</v>
      </c>
      <c r="J683" s="38">
        <f t="shared" si="41"/>
        <v>0</v>
      </c>
      <c r="K683" s="13">
        <v>0</v>
      </c>
      <c r="L683" s="13">
        <v>0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>
        <v>0</v>
      </c>
      <c r="T683" s="38">
        <f t="shared" si="42"/>
        <v>1</v>
      </c>
      <c r="U683">
        <v>0</v>
      </c>
      <c r="V683">
        <v>0</v>
      </c>
      <c r="W683">
        <v>0</v>
      </c>
      <c r="X683">
        <v>0</v>
      </c>
      <c r="Y683">
        <v>0</v>
      </c>
      <c r="Z683">
        <v>0</v>
      </c>
      <c r="AA683">
        <v>0</v>
      </c>
      <c r="AB683">
        <v>1</v>
      </c>
      <c r="AC683">
        <v>0</v>
      </c>
      <c r="AD683" s="38">
        <v>0</v>
      </c>
      <c r="AE683" s="39">
        <f t="shared" si="43"/>
        <v>1</v>
      </c>
    </row>
    <row r="684" spans="1:31" x14ac:dyDescent="0.25">
      <c r="A684" s="33" t="str">
        <f>DATA!A683</f>
        <v>AU (AU.B.Bystrica)</v>
      </c>
      <c r="B684" s="41" t="str">
        <f>DATA!C683&amp;" - "&amp;DATA!B683</f>
        <v>Autor hudby - SR2</v>
      </c>
      <c r="C684" s="38">
        <f t="shared" si="40"/>
        <v>0</v>
      </c>
      <c r="D684" s="13">
        <v>0</v>
      </c>
      <c r="E684" s="13">
        <v>0</v>
      </c>
      <c r="F684" s="13">
        <v>0</v>
      </c>
      <c r="G684" s="13">
        <v>0</v>
      </c>
      <c r="H684" s="13">
        <v>0</v>
      </c>
      <c r="I684" s="13">
        <v>0</v>
      </c>
      <c r="J684" s="38">
        <f t="shared" si="41"/>
        <v>0</v>
      </c>
      <c r="K684" s="13">
        <v>0</v>
      </c>
      <c r="L684" s="13">
        <v>0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0</v>
      </c>
      <c r="S684">
        <v>0</v>
      </c>
      <c r="T684" s="38">
        <f t="shared" si="42"/>
        <v>2</v>
      </c>
      <c r="U684">
        <v>0</v>
      </c>
      <c r="V684">
        <v>0</v>
      </c>
      <c r="W684">
        <v>0</v>
      </c>
      <c r="X684">
        <v>0</v>
      </c>
      <c r="Y684">
        <v>0</v>
      </c>
      <c r="Z684">
        <v>0</v>
      </c>
      <c r="AA684">
        <v>0</v>
      </c>
      <c r="AB684">
        <v>2</v>
      </c>
      <c r="AC684">
        <v>0</v>
      </c>
      <c r="AD684" s="38">
        <v>0</v>
      </c>
      <c r="AE684" s="39">
        <f t="shared" si="43"/>
        <v>2</v>
      </c>
    </row>
    <row r="685" spans="1:31" x14ac:dyDescent="0.25">
      <c r="A685" s="33" t="str">
        <f>DATA!A684</f>
        <v>AU (AU.B.Bystrica)</v>
      </c>
      <c r="B685" s="41" t="str">
        <f>DATA!C684&amp;" - "&amp;DATA!B684</f>
        <v>Autor pohybovej spolupráce - SR2</v>
      </c>
      <c r="C685" s="38">
        <f t="shared" si="40"/>
        <v>0</v>
      </c>
      <c r="D685" s="13">
        <v>0</v>
      </c>
      <c r="E685" s="13">
        <v>0</v>
      </c>
      <c r="F685" s="13">
        <v>0</v>
      </c>
      <c r="G685" s="13">
        <v>0</v>
      </c>
      <c r="H685" s="13">
        <v>0</v>
      </c>
      <c r="I685" s="13">
        <v>0</v>
      </c>
      <c r="J685" s="38">
        <f t="shared" si="41"/>
        <v>0</v>
      </c>
      <c r="K685" s="13">
        <v>0</v>
      </c>
      <c r="L685" s="13">
        <v>0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0</v>
      </c>
      <c r="S685">
        <v>0</v>
      </c>
      <c r="T685" s="38">
        <f t="shared" si="42"/>
        <v>5</v>
      </c>
      <c r="U685">
        <v>0</v>
      </c>
      <c r="V685">
        <v>0</v>
      </c>
      <c r="W685">
        <v>0</v>
      </c>
      <c r="X685">
        <v>0</v>
      </c>
      <c r="Y685">
        <v>0</v>
      </c>
      <c r="Z685">
        <v>0</v>
      </c>
      <c r="AA685">
        <v>0</v>
      </c>
      <c r="AB685">
        <v>5</v>
      </c>
      <c r="AC685">
        <v>0</v>
      </c>
      <c r="AD685" s="38">
        <v>0</v>
      </c>
      <c r="AE685" s="39">
        <f t="shared" si="43"/>
        <v>5</v>
      </c>
    </row>
    <row r="686" spans="1:31" x14ac:dyDescent="0.25">
      <c r="A686" s="33" t="str">
        <f>DATA!A685</f>
        <v>AU (AU.B.Bystrica)</v>
      </c>
      <c r="B686" s="41" t="str">
        <f>DATA!C685&amp;" - "&amp;DATA!B685</f>
        <v>Autor úpravy dramatického diela - SR2</v>
      </c>
      <c r="C686" s="38">
        <f t="shared" si="40"/>
        <v>0</v>
      </c>
      <c r="D686" s="13">
        <v>0</v>
      </c>
      <c r="E686" s="13">
        <v>0</v>
      </c>
      <c r="F686" s="13">
        <v>0</v>
      </c>
      <c r="G686" s="13">
        <v>0</v>
      </c>
      <c r="H686" s="13">
        <v>0</v>
      </c>
      <c r="I686" s="13">
        <v>0</v>
      </c>
      <c r="J686" s="38">
        <f t="shared" si="41"/>
        <v>0</v>
      </c>
      <c r="K686" s="13">
        <v>0</v>
      </c>
      <c r="L686" s="13">
        <v>0</v>
      </c>
      <c r="M686">
        <v>0</v>
      </c>
      <c r="N686">
        <v>0</v>
      </c>
      <c r="O686">
        <v>0</v>
      </c>
      <c r="P686">
        <v>0</v>
      </c>
      <c r="Q686">
        <v>0</v>
      </c>
      <c r="R686">
        <v>0</v>
      </c>
      <c r="S686">
        <v>0</v>
      </c>
      <c r="T686" s="38">
        <f t="shared" si="42"/>
        <v>1</v>
      </c>
      <c r="U686">
        <v>0</v>
      </c>
      <c r="V686">
        <v>0</v>
      </c>
      <c r="W686">
        <v>0</v>
      </c>
      <c r="X686">
        <v>0</v>
      </c>
      <c r="Y686">
        <v>0</v>
      </c>
      <c r="Z686">
        <v>0</v>
      </c>
      <c r="AA686">
        <v>0</v>
      </c>
      <c r="AB686">
        <v>1</v>
      </c>
      <c r="AC686">
        <v>0</v>
      </c>
      <c r="AD686" s="38">
        <v>0</v>
      </c>
      <c r="AE686" s="39">
        <f t="shared" si="43"/>
        <v>1</v>
      </c>
    </row>
    <row r="687" spans="1:31" x14ac:dyDescent="0.25">
      <c r="A687" s="33" t="str">
        <f>DATA!A686</f>
        <v>AU (AU.B.Bystrica)</v>
      </c>
      <c r="B687" s="41" t="str">
        <f>DATA!C686&amp;" - "&amp;DATA!B686</f>
        <v>Dramaturg - SR2</v>
      </c>
      <c r="C687" s="38">
        <f t="shared" si="40"/>
        <v>0</v>
      </c>
      <c r="D687" s="13">
        <v>0</v>
      </c>
      <c r="E687" s="13">
        <v>0</v>
      </c>
      <c r="F687" s="13">
        <v>0</v>
      </c>
      <c r="G687" s="13">
        <v>0</v>
      </c>
      <c r="H687" s="13">
        <v>0</v>
      </c>
      <c r="I687" s="13">
        <v>0</v>
      </c>
      <c r="J687" s="38">
        <f t="shared" si="41"/>
        <v>0</v>
      </c>
      <c r="K687" s="13">
        <v>0</v>
      </c>
      <c r="L687" s="13">
        <v>0</v>
      </c>
      <c r="M687">
        <v>0</v>
      </c>
      <c r="N687">
        <v>0</v>
      </c>
      <c r="O687">
        <v>0</v>
      </c>
      <c r="P687">
        <v>0</v>
      </c>
      <c r="Q687">
        <v>0</v>
      </c>
      <c r="R687">
        <v>0</v>
      </c>
      <c r="S687">
        <v>0</v>
      </c>
      <c r="T687" s="38">
        <f t="shared" si="42"/>
        <v>1</v>
      </c>
      <c r="U687">
        <v>0</v>
      </c>
      <c r="V687">
        <v>0</v>
      </c>
      <c r="W687">
        <v>0</v>
      </c>
      <c r="X687">
        <v>0</v>
      </c>
      <c r="Y687">
        <v>0</v>
      </c>
      <c r="Z687">
        <v>0</v>
      </c>
      <c r="AA687">
        <v>0</v>
      </c>
      <c r="AB687">
        <v>1</v>
      </c>
      <c r="AC687">
        <v>0</v>
      </c>
      <c r="AD687" s="38">
        <v>0</v>
      </c>
      <c r="AE687" s="39">
        <f t="shared" si="43"/>
        <v>1</v>
      </c>
    </row>
    <row r="688" spans="1:31" x14ac:dyDescent="0.25">
      <c r="A688" s="33" t="str">
        <f>DATA!A687</f>
        <v>AU (AU.B.Bystrica)</v>
      </c>
      <c r="B688" s="41" t="str">
        <f>DATA!C687&amp;" - "&amp;DATA!B687</f>
        <v>Herec v hlavnej úlohy - SR2</v>
      </c>
      <c r="C688" s="38">
        <f t="shared" si="40"/>
        <v>0</v>
      </c>
      <c r="D688" s="13">
        <v>0</v>
      </c>
      <c r="E688" s="13">
        <v>0</v>
      </c>
      <c r="F688" s="13">
        <v>0</v>
      </c>
      <c r="G688" s="13">
        <v>0</v>
      </c>
      <c r="H688" s="13">
        <v>0</v>
      </c>
      <c r="I688" s="13">
        <v>0</v>
      </c>
      <c r="J688" s="38">
        <f t="shared" si="41"/>
        <v>0</v>
      </c>
      <c r="K688" s="13">
        <v>0</v>
      </c>
      <c r="L688" s="13">
        <v>0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0</v>
      </c>
      <c r="S688">
        <v>0</v>
      </c>
      <c r="T688" s="38">
        <f t="shared" si="42"/>
        <v>2</v>
      </c>
      <c r="U688">
        <v>0</v>
      </c>
      <c r="V688">
        <v>0</v>
      </c>
      <c r="W688">
        <v>0</v>
      </c>
      <c r="X688">
        <v>0</v>
      </c>
      <c r="Y688">
        <v>0</v>
      </c>
      <c r="Z688">
        <v>0</v>
      </c>
      <c r="AA688">
        <v>0</v>
      </c>
      <c r="AB688">
        <v>2</v>
      </c>
      <c r="AC688">
        <v>0</v>
      </c>
      <c r="AD688" s="38">
        <v>0</v>
      </c>
      <c r="AE688" s="39">
        <f t="shared" si="43"/>
        <v>2</v>
      </c>
    </row>
    <row r="689" spans="1:31" x14ac:dyDescent="0.25">
      <c r="A689" s="33" t="str">
        <f>DATA!A688</f>
        <v>AU (AU.B.Bystrica)</v>
      </c>
      <c r="B689" s="41" t="str">
        <f>DATA!C688&amp;" - "&amp;DATA!B688</f>
        <v>Inštrumentalista - SR2</v>
      </c>
      <c r="C689" s="38">
        <f t="shared" si="40"/>
        <v>0</v>
      </c>
      <c r="D689" s="13">
        <v>0</v>
      </c>
      <c r="E689" s="13">
        <v>0</v>
      </c>
      <c r="F689" s="13">
        <v>0</v>
      </c>
      <c r="G689" s="13">
        <v>0</v>
      </c>
      <c r="H689" s="13">
        <v>0</v>
      </c>
      <c r="I689" s="13">
        <v>0</v>
      </c>
      <c r="J689" s="38">
        <f t="shared" si="41"/>
        <v>0</v>
      </c>
      <c r="K689" s="13">
        <v>0</v>
      </c>
      <c r="L689" s="13">
        <v>0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0</v>
      </c>
      <c r="S689">
        <v>0</v>
      </c>
      <c r="T689" s="38">
        <f t="shared" si="42"/>
        <v>15</v>
      </c>
      <c r="U689">
        <v>0</v>
      </c>
      <c r="V689">
        <v>0</v>
      </c>
      <c r="W689">
        <v>0</v>
      </c>
      <c r="X689">
        <v>0</v>
      </c>
      <c r="Y689">
        <v>0</v>
      </c>
      <c r="Z689">
        <v>0</v>
      </c>
      <c r="AA689">
        <v>0</v>
      </c>
      <c r="AB689">
        <v>15</v>
      </c>
      <c r="AC689">
        <v>0</v>
      </c>
      <c r="AD689" s="38">
        <v>0</v>
      </c>
      <c r="AE689" s="39">
        <f t="shared" si="43"/>
        <v>15</v>
      </c>
    </row>
    <row r="690" spans="1:31" x14ac:dyDescent="0.25">
      <c r="A690" s="33" t="str">
        <f>DATA!A689</f>
        <v>AU (AU.B.Bystrica)</v>
      </c>
      <c r="B690" s="41" t="str">
        <f>DATA!C689&amp;" - "&amp;DATA!B689</f>
        <v>Inštrumentalista - sólista - SR2</v>
      </c>
      <c r="C690" s="38">
        <f t="shared" si="40"/>
        <v>0</v>
      </c>
      <c r="D690" s="13">
        <v>0</v>
      </c>
      <c r="E690" s="13">
        <v>0</v>
      </c>
      <c r="F690" s="13">
        <v>0</v>
      </c>
      <c r="G690" s="13">
        <v>0</v>
      </c>
      <c r="H690" s="13">
        <v>0</v>
      </c>
      <c r="I690" s="13">
        <v>0</v>
      </c>
      <c r="J690" s="38">
        <f t="shared" si="41"/>
        <v>0</v>
      </c>
      <c r="K690" s="13">
        <v>0</v>
      </c>
      <c r="L690" s="13">
        <v>0</v>
      </c>
      <c r="M690">
        <v>0</v>
      </c>
      <c r="N690">
        <v>0</v>
      </c>
      <c r="O690">
        <v>0</v>
      </c>
      <c r="P690">
        <v>0</v>
      </c>
      <c r="Q690">
        <v>0</v>
      </c>
      <c r="R690">
        <v>0</v>
      </c>
      <c r="S690">
        <v>0</v>
      </c>
      <c r="T690" s="38">
        <f t="shared" si="42"/>
        <v>4</v>
      </c>
      <c r="U690">
        <v>0</v>
      </c>
      <c r="V690">
        <v>0</v>
      </c>
      <c r="W690">
        <v>0</v>
      </c>
      <c r="X690">
        <v>0</v>
      </c>
      <c r="Y690">
        <v>0</v>
      </c>
      <c r="Z690">
        <v>0</v>
      </c>
      <c r="AA690">
        <v>0</v>
      </c>
      <c r="AB690">
        <v>4</v>
      </c>
      <c r="AC690">
        <v>0</v>
      </c>
      <c r="AD690" s="38">
        <v>0</v>
      </c>
      <c r="AE690" s="39">
        <f t="shared" si="43"/>
        <v>4</v>
      </c>
    </row>
    <row r="691" spans="1:31" x14ac:dyDescent="0.25">
      <c r="A691" s="33" t="str">
        <f>DATA!A690</f>
        <v>AU (AU.B.Bystrica)</v>
      </c>
      <c r="B691" s="41" t="str">
        <f>DATA!C690&amp;" - "&amp;DATA!B690</f>
        <v>Kurátor výstavy - SR2</v>
      </c>
      <c r="C691" s="38">
        <f t="shared" si="40"/>
        <v>0</v>
      </c>
      <c r="D691" s="13">
        <v>0</v>
      </c>
      <c r="E691" s="13">
        <v>0</v>
      </c>
      <c r="F691" s="13">
        <v>0</v>
      </c>
      <c r="G691" s="13">
        <v>0</v>
      </c>
      <c r="H691" s="13">
        <v>0</v>
      </c>
      <c r="I691" s="13">
        <v>0</v>
      </c>
      <c r="J691" s="38">
        <f t="shared" si="41"/>
        <v>0</v>
      </c>
      <c r="K691" s="13">
        <v>0</v>
      </c>
      <c r="L691" s="13">
        <v>0</v>
      </c>
      <c r="M691">
        <v>0</v>
      </c>
      <c r="N691">
        <v>0</v>
      </c>
      <c r="O691">
        <v>0</v>
      </c>
      <c r="P691">
        <v>0</v>
      </c>
      <c r="Q691">
        <v>0</v>
      </c>
      <c r="R691">
        <v>0</v>
      </c>
      <c r="S691">
        <v>0</v>
      </c>
      <c r="T691" s="38">
        <f t="shared" si="42"/>
        <v>6</v>
      </c>
      <c r="U691">
        <v>0</v>
      </c>
      <c r="V691">
        <v>0</v>
      </c>
      <c r="W691">
        <v>0</v>
      </c>
      <c r="X691">
        <v>0</v>
      </c>
      <c r="Y691">
        <v>0</v>
      </c>
      <c r="Z691">
        <v>0</v>
      </c>
      <c r="AA691">
        <v>0</v>
      </c>
      <c r="AB691">
        <v>6</v>
      </c>
      <c r="AC691">
        <v>0</v>
      </c>
      <c r="AD691" s="38">
        <v>0</v>
      </c>
      <c r="AE691" s="39">
        <f t="shared" si="43"/>
        <v>6</v>
      </c>
    </row>
    <row r="692" spans="1:31" x14ac:dyDescent="0.25">
      <c r="A692" s="33" t="str">
        <f>DATA!A691</f>
        <v>AU (AU.B.Bystrica)</v>
      </c>
      <c r="B692" s="41" t="str">
        <f>DATA!C691&amp;" - "&amp;DATA!B691</f>
        <v>Prekladateľ - SR2</v>
      </c>
      <c r="C692" s="38">
        <f t="shared" si="40"/>
        <v>0</v>
      </c>
      <c r="D692" s="13">
        <v>0</v>
      </c>
      <c r="E692" s="13">
        <v>0</v>
      </c>
      <c r="F692" s="13">
        <v>0</v>
      </c>
      <c r="G692" s="13">
        <v>0</v>
      </c>
      <c r="H692" s="13">
        <v>0</v>
      </c>
      <c r="I692" s="13">
        <v>0</v>
      </c>
      <c r="J692" s="38">
        <f t="shared" si="41"/>
        <v>0</v>
      </c>
      <c r="K692" s="13">
        <v>0</v>
      </c>
      <c r="L692" s="13">
        <v>0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0</v>
      </c>
      <c r="S692">
        <v>0</v>
      </c>
      <c r="T692" s="38">
        <f t="shared" si="42"/>
        <v>1</v>
      </c>
      <c r="U692">
        <v>0</v>
      </c>
      <c r="V692">
        <v>0</v>
      </c>
      <c r="W692">
        <v>0</v>
      </c>
      <c r="X692">
        <v>0</v>
      </c>
      <c r="Y692">
        <v>0</v>
      </c>
      <c r="Z692">
        <v>0</v>
      </c>
      <c r="AA692">
        <v>0</v>
      </c>
      <c r="AB692">
        <v>1</v>
      </c>
      <c r="AC692">
        <v>0</v>
      </c>
      <c r="AD692" s="38">
        <v>0</v>
      </c>
      <c r="AE692" s="39">
        <f t="shared" si="43"/>
        <v>1</v>
      </c>
    </row>
    <row r="693" spans="1:31" x14ac:dyDescent="0.25">
      <c r="A693" s="33" t="str">
        <f>DATA!A692</f>
        <v>AU (AU.B.Bystrica)</v>
      </c>
      <c r="B693" s="41" t="str">
        <f>DATA!C692&amp;" - "&amp;DATA!B692</f>
        <v>Režisér - SR2</v>
      </c>
      <c r="C693" s="38">
        <f t="shared" si="40"/>
        <v>0</v>
      </c>
      <c r="D693" s="13">
        <v>0</v>
      </c>
      <c r="E693" s="13">
        <v>0</v>
      </c>
      <c r="F693" s="13">
        <v>0</v>
      </c>
      <c r="G693" s="13">
        <v>0</v>
      </c>
      <c r="H693" s="13">
        <v>0</v>
      </c>
      <c r="I693" s="13">
        <v>0</v>
      </c>
      <c r="J693" s="38">
        <f t="shared" si="41"/>
        <v>0</v>
      </c>
      <c r="K693" s="13">
        <v>0</v>
      </c>
      <c r="L693" s="13">
        <v>0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0</v>
      </c>
      <c r="S693">
        <v>0</v>
      </c>
      <c r="T693" s="38">
        <f t="shared" si="42"/>
        <v>6</v>
      </c>
      <c r="U693">
        <v>0</v>
      </c>
      <c r="V693">
        <v>0</v>
      </c>
      <c r="W693">
        <v>0</v>
      </c>
      <c r="X693">
        <v>0</v>
      </c>
      <c r="Y693">
        <v>0</v>
      </c>
      <c r="Z693">
        <v>0</v>
      </c>
      <c r="AA693">
        <v>0</v>
      </c>
      <c r="AB693">
        <v>6</v>
      </c>
      <c r="AC693">
        <v>0</v>
      </c>
      <c r="AD693" s="38">
        <v>0</v>
      </c>
      <c r="AE693" s="39">
        <f t="shared" si="43"/>
        <v>6</v>
      </c>
    </row>
    <row r="694" spans="1:31" x14ac:dyDescent="0.25">
      <c r="A694" s="33" t="str">
        <f>DATA!A693</f>
        <v>AU (AU.B.Bystrica)</v>
      </c>
      <c r="B694" s="41" t="str">
        <f>DATA!C693&amp;" - "&amp;DATA!B693</f>
        <v>Spevák - sólista - SR2</v>
      </c>
      <c r="C694" s="38">
        <f t="shared" si="40"/>
        <v>0</v>
      </c>
      <c r="D694" s="13">
        <v>0</v>
      </c>
      <c r="E694" s="13">
        <v>0</v>
      </c>
      <c r="F694" s="13">
        <v>0</v>
      </c>
      <c r="G694" s="13">
        <v>0</v>
      </c>
      <c r="H694" s="13">
        <v>0</v>
      </c>
      <c r="I694" s="13">
        <v>0</v>
      </c>
      <c r="J694" s="38">
        <f t="shared" si="41"/>
        <v>0</v>
      </c>
      <c r="K694" s="13">
        <v>0</v>
      </c>
      <c r="L694" s="13">
        <v>0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0</v>
      </c>
      <c r="S694">
        <v>0</v>
      </c>
      <c r="T694" s="38">
        <f t="shared" si="42"/>
        <v>3</v>
      </c>
      <c r="U694">
        <v>0</v>
      </c>
      <c r="V694">
        <v>0</v>
      </c>
      <c r="W694">
        <v>0</v>
      </c>
      <c r="X694">
        <v>0</v>
      </c>
      <c r="Y694">
        <v>0</v>
      </c>
      <c r="Z694">
        <v>0</v>
      </c>
      <c r="AA694">
        <v>0</v>
      </c>
      <c r="AB694">
        <v>3</v>
      </c>
      <c r="AC694">
        <v>0</v>
      </c>
      <c r="AD694" s="38">
        <v>0</v>
      </c>
      <c r="AE694" s="39">
        <f t="shared" si="43"/>
        <v>3</v>
      </c>
    </row>
    <row r="695" spans="1:31" x14ac:dyDescent="0.25">
      <c r="A695" s="33" t="str">
        <f>DATA!A694</f>
        <v>AU (AU.B.Bystrica)</v>
      </c>
      <c r="B695" s="41" t="str">
        <f>DATA!C694&amp;" - "&amp;DATA!B694</f>
        <v>Výtvarník - SR2</v>
      </c>
      <c r="C695" s="38">
        <f t="shared" si="40"/>
        <v>0</v>
      </c>
      <c r="D695" s="13">
        <v>0</v>
      </c>
      <c r="E695" s="13">
        <v>0</v>
      </c>
      <c r="F695" s="13">
        <v>0</v>
      </c>
      <c r="G695" s="13">
        <v>0</v>
      </c>
      <c r="H695" s="13">
        <v>0</v>
      </c>
      <c r="I695" s="13">
        <v>0</v>
      </c>
      <c r="J695" s="38">
        <f t="shared" si="41"/>
        <v>0</v>
      </c>
      <c r="K695" s="13">
        <v>0</v>
      </c>
      <c r="L695" s="13">
        <v>0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>
        <v>0</v>
      </c>
      <c r="T695" s="38">
        <f t="shared" si="42"/>
        <v>28</v>
      </c>
      <c r="U695">
        <v>0</v>
      </c>
      <c r="V695">
        <v>0</v>
      </c>
      <c r="W695">
        <v>0</v>
      </c>
      <c r="X695">
        <v>0</v>
      </c>
      <c r="Y695">
        <v>0</v>
      </c>
      <c r="Z695">
        <v>0</v>
      </c>
      <c r="AA695">
        <v>0</v>
      </c>
      <c r="AB695">
        <v>28</v>
      </c>
      <c r="AC695">
        <v>0</v>
      </c>
      <c r="AD695" s="38">
        <v>0</v>
      </c>
      <c r="AE695" s="39">
        <f t="shared" si="43"/>
        <v>28</v>
      </c>
    </row>
    <row r="696" spans="1:31" x14ac:dyDescent="0.25">
      <c r="A696" s="33" t="str">
        <f>DATA!A695</f>
        <v>AU (AU.B.Bystrica)</v>
      </c>
      <c r="B696" s="41" t="str">
        <f>DATA!C695&amp;" - "&amp;DATA!B695</f>
        <v>Autor hudby - SR3</v>
      </c>
      <c r="C696" s="38">
        <f t="shared" si="40"/>
        <v>0</v>
      </c>
      <c r="D696" s="13">
        <v>0</v>
      </c>
      <c r="E696" s="13">
        <v>0</v>
      </c>
      <c r="F696" s="13">
        <v>0</v>
      </c>
      <c r="G696" s="13">
        <v>0</v>
      </c>
      <c r="H696" s="13">
        <v>0</v>
      </c>
      <c r="I696" s="13">
        <v>0</v>
      </c>
      <c r="J696" s="38">
        <f t="shared" si="41"/>
        <v>0</v>
      </c>
      <c r="K696" s="13">
        <v>0</v>
      </c>
      <c r="L696" s="13">
        <v>0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>
        <v>0</v>
      </c>
      <c r="T696" s="38">
        <f t="shared" si="42"/>
        <v>1</v>
      </c>
      <c r="U696">
        <v>0</v>
      </c>
      <c r="V696">
        <v>0</v>
      </c>
      <c r="W696">
        <v>0</v>
      </c>
      <c r="X696">
        <v>0</v>
      </c>
      <c r="Y696">
        <v>0</v>
      </c>
      <c r="Z696">
        <v>0</v>
      </c>
      <c r="AA696">
        <v>0</v>
      </c>
      <c r="AB696">
        <v>0</v>
      </c>
      <c r="AC696">
        <v>1</v>
      </c>
      <c r="AD696" s="38">
        <v>0</v>
      </c>
      <c r="AE696" s="39">
        <f t="shared" si="43"/>
        <v>1</v>
      </c>
    </row>
    <row r="697" spans="1:31" x14ac:dyDescent="0.25">
      <c r="A697" s="33" t="str">
        <f>DATA!A696</f>
        <v>AU (AU.B.Bystrica)</v>
      </c>
      <c r="B697" s="41" t="str">
        <f>DATA!C696&amp;" - "&amp;DATA!B696</f>
        <v>Dirigent - SR3</v>
      </c>
      <c r="C697" s="38">
        <f t="shared" si="40"/>
        <v>0</v>
      </c>
      <c r="D697" s="13">
        <v>0</v>
      </c>
      <c r="E697" s="13">
        <v>0</v>
      </c>
      <c r="F697" s="13">
        <v>0</v>
      </c>
      <c r="G697" s="13">
        <v>0</v>
      </c>
      <c r="H697" s="13">
        <v>0</v>
      </c>
      <c r="I697" s="13">
        <v>0</v>
      </c>
      <c r="J697" s="38">
        <f t="shared" si="41"/>
        <v>0</v>
      </c>
      <c r="K697" s="13">
        <v>0</v>
      </c>
      <c r="L697" s="13">
        <v>0</v>
      </c>
      <c r="M697">
        <v>0</v>
      </c>
      <c r="N697">
        <v>0</v>
      </c>
      <c r="O697">
        <v>0</v>
      </c>
      <c r="P697">
        <v>0</v>
      </c>
      <c r="Q697">
        <v>0</v>
      </c>
      <c r="R697">
        <v>0</v>
      </c>
      <c r="S697">
        <v>0</v>
      </c>
      <c r="T697" s="38">
        <f t="shared" si="42"/>
        <v>1</v>
      </c>
      <c r="U697">
        <v>0</v>
      </c>
      <c r="V697">
        <v>0</v>
      </c>
      <c r="W697">
        <v>0</v>
      </c>
      <c r="X697">
        <v>0</v>
      </c>
      <c r="Y697">
        <v>0</v>
      </c>
      <c r="Z697">
        <v>0</v>
      </c>
      <c r="AA697">
        <v>0</v>
      </c>
      <c r="AB697">
        <v>0</v>
      </c>
      <c r="AC697">
        <v>1</v>
      </c>
      <c r="AD697" s="38">
        <v>0</v>
      </c>
      <c r="AE697" s="39">
        <f t="shared" si="43"/>
        <v>1</v>
      </c>
    </row>
    <row r="698" spans="1:31" x14ac:dyDescent="0.25">
      <c r="A698" s="33" t="str">
        <f>DATA!A697</f>
        <v>AU (AU.B.Bystrica)</v>
      </c>
      <c r="B698" s="41" t="str">
        <f>DATA!C697&amp;" - "&amp;DATA!B697</f>
        <v>Herec v hlavnej úlohy - SR3</v>
      </c>
      <c r="C698" s="38">
        <f t="shared" si="40"/>
        <v>0</v>
      </c>
      <c r="D698" s="13">
        <v>0</v>
      </c>
      <c r="E698" s="13">
        <v>0</v>
      </c>
      <c r="F698" s="13">
        <v>0</v>
      </c>
      <c r="G698" s="13">
        <v>0</v>
      </c>
      <c r="H698" s="13">
        <v>0</v>
      </c>
      <c r="I698" s="13">
        <v>0</v>
      </c>
      <c r="J698" s="38">
        <f t="shared" si="41"/>
        <v>0</v>
      </c>
      <c r="K698" s="13">
        <v>0</v>
      </c>
      <c r="L698" s="13">
        <v>0</v>
      </c>
      <c r="M698">
        <v>0</v>
      </c>
      <c r="N698">
        <v>0</v>
      </c>
      <c r="O698">
        <v>0</v>
      </c>
      <c r="P698">
        <v>0</v>
      </c>
      <c r="Q698">
        <v>0</v>
      </c>
      <c r="R698">
        <v>0</v>
      </c>
      <c r="S698">
        <v>0</v>
      </c>
      <c r="T698" s="38">
        <f t="shared" si="42"/>
        <v>2</v>
      </c>
      <c r="U698">
        <v>0</v>
      </c>
      <c r="V698">
        <v>0</v>
      </c>
      <c r="W698">
        <v>0</v>
      </c>
      <c r="X698">
        <v>0</v>
      </c>
      <c r="Y698">
        <v>0</v>
      </c>
      <c r="Z698">
        <v>0</v>
      </c>
      <c r="AA698">
        <v>0</v>
      </c>
      <c r="AB698">
        <v>0</v>
      </c>
      <c r="AC698">
        <v>2</v>
      </c>
      <c r="AD698" s="38">
        <v>0</v>
      </c>
      <c r="AE698" s="39">
        <f t="shared" si="43"/>
        <v>2</v>
      </c>
    </row>
    <row r="699" spans="1:31" x14ac:dyDescent="0.25">
      <c r="A699" s="33" t="str">
        <f>DATA!A698</f>
        <v>AU (AU.B.Bystrica)</v>
      </c>
      <c r="B699" s="41" t="str">
        <f>DATA!C698&amp;" - "&amp;DATA!B698</f>
        <v>Inštrumentalista - SR3</v>
      </c>
      <c r="C699" s="38">
        <f t="shared" si="40"/>
        <v>0</v>
      </c>
      <c r="D699" s="13">
        <v>0</v>
      </c>
      <c r="E699" s="13">
        <v>0</v>
      </c>
      <c r="F699" s="13">
        <v>0</v>
      </c>
      <c r="G699" s="13">
        <v>0</v>
      </c>
      <c r="H699" s="13">
        <v>0</v>
      </c>
      <c r="I699" s="13">
        <v>0</v>
      </c>
      <c r="J699" s="38">
        <f t="shared" si="41"/>
        <v>0</v>
      </c>
      <c r="K699" s="13">
        <v>0</v>
      </c>
      <c r="L699" s="13">
        <v>0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 s="38">
        <f t="shared" si="42"/>
        <v>31</v>
      </c>
      <c r="U699">
        <v>0</v>
      </c>
      <c r="V699">
        <v>0</v>
      </c>
      <c r="W699">
        <v>0</v>
      </c>
      <c r="X699">
        <v>0</v>
      </c>
      <c r="Y699">
        <v>0</v>
      </c>
      <c r="Z699">
        <v>0</v>
      </c>
      <c r="AA699">
        <v>0</v>
      </c>
      <c r="AB699">
        <v>0</v>
      </c>
      <c r="AC699">
        <v>31</v>
      </c>
      <c r="AD699" s="38">
        <v>0</v>
      </c>
      <c r="AE699" s="39">
        <f t="shared" si="43"/>
        <v>31</v>
      </c>
    </row>
    <row r="700" spans="1:31" x14ac:dyDescent="0.25">
      <c r="A700" s="33" t="str">
        <f>DATA!A699</f>
        <v>AU (AU.B.Bystrica)</v>
      </c>
      <c r="B700" s="41" t="str">
        <f>DATA!C699&amp;" - "&amp;DATA!B699</f>
        <v>Inštrumentalista - sólista - SR3</v>
      </c>
      <c r="C700" s="38">
        <f t="shared" si="40"/>
        <v>0</v>
      </c>
      <c r="D700" s="13">
        <v>0</v>
      </c>
      <c r="E700" s="13">
        <v>0</v>
      </c>
      <c r="F700" s="13">
        <v>0</v>
      </c>
      <c r="G700" s="13">
        <v>0</v>
      </c>
      <c r="H700" s="13">
        <v>0</v>
      </c>
      <c r="I700" s="13">
        <v>0</v>
      </c>
      <c r="J700" s="38">
        <f t="shared" si="41"/>
        <v>0</v>
      </c>
      <c r="K700" s="13">
        <v>0</v>
      </c>
      <c r="L700" s="13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 s="38">
        <f t="shared" si="42"/>
        <v>36</v>
      </c>
      <c r="U700">
        <v>0</v>
      </c>
      <c r="V700">
        <v>0</v>
      </c>
      <c r="W700">
        <v>0</v>
      </c>
      <c r="X700">
        <v>0</v>
      </c>
      <c r="Y700">
        <v>0</v>
      </c>
      <c r="Z700">
        <v>0</v>
      </c>
      <c r="AA700">
        <v>0</v>
      </c>
      <c r="AB700">
        <v>0</v>
      </c>
      <c r="AC700">
        <v>36</v>
      </c>
      <c r="AD700" s="38">
        <v>0</v>
      </c>
      <c r="AE700" s="39">
        <f t="shared" si="43"/>
        <v>36</v>
      </c>
    </row>
    <row r="701" spans="1:31" x14ac:dyDescent="0.25">
      <c r="A701" s="33" t="str">
        <f>DATA!A700</f>
        <v>AU (AU.B.Bystrica)</v>
      </c>
      <c r="B701" s="41" t="str">
        <f>DATA!C700&amp;" - "&amp;DATA!B700</f>
        <v>Kurátor výstavy - SR3</v>
      </c>
      <c r="C701" s="38">
        <f t="shared" si="40"/>
        <v>0</v>
      </c>
      <c r="D701" s="13">
        <v>0</v>
      </c>
      <c r="E701" s="13">
        <v>0</v>
      </c>
      <c r="F701" s="13">
        <v>0</v>
      </c>
      <c r="G701" s="13">
        <v>0</v>
      </c>
      <c r="H701" s="13">
        <v>0</v>
      </c>
      <c r="I701" s="13">
        <v>0</v>
      </c>
      <c r="J701" s="38">
        <f t="shared" si="41"/>
        <v>0</v>
      </c>
      <c r="K701" s="13">
        <v>0</v>
      </c>
      <c r="L701" s="13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 s="38">
        <f t="shared" si="42"/>
        <v>8</v>
      </c>
      <c r="U701">
        <v>0</v>
      </c>
      <c r="V701">
        <v>0</v>
      </c>
      <c r="W701">
        <v>0</v>
      </c>
      <c r="X701">
        <v>0</v>
      </c>
      <c r="Y701">
        <v>0</v>
      </c>
      <c r="Z701">
        <v>0</v>
      </c>
      <c r="AA701">
        <v>0</v>
      </c>
      <c r="AB701">
        <v>0</v>
      </c>
      <c r="AC701">
        <v>8</v>
      </c>
      <c r="AD701" s="38">
        <v>0</v>
      </c>
      <c r="AE701" s="39">
        <f t="shared" si="43"/>
        <v>8</v>
      </c>
    </row>
    <row r="702" spans="1:31" x14ac:dyDescent="0.25">
      <c r="A702" s="33" t="str">
        <f>DATA!A701</f>
        <v>AU (AU.B.Bystrica)</v>
      </c>
      <c r="B702" s="41" t="str">
        <f>DATA!C701&amp;" - "&amp;DATA!B701</f>
        <v>Spevák - SR3</v>
      </c>
      <c r="C702" s="38">
        <f t="shared" si="40"/>
        <v>0</v>
      </c>
      <c r="D702" s="13">
        <v>0</v>
      </c>
      <c r="E702" s="13">
        <v>0</v>
      </c>
      <c r="F702" s="13">
        <v>0</v>
      </c>
      <c r="G702" s="13">
        <v>0</v>
      </c>
      <c r="H702" s="13">
        <v>0</v>
      </c>
      <c r="I702" s="13">
        <v>0</v>
      </c>
      <c r="J702" s="38">
        <f t="shared" si="41"/>
        <v>0</v>
      </c>
      <c r="K702" s="13">
        <v>0</v>
      </c>
      <c r="L702" s="13">
        <v>0</v>
      </c>
      <c r="M702">
        <v>0</v>
      </c>
      <c r="N702">
        <v>0</v>
      </c>
      <c r="O702">
        <v>0</v>
      </c>
      <c r="P702">
        <v>0</v>
      </c>
      <c r="Q702">
        <v>0</v>
      </c>
      <c r="R702">
        <v>0</v>
      </c>
      <c r="S702">
        <v>0</v>
      </c>
      <c r="T702" s="38">
        <f t="shared" si="42"/>
        <v>5</v>
      </c>
      <c r="U702">
        <v>0</v>
      </c>
      <c r="V702">
        <v>0</v>
      </c>
      <c r="W702">
        <v>0</v>
      </c>
      <c r="X702">
        <v>0</v>
      </c>
      <c r="Y702">
        <v>0</v>
      </c>
      <c r="Z702">
        <v>0</v>
      </c>
      <c r="AA702">
        <v>0</v>
      </c>
      <c r="AB702">
        <v>0</v>
      </c>
      <c r="AC702">
        <v>5</v>
      </c>
      <c r="AD702" s="38">
        <v>0</v>
      </c>
      <c r="AE702" s="39">
        <f t="shared" si="43"/>
        <v>5</v>
      </c>
    </row>
    <row r="703" spans="1:31" x14ac:dyDescent="0.25">
      <c r="A703" s="33" t="str">
        <f>DATA!A702</f>
        <v>AU (AU.B.Bystrica)</v>
      </c>
      <c r="B703" s="41" t="str">
        <f>DATA!C702&amp;" - "&amp;DATA!B702</f>
        <v>Spevák - sólista - SR3</v>
      </c>
      <c r="C703" s="38">
        <f t="shared" si="40"/>
        <v>0</v>
      </c>
      <c r="D703" s="13">
        <v>0</v>
      </c>
      <c r="E703" s="13">
        <v>0</v>
      </c>
      <c r="F703" s="13">
        <v>0</v>
      </c>
      <c r="G703" s="13">
        <v>0</v>
      </c>
      <c r="H703" s="13">
        <v>0</v>
      </c>
      <c r="I703" s="13">
        <v>0</v>
      </c>
      <c r="J703" s="38">
        <f t="shared" si="41"/>
        <v>0</v>
      </c>
      <c r="K703" s="13">
        <v>0</v>
      </c>
      <c r="L703" s="13">
        <v>0</v>
      </c>
      <c r="M703">
        <v>0</v>
      </c>
      <c r="N703">
        <v>0</v>
      </c>
      <c r="O703">
        <v>0</v>
      </c>
      <c r="P703">
        <v>0</v>
      </c>
      <c r="Q703">
        <v>0</v>
      </c>
      <c r="R703">
        <v>0</v>
      </c>
      <c r="S703">
        <v>0</v>
      </c>
      <c r="T703" s="38">
        <f t="shared" si="42"/>
        <v>22</v>
      </c>
      <c r="U703">
        <v>0</v>
      </c>
      <c r="V703">
        <v>0</v>
      </c>
      <c r="W703">
        <v>0</v>
      </c>
      <c r="X703">
        <v>0</v>
      </c>
      <c r="Y703">
        <v>0</v>
      </c>
      <c r="Z703">
        <v>0</v>
      </c>
      <c r="AA703">
        <v>0</v>
      </c>
      <c r="AB703">
        <v>0</v>
      </c>
      <c r="AC703">
        <v>22</v>
      </c>
      <c r="AD703" s="38">
        <v>0</v>
      </c>
      <c r="AE703" s="39">
        <f t="shared" si="43"/>
        <v>22</v>
      </c>
    </row>
    <row r="704" spans="1:31" x14ac:dyDescent="0.25">
      <c r="A704" s="33" t="str">
        <f>DATA!A703</f>
        <v>AU (AU.B.Bystrica)</v>
      </c>
      <c r="B704" s="41" t="str">
        <f>DATA!C703&amp;" - "&amp;DATA!B703</f>
        <v>Výtvarník - SR3</v>
      </c>
      <c r="C704" s="38">
        <f t="shared" si="40"/>
        <v>0</v>
      </c>
      <c r="D704" s="13">
        <v>0</v>
      </c>
      <c r="E704" s="13">
        <v>0</v>
      </c>
      <c r="F704" s="13">
        <v>0</v>
      </c>
      <c r="G704" s="13">
        <v>0</v>
      </c>
      <c r="H704" s="13">
        <v>0</v>
      </c>
      <c r="I704" s="13">
        <v>0</v>
      </c>
      <c r="J704" s="38">
        <f t="shared" si="41"/>
        <v>0</v>
      </c>
      <c r="K704" s="13">
        <v>0</v>
      </c>
      <c r="L704" s="13">
        <v>0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0</v>
      </c>
      <c r="S704">
        <v>0</v>
      </c>
      <c r="T704" s="38">
        <f t="shared" si="42"/>
        <v>65</v>
      </c>
      <c r="U704">
        <v>0</v>
      </c>
      <c r="V704">
        <v>0</v>
      </c>
      <c r="W704">
        <v>0</v>
      </c>
      <c r="X704">
        <v>0</v>
      </c>
      <c r="Y704">
        <v>0</v>
      </c>
      <c r="Z704">
        <v>0</v>
      </c>
      <c r="AA704">
        <v>0</v>
      </c>
      <c r="AB704">
        <v>0</v>
      </c>
      <c r="AC704">
        <v>65</v>
      </c>
      <c r="AD704" s="38">
        <v>0</v>
      </c>
      <c r="AE704" s="39">
        <f t="shared" si="43"/>
        <v>65</v>
      </c>
    </row>
    <row r="705" spans="1:31" x14ac:dyDescent="0.25">
      <c r="A705" s="33" t="str">
        <f>DATA!A704</f>
        <v>AU (AU.B.Bystrica)</v>
      </c>
      <c r="B705" s="41" t="str">
        <f>DATA!C704&amp;" - "&amp;DATA!B704</f>
        <v>Herec vo vedľajšej úlohe - ZM1</v>
      </c>
      <c r="C705" s="38">
        <f t="shared" si="40"/>
        <v>0</v>
      </c>
      <c r="D705" s="13">
        <v>0</v>
      </c>
      <c r="E705" s="13">
        <v>0</v>
      </c>
      <c r="F705" s="13">
        <v>0</v>
      </c>
      <c r="G705" s="13">
        <v>0</v>
      </c>
      <c r="H705" s="13">
        <v>0</v>
      </c>
      <c r="I705" s="13">
        <v>0</v>
      </c>
      <c r="J705" s="38">
        <f t="shared" si="41"/>
        <v>1</v>
      </c>
      <c r="K705" s="13">
        <v>1</v>
      </c>
      <c r="L705" s="13">
        <v>0</v>
      </c>
      <c r="M705">
        <v>0</v>
      </c>
      <c r="N705">
        <v>0</v>
      </c>
      <c r="O705">
        <v>0</v>
      </c>
      <c r="P705">
        <v>0</v>
      </c>
      <c r="Q705">
        <v>0</v>
      </c>
      <c r="R705">
        <v>0</v>
      </c>
      <c r="S705">
        <v>0</v>
      </c>
      <c r="T705" s="38">
        <f t="shared" si="42"/>
        <v>0</v>
      </c>
      <c r="U705">
        <v>0</v>
      </c>
      <c r="V705">
        <v>0</v>
      </c>
      <c r="W705">
        <v>0</v>
      </c>
      <c r="X705">
        <v>0</v>
      </c>
      <c r="Y705">
        <v>0</v>
      </c>
      <c r="Z705">
        <v>0</v>
      </c>
      <c r="AA705">
        <v>0</v>
      </c>
      <c r="AB705">
        <v>0</v>
      </c>
      <c r="AC705">
        <v>0</v>
      </c>
      <c r="AD705" s="38">
        <v>0</v>
      </c>
      <c r="AE705" s="39">
        <f t="shared" si="43"/>
        <v>1</v>
      </c>
    </row>
    <row r="706" spans="1:31" x14ac:dyDescent="0.25">
      <c r="A706" s="33" t="str">
        <f>DATA!A705</f>
        <v>AU (AU.B.Bystrica)</v>
      </c>
      <c r="B706" s="41" t="str">
        <f>DATA!C705&amp;" - "&amp;DATA!B705</f>
        <v>Inštrumentalista - sólista - ZM1</v>
      </c>
      <c r="C706" s="38">
        <f t="shared" si="40"/>
        <v>0</v>
      </c>
      <c r="D706" s="13">
        <v>0</v>
      </c>
      <c r="E706" s="13">
        <v>0</v>
      </c>
      <c r="F706" s="13">
        <v>0</v>
      </c>
      <c r="G706" s="13">
        <v>0</v>
      </c>
      <c r="H706" s="13">
        <v>0</v>
      </c>
      <c r="I706" s="13">
        <v>0</v>
      </c>
      <c r="J706" s="38">
        <f t="shared" si="41"/>
        <v>1</v>
      </c>
      <c r="K706" s="13">
        <v>1</v>
      </c>
      <c r="L706" s="13">
        <v>0</v>
      </c>
      <c r="M706">
        <v>0</v>
      </c>
      <c r="N706">
        <v>0</v>
      </c>
      <c r="O706">
        <v>0</v>
      </c>
      <c r="P706">
        <v>0</v>
      </c>
      <c r="Q706">
        <v>0</v>
      </c>
      <c r="R706">
        <v>0</v>
      </c>
      <c r="S706">
        <v>0</v>
      </c>
      <c r="T706" s="38">
        <f t="shared" si="42"/>
        <v>0</v>
      </c>
      <c r="U706">
        <v>0</v>
      </c>
      <c r="V706">
        <v>0</v>
      </c>
      <c r="W706">
        <v>0</v>
      </c>
      <c r="X706">
        <v>0</v>
      </c>
      <c r="Y706">
        <v>0</v>
      </c>
      <c r="Z706">
        <v>0</v>
      </c>
      <c r="AA706">
        <v>0</v>
      </c>
      <c r="AB706">
        <v>0</v>
      </c>
      <c r="AC706">
        <v>0</v>
      </c>
      <c r="AD706" s="38">
        <v>0</v>
      </c>
      <c r="AE706" s="39">
        <f t="shared" si="43"/>
        <v>1</v>
      </c>
    </row>
    <row r="707" spans="1:31" x14ac:dyDescent="0.25">
      <c r="A707" s="33" t="str">
        <f>DATA!A706</f>
        <v>AU (AU.B.Bystrica)</v>
      </c>
      <c r="B707" s="41" t="str">
        <f>DATA!C706&amp;" - "&amp;DATA!B706</f>
        <v>Inštrumentalista - sólista - ZM2</v>
      </c>
      <c r="C707" s="38">
        <f t="shared" ref="C707:C770" si="44">SUM(D707:I707)</f>
        <v>0</v>
      </c>
      <c r="D707" s="13">
        <v>0</v>
      </c>
      <c r="E707" s="13">
        <v>0</v>
      </c>
      <c r="F707" s="13">
        <v>0</v>
      </c>
      <c r="G707" s="13">
        <v>0</v>
      </c>
      <c r="H707" s="13">
        <v>0</v>
      </c>
      <c r="I707" s="13">
        <v>0</v>
      </c>
      <c r="J707" s="38">
        <f t="shared" ref="J707:J770" si="45">SUM(K707:S707)</f>
        <v>2</v>
      </c>
      <c r="K707" s="13">
        <v>0</v>
      </c>
      <c r="L707" s="13">
        <v>2</v>
      </c>
      <c r="M707">
        <v>0</v>
      </c>
      <c r="N707">
        <v>0</v>
      </c>
      <c r="O707">
        <v>0</v>
      </c>
      <c r="P707">
        <v>0</v>
      </c>
      <c r="Q707">
        <v>0</v>
      </c>
      <c r="R707">
        <v>0</v>
      </c>
      <c r="S707">
        <v>0</v>
      </c>
      <c r="T707" s="38">
        <f t="shared" ref="T707:T770" si="46">SUM(U707:AC707)</f>
        <v>0</v>
      </c>
      <c r="U707">
        <v>0</v>
      </c>
      <c r="V707">
        <v>0</v>
      </c>
      <c r="W707">
        <v>0</v>
      </c>
      <c r="X707">
        <v>0</v>
      </c>
      <c r="Y707">
        <v>0</v>
      </c>
      <c r="Z707">
        <v>0</v>
      </c>
      <c r="AA707">
        <v>0</v>
      </c>
      <c r="AB707">
        <v>0</v>
      </c>
      <c r="AC707">
        <v>0</v>
      </c>
      <c r="AD707" s="38">
        <v>0</v>
      </c>
      <c r="AE707" s="39">
        <f t="shared" ref="AE707:AE770" si="47">SUM(C707,J707,T707,AD707,)</f>
        <v>2</v>
      </c>
    </row>
    <row r="708" spans="1:31" x14ac:dyDescent="0.25">
      <c r="A708" s="33" t="str">
        <f>DATA!A707</f>
        <v>AU (AU.B.Bystrica)</v>
      </c>
      <c r="B708" s="41" t="str">
        <f>DATA!C707&amp;" - "&amp;DATA!B707</f>
        <v>Kurátor výstavy - ZM2</v>
      </c>
      <c r="C708" s="38">
        <f t="shared" si="44"/>
        <v>0</v>
      </c>
      <c r="D708" s="13">
        <v>0</v>
      </c>
      <c r="E708" s="13">
        <v>0</v>
      </c>
      <c r="F708" s="13">
        <v>0</v>
      </c>
      <c r="G708" s="13">
        <v>0</v>
      </c>
      <c r="H708" s="13">
        <v>0</v>
      </c>
      <c r="I708" s="13">
        <v>0</v>
      </c>
      <c r="J708" s="38">
        <f t="shared" si="45"/>
        <v>1</v>
      </c>
      <c r="K708" s="13">
        <v>0</v>
      </c>
      <c r="L708" s="13">
        <v>1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0</v>
      </c>
      <c r="S708">
        <v>0</v>
      </c>
      <c r="T708" s="38">
        <f t="shared" si="46"/>
        <v>0</v>
      </c>
      <c r="U708">
        <v>0</v>
      </c>
      <c r="V708">
        <v>0</v>
      </c>
      <c r="W708">
        <v>0</v>
      </c>
      <c r="X708">
        <v>0</v>
      </c>
      <c r="Y708">
        <v>0</v>
      </c>
      <c r="Z708">
        <v>0</v>
      </c>
      <c r="AA708">
        <v>0</v>
      </c>
      <c r="AB708">
        <v>0</v>
      </c>
      <c r="AC708">
        <v>0</v>
      </c>
      <c r="AD708" s="38">
        <v>0</v>
      </c>
      <c r="AE708" s="39">
        <f t="shared" si="47"/>
        <v>1</v>
      </c>
    </row>
    <row r="709" spans="1:31" x14ac:dyDescent="0.25">
      <c r="A709" s="33" t="str">
        <f>DATA!A708</f>
        <v>AU (AU.B.Bystrica)</v>
      </c>
      <c r="B709" s="41" t="str">
        <f>DATA!C708&amp;" - "&amp;DATA!B708</f>
        <v>Výtvarník - ZM2</v>
      </c>
      <c r="C709" s="38">
        <f t="shared" si="44"/>
        <v>0</v>
      </c>
      <c r="D709" s="13">
        <v>0</v>
      </c>
      <c r="E709" s="13">
        <v>0</v>
      </c>
      <c r="F709" s="13">
        <v>0</v>
      </c>
      <c r="G709" s="13">
        <v>0</v>
      </c>
      <c r="H709" s="13">
        <v>0</v>
      </c>
      <c r="I709" s="13">
        <v>0</v>
      </c>
      <c r="J709" s="38">
        <f t="shared" si="45"/>
        <v>2</v>
      </c>
      <c r="K709" s="13">
        <v>0</v>
      </c>
      <c r="L709" s="13">
        <v>2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  <c r="S709">
        <v>0</v>
      </c>
      <c r="T709" s="38">
        <f t="shared" si="46"/>
        <v>0</v>
      </c>
      <c r="U709">
        <v>0</v>
      </c>
      <c r="V709">
        <v>0</v>
      </c>
      <c r="W709">
        <v>0</v>
      </c>
      <c r="X709">
        <v>0</v>
      </c>
      <c r="Y709">
        <v>0</v>
      </c>
      <c r="Z709">
        <v>0</v>
      </c>
      <c r="AA709">
        <v>0</v>
      </c>
      <c r="AB709">
        <v>0</v>
      </c>
      <c r="AC709">
        <v>0</v>
      </c>
      <c r="AD709" s="38">
        <v>0</v>
      </c>
      <c r="AE709" s="39">
        <f t="shared" si="47"/>
        <v>2</v>
      </c>
    </row>
    <row r="710" spans="1:31" x14ac:dyDescent="0.25">
      <c r="A710" s="33" t="str">
        <f>DATA!A709</f>
        <v>AU (AU.B.Bystrica)</v>
      </c>
      <c r="B710" s="41" t="str">
        <f>DATA!C709&amp;" - "&amp;DATA!B709</f>
        <v>Dirigent - ZM3</v>
      </c>
      <c r="C710" s="38">
        <f t="shared" si="44"/>
        <v>0</v>
      </c>
      <c r="D710" s="13">
        <v>0</v>
      </c>
      <c r="E710" s="13">
        <v>0</v>
      </c>
      <c r="F710" s="13">
        <v>0</v>
      </c>
      <c r="G710" s="13">
        <v>0</v>
      </c>
      <c r="H710" s="13">
        <v>0</v>
      </c>
      <c r="I710" s="13">
        <v>0</v>
      </c>
      <c r="J710" s="38">
        <f t="shared" si="45"/>
        <v>1</v>
      </c>
      <c r="K710" s="13">
        <v>0</v>
      </c>
      <c r="L710" s="13">
        <v>0</v>
      </c>
      <c r="M710">
        <v>1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0</v>
      </c>
      <c r="T710" s="38">
        <f t="shared" si="46"/>
        <v>0</v>
      </c>
      <c r="U710">
        <v>0</v>
      </c>
      <c r="V710">
        <v>0</v>
      </c>
      <c r="W710">
        <v>0</v>
      </c>
      <c r="X710">
        <v>0</v>
      </c>
      <c r="Y710">
        <v>0</v>
      </c>
      <c r="Z710">
        <v>0</v>
      </c>
      <c r="AA710">
        <v>0</v>
      </c>
      <c r="AB710">
        <v>0</v>
      </c>
      <c r="AC710">
        <v>0</v>
      </c>
      <c r="AD710" s="38">
        <v>0</v>
      </c>
      <c r="AE710" s="39">
        <f t="shared" si="47"/>
        <v>1</v>
      </c>
    </row>
    <row r="711" spans="1:31" x14ac:dyDescent="0.25">
      <c r="A711" s="33" t="str">
        <f>DATA!A710</f>
        <v>AU (AU.B.Bystrica)</v>
      </c>
      <c r="B711" s="41" t="str">
        <f>DATA!C710&amp;" - "&amp;DATA!B710</f>
        <v>Inštrumentalista - ZM3</v>
      </c>
      <c r="C711" s="38">
        <f t="shared" si="44"/>
        <v>0</v>
      </c>
      <c r="D711" s="13">
        <v>0</v>
      </c>
      <c r="E711" s="13">
        <v>0</v>
      </c>
      <c r="F711" s="13">
        <v>0</v>
      </c>
      <c r="G711" s="13">
        <v>0</v>
      </c>
      <c r="H711" s="13">
        <v>0</v>
      </c>
      <c r="I711" s="13">
        <v>0</v>
      </c>
      <c r="J711" s="38">
        <f t="shared" si="45"/>
        <v>4</v>
      </c>
      <c r="K711" s="13">
        <v>0</v>
      </c>
      <c r="L711" s="13">
        <v>0</v>
      </c>
      <c r="M711">
        <v>4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 s="38">
        <f t="shared" si="46"/>
        <v>0</v>
      </c>
      <c r="U711">
        <v>0</v>
      </c>
      <c r="V711">
        <v>0</v>
      </c>
      <c r="W711">
        <v>0</v>
      </c>
      <c r="X711">
        <v>0</v>
      </c>
      <c r="Y711">
        <v>0</v>
      </c>
      <c r="Z711">
        <v>0</v>
      </c>
      <c r="AA711">
        <v>0</v>
      </c>
      <c r="AB711">
        <v>0</v>
      </c>
      <c r="AC711">
        <v>0</v>
      </c>
      <c r="AD711" s="38">
        <v>0</v>
      </c>
      <c r="AE711" s="39">
        <f t="shared" si="47"/>
        <v>4</v>
      </c>
    </row>
    <row r="712" spans="1:31" x14ac:dyDescent="0.25">
      <c r="A712" s="33" t="str">
        <f>DATA!A711</f>
        <v>AU (AU.B.Bystrica)</v>
      </c>
      <c r="B712" s="41" t="str">
        <f>DATA!C711&amp;" - "&amp;DATA!B711</f>
        <v>Inštrumentalista - sólista - ZM3</v>
      </c>
      <c r="C712" s="38">
        <f t="shared" si="44"/>
        <v>0</v>
      </c>
      <c r="D712" s="13">
        <v>0</v>
      </c>
      <c r="E712" s="13">
        <v>0</v>
      </c>
      <c r="F712" s="13">
        <v>0</v>
      </c>
      <c r="G712" s="13">
        <v>0</v>
      </c>
      <c r="H712" s="13">
        <v>0</v>
      </c>
      <c r="I712" s="13">
        <v>0</v>
      </c>
      <c r="J712" s="38">
        <f t="shared" si="45"/>
        <v>5</v>
      </c>
      <c r="K712" s="13">
        <v>0</v>
      </c>
      <c r="L712" s="13">
        <v>0</v>
      </c>
      <c r="M712">
        <v>5</v>
      </c>
      <c r="N712">
        <v>0</v>
      </c>
      <c r="O712">
        <v>0</v>
      </c>
      <c r="P712">
        <v>0</v>
      </c>
      <c r="Q712">
        <v>0</v>
      </c>
      <c r="R712">
        <v>0</v>
      </c>
      <c r="S712">
        <v>0</v>
      </c>
      <c r="T712" s="38">
        <f t="shared" si="46"/>
        <v>0</v>
      </c>
      <c r="U712">
        <v>0</v>
      </c>
      <c r="V712">
        <v>0</v>
      </c>
      <c r="W712">
        <v>0</v>
      </c>
      <c r="X712">
        <v>0</v>
      </c>
      <c r="Y712">
        <v>0</v>
      </c>
      <c r="Z712">
        <v>0</v>
      </c>
      <c r="AA712">
        <v>0</v>
      </c>
      <c r="AB712">
        <v>0</v>
      </c>
      <c r="AC712">
        <v>0</v>
      </c>
      <c r="AD712" s="38">
        <v>0</v>
      </c>
      <c r="AE712" s="39">
        <f t="shared" si="47"/>
        <v>5</v>
      </c>
    </row>
    <row r="713" spans="1:31" x14ac:dyDescent="0.25">
      <c r="A713" s="33" t="str">
        <f>DATA!A712</f>
        <v>AU (AU.B.Bystrica)</v>
      </c>
      <c r="B713" s="41" t="str">
        <f>DATA!C712&amp;" - "&amp;DATA!B712</f>
        <v>Autor dramatického diela - ZN1</v>
      </c>
      <c r="C713" s="38">
        <f t="shared" si="44"/>
        <v>0</v>
      </c>
      <c r="D713" s="13">
        <v>0</v>
      </c>
      <c r="E713" s="13">
        <v>0</v>
      </c>
      <c r="F713" s="13">
        <v>0</v>
      </c>
      <c r="G713" s="13">
        <v>0</v>
      </c>
      <c r="H713" s="13">
        <v>0</v>
      </c>
      <c r="I713" s="13">
        <v>0</v>
      </c>
      <c r="J713" s="38">
        <f t="shared" si="45"/>
        <v>1</v>
      </c>
      <c r="K713" s="13">
        <v>0</v>
      </c>
      <c r="L713" s="13">
        <v>0</v>
      </c>
      <c r="M713">
        <v>0</v>
      </c>
      <c r="N713">
        <v>1</v>
      </c>
      <c r="O713">
        <v>0</v>
      </c>
      <c r="P713">
        <v>0</v>
      </c>
      <c r="Q713">
        <v>0</v>
      </c>
      <c r="R713">
        <v>0</v>
      </c>
      <c r="S713">
        <v>0</v>
      </c>
      <c r="T713" s="38">
        <f t="shared" si="46"/>
        <v>0</v>
      </c>
      <c r="U713">
        <v>0</v>
      </c>
      <c r="V713">
        <v>0</v>
      </c>
      <c r="W713">
        <v>0</v>
      </c>
      <c r="X713">
        <v>0</v>
      </c>
      <c r="Y713">
        <v>0</v>
      </c>
      <c r="Z713">
        <v>0</v>
      </c>
      <c r="AA713">
        <v>0</v>
      </c>
      <c r="AB713">
        <v>0</v>
      </c>
      <c r="AC713">
        <v>0</v>
      </c>
      <c r="AD713" s="38">
        <v>0</v>
      </c>
      <c r="AE713" s="39">
        <f t="shared" si="47"/>
        <v>1</v>
      </c>
    </row>
    <row r="714" spans="1:31" x14ac:dyDescent="0.25">
      <c r="A714" s="33" t="str">
        <f>DATA!A713</f>
        <v>AU (AU.B.Bystrica)</v>
      </c>
      <c r="B714" s="41" t="str">
        <f>DATA!C713&amp;" - "&amp;DATA!B713</f>
        <v>Autor pohybovej spolupráce - ZN1</v>
      </c>
      <c r="C714" s="38">
        <f t="shared" si="44"/>
        <v>0</v>
      </c>
      <c r="D714" s="13">
        <v>0</v>
      </c>
      <c r="E714" s="13">
        <v>0</v>
      </c>
      <c r="F714" s="13">
        <v>0</v>
      </c>
      <c r="G714" s="13">
        <v>0</v>
      </c>
      <c r="H714" s="13">
        <v>0</v>
      </c>
      <c r="I714" s="13">
        <v>0</v>
      </c>
      <c r="J714" s="38">
        <f t="shared" si="45"/>
        <v>1</v>
      </c>
      <c r="K714" s="13">
        <v>0</v>
      </c>
      <c r="L714" s="13">
        <v>0</v>
      </c>
      <c r="M714">
        <v>0</v>
      </c>
      <c r="N714">
        <v>1</v>
      </c>
      <c r="O714">
        <v>0</v>
      </c>
      <c r="P714">
        <v>0</v>
      </c>
      <c r="Q714">
        <v>0</v>
      </c>
      <c r="R714">
        <v>0</v>
      </c>
      <c r="S714">
        <v>0</v>
      </c>
      <c r="T714" s="38">
        <f t="shared" si="46"/>
        <v>0</v>
      </c>
      <c r="U714">
        <v>0</v>
      </c>
      <c r="V714">
        <v>0</v>
      </c>
      <c r="W714">
        <v>0</v>
      </c>
      <c r="X714">
        <v>0</v>
      </c>
      <c r="Y714">
        <v>0</v>
      </c>
      <c r="Z714">
        <v>0</v>
      </c>
      <c r="AA714">
        <v>0</v>
      </c>
      <c r="AB714">
        <v>0</v>
      </c>
      <c r="AC714">
        <v>0</v>
      </c>
      <c r="AD714" s="38">
        <v>0</v>
      </c>
      <c r="AE714" s="39">
        <f t="shared" si="47"/>
        <v>1</v>
      </c>
    </row>
    <row r="715" spans="1:31" x14ac:dyDescent="0.25">
      <c r="A715" s="33" t="str">
        <f>DATA!A714</f>
        <v>AU (AU.B.Bystrica)</v>
      </c>
      <c r="B715" s="41" t="str">
        <f>DATA!C714&amp;" - "&amp;DATA!B714</f>
        <v>Dirigent - ZN1</v>
      </c>
      <c r="C715" s="38">
        <f t="shared" si="44"/>
        <v>0</v>
      </c>
      <c r="D715" s="13">
        <v>0</v>
      </c>
      <c r="E715" s="13">
        <v>0</v>
      </c>
      <c r="F715" s="13">
        <v>0</v>
      </c>
      <c r="G715" s="13">
        <v>0</v>
      </c>
      <c r="H715" s="13">
        <v>0</v>
      </c>
      <c r="I715" s="13">
        <v>0</v>
      </c>
      <c r="J715" s="38">
        <f t="shared" si="45"/>
        <v>1</v>
      </c>
      <c r="K715" s="13">
        <v>0</v>
      </c>
      <c r="L715" s="13">
        <v>0</v>
      </c>
      <c r="M715">
        <v>0</v>
      </c>
      <c r="N715">
        <v>1</v>
      </c>
      <c r="O715">
        <v>0</v>
      </c>
      <c r="P715">
        <v>0</v>
      </c>
      <c r="Q715">
        <v>0</v>
      </c>
      <c r="R715">
        <v>0</v>
      </c>
      <c r="S715">
        <v>0</v>
      </c>
      <c r="T715" s="38">
        <f t="shared" si="46"/>
        <v>0</v>
      </c>
      <c r="U715">
        <v>0</v>
      </c>
      <c r="V715">
        <v>0</v>
      </c>
      <c r="W715">
        <v>0</v>
      </c>
      <c r="X715">
        <v>0</v>
      </c>
      <c r="Y715">
        <v>0</v>
      </c>
      <c r="Z715">
        <v>0</v>
      </c>
      <c r="AA715">
        <v>0</v>
      </c>
      <c r="AB715">
        <v>0</v>
      </c>
      <c r="AC715">
        <v>0</v>
      </c>
      <c r="AD715" s="38">
        <v>0</v>
      </c>
      <c r="AE715" s="39">
        <f t="shared" si="47"/>
        <v>1</v>
      </c>
    </row>
    <row r="716" spans="1:31" x14ac:dyDescent="0.25">
      <c r="A716" s="33" t="str">
        <f>DATA!A715</f>
        <v>AU (AU.B.Bystrica)</v>
      </c>
      <c r="B716" s="41" t="str">
        <f>DATA!C715&amp;" - "&amp;DATA!B715</f>
        <v>Dramaturg - ZN1</v>
      </c>
      <c r="C716" s="38">
        <f t="shared" si="44"/>
        <v>0</v>
      </c>
      <c r="D716" s="13">
        <v>0</v>
      </c>
      <c r="E716" s="13">
        <v>0</v>
      </c>
      <c r="F716" s="13">
        <v>0</v>
      </c>
      <c r="G716" s="13">
        <v>0</v>
      </c>
      <c r="H716" s="13">
        <v>0</v>
      </c>
      <c r="I716" s="13">
        <v>0</v>
      </c>
      <c r="J716" s="38">
        <f t="shared" si="45"/>
        <v>1</v>
      </c>
      <c r="K716" s="13">
        <v>0</v>
      </c>
      <c r="L716" s="13">
        <v>0</v>
      </c>
      <c r="M716">
        <v>0</v>
      </c>
      <c r="N716">
        <v>1</v>
      </c>
      <c r="O716">
        <v>0</v>
      </c>
      <c r="P716">
        <v>0</v>
      </c>
      <c r="Q716">
        <v>0</v>
      </c>
      <c r="R716">
        <v>0</v>
      </c>
      <c r="S716">
        <v>0</v>
      </c>
      <c r="T716" s="38">
        <f t="shared" si="46"/>
        <v>0</v>
      </c>
      <c r="U716">
        <v>0</v>
      </c>
      <c r="V716">
        <v>0</v>
      </c>
      <c r="W716">
        <v>0</v>
      </c>
      <c r="X716">
        <v>0</v>
      </c>
      <c r="Y716">
        <v>0</v>
      </c>
      <c r="Z716">
        <v>0</v>
      </c>
      <c r="AA716">
        <v>0</v>
      </c>
      <c r="AB716">
        <v>0</v>
      </c>
      <c r="AC716">
        <v>0</v>
      </c>
      <c r="AD716" s="38">
        <v>0</v>
      </c>
      <c r="AE716" s="39">
        <f t="shared" si="47"/>
        <v>1</v>
      </c>
    </row>
    <row r="717" spans="1:31" x14ac:dyDescent="0.25">
      <c r="A717" s="33" t="str">
        <f>DATA!A716</f>
        <v>AU (AU.B.Bystrica)</v>
      </c>
      <c r="B717" s="41" t="str">
        <f>DATA!C716&amp;" - "&amp;DATA!B716</f>
        <v>Herec v hlavnej úlohy - ZN1</v>
      </c>
      <c r="C717" s="38">
        <f t="shared" si="44"/>
        <v>0</v>
      </c>
      <c r="D717" s="13">
        <v>0</v>
      </c>
      <c r="E717" s="13">
        <v>0</v>
      </c>
      <c r="F717" s="13">
        <v>0</v>
      </c>
      <c r="G717" s="13">
        <v>0</v>
      </c>
      <c r="H717" s="13">
        <v>0</v>
      </c>
      <c r="I717" s="13">
        <v>0</v>
      </c>
      <c r="J717" s="38">
        <f t="shared" si="45"/>
        <v>6</v>
      </c>
      <c r="K717" s="13">
        <v>0</v>
      </c>
      <c r="L717" s="13">
        <v>0</v>
      </c>
      <c r="M717">
        <v>0</v>
      </c>
      <c r="N717">
        <v>6</v>
      </c>
      <c r="O717">
        <v>0</v>
      </c>
      <c r="P717">
        <v>0</v>
      </c>
      <c r="Q717">
        <v>0</v>
      </c>
      <c r="R717">
        <v>0</v>
      </c>
      <c r="S717">
        <v>0</v>
      </c>
      <c r="T717" s="38">
        <f t="shared" si="46"/>
        <v>0</v>
      </c>
      <c r="U717">
        <v>0</v>
      </c>
      <c r="V717">
        <v>0</v>
      </c>
      <c r="W717">
        <v>0</v>
      </c>
      <c r="X717">
        <v>0</v>
      </c>
      <c r="Y717">
        <v>0</v>
      </c>
      <c r="Z717">
        <v>0</v>
      </c>
      <c r="AA717">
        <v>0</v>
      </c>
      <c r="AB717">
        <v>0</v>
      </c>
      <c r="AC717">
        <v>0</v>
      </c>
      <c r="AD717" s="38">
        <v>0</v>
      </c>
      <c r="AE717" s="39">
        <f t="shared" si="47"/>
        <v>6</v>
      </c>
    </row>
    <row r="718" spans="1:31" x14ac:dyDescent="0.25">
      <c r="A718" s="33" t="str">
        <f>DATA!A717</f>
        <v>AU (AU.B.Bystrica)</v>
      </c>
      <c r="B718" s="41" t="str">
        <f>DATA!C717&amp;" - "&amp;DATA!B717</f>
        <v>Herec vo vedľajšej úlohe - ZN1</v>
      </c>
      <c r="C718" s="38">
        <f t="shared" si="44"/>
        <v>0</v>
      </c>
      <c r="D718" s="13">
        <v>0</v>
      </c>
      <c r="E718" s="13">
        <v>0</v>
      </c>
      <c r="F718" s="13">
        <v>0</v>
      </c>
      <c r="G718" s="13">
        <v>0</v>
      </c>
      <c r="H718" s="13">
        <v>0</v>
      </c>
      <c r="I718" s="13">
        <v>0</v>
      </c>
      <c r="J718" s="38">
        <f t="shared" si="45"/>
        <v>1</v>
      </c>
      <c r="K718" s="13">
        <v>0</v>
      </c>
      <c r="L718" s="13">
        <v>0</v>
      </c>
      <c r="M718">
        <v>0</v>
      </c>
      <c r="N718">
        <v>1</v>
      </c>
      <c r="O718">
        <v>0</v>
      </c>
      <c r="P718">
        <v>0</v>
      </c>
      <c r="Q718">
        <v>0</v>
      </c>
      <c r="R718">
        <v>0</v>
      </c>
      <c r="S718">
        <v>0</v>
      </c>
      <c r="T718" s="38">
        <f t="shared" si="46"/>
        <v>0</v>
      </c>
      <c r="U718">
        <v>0</v>
      </c>
      <c r="V718">
        <v>0</v>
      </c>
      <c r="W718">
        <v>0</v>
      </c>
      <c r="X718">
        <v>0</v>
      </c>
      <c r="Y718">
        <v>0</v>
      </c>
      <c r="Z718">
        <v>0</v>
      </c>
      <c r="AA718">
        <v>0</v>
      </c>
      <c r="AB718">
        <v>0</v>
      </c>
      <c r="AC718">
        <v>0</v>
      </c>
      <c r="AD718" s="38">
        <v>0</v>
      </c>
      <c r="AE718" s="39">
        <f t="shared" si="47"/>
        <v>1</v>
      </c>
    </row>
    <row r="719" spans="1:31" x14ac:dyDescent="0.25">
      <c r="A719" s="33" t="str">
        <f>DATA!A718</f>
        <v>AU (AU.B.Bystrica)</v>
      </c>
      <c r="B719" s="41" t="str">
        <f>DATA!C718&amp;" - "&amp;DATA!B718</f>
        <v>Inštrumentalista - ZN1</v>
      </c>
      <c r="C719" s="38">
        <f t="shared" si="44"/>
        <v>0</v>
      </c>
      <c r="D719" s="13">
        <v>0</v>
      </c>
      <c r="E719" s="13">
        <v>0</v>
      </c>
      <c r="F719" s="13">
        <v>0</v>
      </c>
      <c r="G719" s="13">
        <v>0</v>
      </c>
      <c r="H719" s="13">
        <v>0</v>
      </c>
      <c r="I719" s="13">
        <v>0</v>
      </c>
      <c r="J719" s="38">
        <f t="shared" si="45"/>
        <v>2</v>
      </c>
      <c r="K719" s="13">
        <v>0</v>
      </c>
      <c r="L719" s="13">
        <v>0</v>
      </c>
      <c r="M719">
        <v>0</v>
      </c>
      <c r="N719">
        <v>2</v>
      </c>
      <c r="O719">
        <v>0</v>
      </c>
      <c r="P719">
        <v>0</v>
      </c>
      <c r="Q719">
        <v>0</v>
      </c>
      <c r="R719">
        <v>0</v>
      </c>
      <c r="S719">
        <v>0</v>
      </c>
      <c r="T719" s="38">
        <f t="shared" si="46"/>
        <v>0</v>
      </c>
      <c r="U719">
        <v>0</v>
      </c>
      <c r="V719">
        <v>0</v>
      </c>
      <c r="W719">
        <v>0</v>
      </c>
      <c r="X719">
        <v>0</v>
      </c>
      <c r="Y719">
        <v>0</v>
      </c>
      <c r="Z719">
        <v>0</v>
      </c>
      <c r="AA719">
        <v>0</v>
      </c>
      <c r="AB719">
        <v>0</v>
      </c>
      <c r="AC719">
        <v>0</v>
      </c>
      <c r="AD719" s="38">
        <v>0</v>
      </c>
      <c r="AE719" s="39">
        <f t="shared" si="47"/>
        <v>2</v>
      </c>
    </row>
    <row r="720" spans="1:31" x14ac:dyDescent="0.25">
      <c r="A720" s="33" t="str">
        <f>DATA!A719</f>
        <v>AU (AU.B.Bystrica)</v>
      </c>
      <c r="B720" s="41" t="str">
        <f>DATA!C719&amp;" - "&amp;DATA!B719</f>
        <v>Inštrumentalista - sólista - ZN1</v>
      </c>
      <c r="C720" s="38">
        <f t="shared" si="44"/>
        <v>0</v>
      </c>
      <c r="D720" s="13">
        <v>0</v>
      </c>
      <c r="E720" s="13">
        <v>0</v>
      </c>
      <c r="F720" s="13">
        <v>0</v>
      </c>
      <c r="G720" s="13">
        <v>0</v>
      </c>
      <c r="H720" s="13">
        <v>0</v>
      </c>
      <c r="I720" s="13">
        <v>0</v>
      </c>
      <c r="J720" s="38">
        <f t="shared" si="45"/>
        <v>3</v>
      </c>
      <c r="K720" s="13">
        <v>0</v>
      </c>
      <c r="L720" s="13">
        <v>0</v>
      </c>
      <c r="M720">
        <v>0</v>
      </c>
      <c r="N720">
        <v>3</v>
      </c>
      <c r="O720">
        <v>0</v>
      </c>
      <c r="P720">
        <v>0</v>
      </c>
      <c r="Q720">
        <v>0</v>
      </c>
      <c r="R720">
        <v>0</v>
      </c>
      <c r="S720">
        <v>0</v>
      </c>
      <c r="T720" s="38">
        <f t="shared" si="46"/>
        <v>0</v>
      </c>
      <c r="U720">
        <v>0</v>
      </c>
      <c r="V720">
        <v>0</v>
      </c>
      <c r="W720">
        <v>0</v>
      </c>
      <c r="X720">
        <v>0</v>
      </c>
      <c r="Y720">
        <v>0</v>
      </c>
      <c r="Z720">
        <v>0</v>
      </c>
      <c r="AA720">
        <v>0</v>
      </c>
      <c r="AB720">
        <v>0</v>
      </c>
      <c r="AC720">
        <v>0</v>
      </c>
      <c r="AD720" s="38">
        <v>0</v>
      </c>
      <c r="AE720" s="39">
        <f t="shared" si="47"/>
        <v>3</v>
      </c>
    </row>
    <row r="721" spans="1:31" x14ac:dyDescent="0.25">
      <c r="A721" s="33" t="str">
        <f>DATA!A720</f>
        <v>AU (AU.B.Bystrica)</v>
      </c>
      <c r="B721" s="41" t="str">
        <f>DATA!C720&amp;" - "&amp;DATA!B720</f>
        <v>Režisér - ZN1</v>
      </c>
      <c r="C721" s="38">
        <f t="shared" si="44"/>
        <v>0</v>
      </c>
      <c r="D721" s="13">
        <v>0</v>
      </c>
      <c r="E721" s="13">
        <v>0</v>
      </c>
      <c r="F721" s="13">
        <v>0</v>
      </c>
      <c r="G721" s="13">
        <v>0</v>
      </c>
      <c r="H721" s="13">
        <v>0</v>
      </c>
      <c r="I721" s="13">
        <v>0</v>
      </c>
      <c r="J721" s="38">
        <f t="shared" si="45"/>
        <v>1</v>
      </c>
      <c r="K721" s="13">
        <v>0</v>
      </c>
      <c r="L721" s="13">
        <v>0</v>
      </c>
      <c r="M721">
        <v>0</v>
      </c>
      <c r="N721">
        <v>1</v>
      </c>
      <c r="O721">
        <v>0</v>
      </c>
      <c r="P721">
        <v>0</v>
      </c>
      <c r="Q721">
        <v>0</v>
      </c>
      <c r="R721">
        <v>0</v>
      </c>
      <c r="S721">
        <v>0</v>
      </c>
      <c r="T721" s="38">
        <f t="shared" si="46"/>
        <v>0</v>
      </c>
      <c r="U721">
        <v>0</v>
      </c>
      <c r="V721">
        <v>0</v>
      </c>
      <c r="W721">
        <v>0</v>
      </c>
      <c r="X721">
        <v>0</v>
      </c>
      <c r="Y721">
        <v>0</v>
      </c>
      <c r="Z721">
        <v>0</v>
      </c>
      <c r="AA721">
        <v>0</v>
      </c>
      <c r="AB721">
        <v>0</v>
      </c>
      <c r="AC721">
        <v>0</v>
      </c>
      <c r="AD721" s="38">
        <v>0</v>
      </c>
      <c r="AE721" s="39">
        <f t="shared" si="47"/>
        <v>1</v>
      </c>
    </row>
    <row r="722" spans="1:31" x14ac:dyDescent="0.25">
      <c r="A722" s="33" t="str">
        <f>DATA!A721</f>
        <v>AU (AU.B.Bystrica)</v>
      </c>
      <c r="B722" s="41" t="str">
        <f>DATA!C721&amp;" - "&amp;DATA!B721</f>
        <v>Autor hudby - ZN2</v>
      </c>
      <c r="C722" s="38">
        <f t="shared" si="44"/>
        <v>0</v>
      </c>
      <c r="D722" s="13">
        <v>0</v>
      </c>
      <c r="E722" s="13">
        <v>0</v>
      </c>
      <c r="F722" s="13">
        <v>0</v>
      </c>
      <c r="G722" s="13">
        <v>0</v>
      </c>
      <c r="H722" s="13">
        <v>0</v>
      </c>
      <c r="I722" s="13">
        <v>0</v>
      </c>
      <c r="J722" s="38">
        <f t="shared" si="45"/>
        <v>1</v>
      </c>
      <c r="K722" s="13">
        <v>0</v>
      </c>
      <c r="L722" s="13">
        <v>0</v>
      </c>
      <c r="M722">
        <v>0</v>
      </c>
      <c r="N722">
        <v>0</v>
      </c>
      <c r="O722">
        <v>1</v>
      </c>
      <c r="P722">
        <v>0</v>
      </c>
      <c r="Q722">
        <v>0</v>
      </c>
      <c r="R722">
        <v>0</v>
      </c>
      <c r="S722">
        <v>0</v>
      </c>
      <c r="T722" s="38">
        <f t="shared" si="46"/>
        <v>0</v>
      </c>
      <c r="U722">
        <v>0</v>
      </c>
      <c r="V722">
        <v>0</v>
      </c>
      <c r="W722">
        <v>0</v>
      </c>
      <c r="X722">
        <v>0</v>
      </c>
      <c r="Y722">
        <v>0</v>
      </c>
      <c r="Z722">
        <v>0</v>
      </c>
      <c r="AA722">
        <v>0</v>
      </c>
      <c r="AB722">
        <v>0</v>
      </c>
      <c r="AC722">
        <v>0</v>
      </c>
      <c r="AD722" s="38">
        <v>0</v>
      </c>
      <c r="AE722" s="39">
        <f t="shared" si="47"/>
        <v>1</v>
      </c>
    </row>
    <row r="723" spans="1:31" x14ac:dyDescent="0.25">
      <c r="A723" s="33" t="str">
        <f>DATA!A722</f>
        <v>AU (AU.B.Bystrica)</v>
      </c>
      <c r="B723" s="41" t="str">
        <f>DATA!C722&amp;" - "&amp;DATA!B722</f>
        <v>Autor pohybovej spolupráce - ZN2</v>
      </c>
      <c r="C723" s="38">
        <f t="shared" si="44"/>
        <v>0</v>
      </c>
      <c r="D723" s="13">
        <v>0</v>
      </c>
      <c r="E723" s="13">
        <v>0</v>
      </c>
      <c r="F723" s="13">
        <v>0</v>
      </c>
      <c r="G723" s="13">
        <v>0</v>
      </c>
      <c r="H723" s="13">
        <v>0</v>
      </c>
      <c r="I723" s="13">
        <v>0</v>
      </c>
      <c r="J723" s="38">
        <f t="shared" si="45"/>
        <v>1</v>
      </c>
      <c r="K723" s="13">
        <v>0</v>
      </c>
      <c r="L723" s="13">
        <v>0</v>
      </c>
      <c r="M723">
        <v>0</v>
      </c>
      <c r="N723">
        <v>0</v>
      </c>
      <c r="O723">
        <v>1</v>
      </c>
      <c r="P723">
        <v>0</v>
      </c>
      <c r="Q723">
        <v>0</v>
      </c>
      <c r="R723">
        <v>0</v>
      </c>
      <c r="S723">
        <v>0</v>
      </c>
      <c r="T723" s="38">
        <f t="shared" si="46"/>
        <v>0</v>
      </c>
      <c r="U723">
        <v>0</v>
      </c>
      <c r="V723">
        <v>0</v>
      </c>
      <c r="W723">
        <v>0</v>
      </c>
      <c r="X723">
        <v>0</v>
      </c>
      <c r="Y723">
        <v>0</v>
      </c>
      <c r="Z723">
        <v>0</v>
      </c>
      <c r="AA723">
        <v>0</v>
      </c>
      <c r="AB723">
        <v>0</v>
      </c>
      <c r="AC723">
        <v>0</v>
      </c>
      <c r="AD723" s="38">
        <v>0</v>
      </c>
      <c r="AE723" s="39">
        <f t="shared" si="47"/>
        <v>1</v>
      </c>
    </row>
    <row r="724" spans="1:31" x14ac:dyDescent="0.25">
      <c r="A724" s="33" t="str">
        <f>DATA!A723</f>
        <v>AU (AU.B.Bystrica)</v>
      </c>
      <c r="B724" s="41" t="str">
        <f>DATA!C723&amp;" - "&amp;DATA!B723</f>
        <v>Herec v hlavnej úlohy - ZN2</v>
      </c>
      <c r="C724" s="38">
        <f t="shared" si="44"/>
        <v>0</v>
      </c>
      <c r="D724" s="13">
        <v>0</v>
      </c>
      <c r="E724" s="13">
        <v>0</v>
      </c>
      <c r="F724" s="13">
        <v>0</v>
      </c>
      <c r="G724" s="13">
        <v>0</v>
      </c>
      <c r="H724" s="13">
        <v>0</v>
      </c>
      <c r="I724" s="13">
        <v>0</v>
      </c>
      <c r="J724" s="38">
        <f t="shared" si="45"/>
        <v>1</v>
      </c>
      <c r="K724" s="13">
        <v>0</v>
      </c>
      <c r="L724" s="13">
        <v>0</v>
      </c>
      <c r="M724">
        <v>0</v>
      </c>
      <c r="N724">
        <v>0</v>
      </c>
      <c r="O724">
        <v>1</v>
      </c>
      <c r="P724">
        <v>0</v>
      </c>
      <c r="Q724">
        <v>0</v>
      </c>
      <c r="R724">
        <v>0</v>
      </c>
      <c r="S724">
        <v>0</v>
      </c>
      <c r="T724" s="38">
        <f t="shared" si="46"/>
        <v>0</v>
      </c>
      <c r="U724">
        <v>0</v>
      </c>
      <c r="V724">
        <v>0</v>
      </c>
      <c r="W724">
        <v>0</v>
      </c>
      <c r="X724">
        <v>0</v>
      </c>
      <c r="Y724">
        <v>0</v>
      </c>
      <c r="Z724">
        <v>0</v>
      </c>
      <c r="AA724">
        <v>0</v>
      </c>
      <c r="AB724">
        <v>0</v>
      </c>
      <c r="AC724">
        <v>0</v>
      </c>
      <c r="AD724" s="38">
        <v>0</v>
      </c>
      <c r="AE724" s="39">
        <f t="shared" si="47"/>
        <v>1</v>
      </c>
    </row>
    <row r="725" spans="1:31" x14ac:dyDescent="0.25">
      <c r="A725" s="33" t="str">
        <f>DATA!A724</f>
        <v>AU (AU.B.Bystrica)</v>
      </c>
      <c r="B725" s="41" t="str">
        <f>DATA!C724&amp;" - "&amp;DATA!B724</f>
        <v>Inštrumentalista - sólista - ZN2</v>
      </c>
      <c r="C725" s="38">
        <f t="shared" si="44"/>
        <v>0</v>
      </c>
      <c r="D725" s="13">
        <v>0</v>
      </c>
      <c r="E725" s="13">
        <v>0</v>
      </c>
      <c r="F725" s="13">
        <v>0</v>
      </c>
      <c r="G725" s="13">
        <v>0</v>
      </c>
      <c r="H725" s="13">
        <v>0</v>
      </c>
      <c r="I725" s="13">
        <v>0</v>
      </c>
      <c r="J725" s="38">
        <f t="shared" si="45"/>
        <v>2</v>
      </c>
      <c r="K725" s="13">
        <v>0</v>
      </c>
      <c r="L725" s="13">
        <v>0</v>
      </c>
      <c r="M725">
        <v>0</v>
      </c>
      <c r="N725">
        <v>0</v>
      </c>
      <c r="O725">
        <v>2</v>
      </c>
      <c r="P725">
        <v>0</v>
      </c>
      <c r="Q725">
        <v>0</v>
      </c>
      <c r="R725">
        <v>0</v>
      </c>
      <c r="S725">
        <v>0</v>
      </c>
      <c r="T725" s="38">
        <f t="shared" si="46"/>
        <v>0</v>
      </c>
      <c r="U725">
        <v>0</v>
      </c>
      <c r="V725">
        <v>0</v>
      </c>
      <c r="W725">
        <v>0</v>
      </c>
      <c r="X725">
        <v>0</v>
      </c>
      <c r="Y725">
        <v>0</v>
      </c>
      <c r="Z725">
        <v>0</v>
      </c>
      <c r="AA725">
        <v>0</v>
      </c>
      <c r="AB725">
        <v>0</v>
      </c>
      <c r="AC725">
        <v>0</v>
      </c>
      <c r="AD725" s="38">
        <v>0</v>
      </c>
      <c r="AE725" s="39">
        <f t="shared" si="47"/>
        <v>2</v>
      </c>
    </row>
    <row r="726" spans="1:31" x14ac:dyDescent="0.25">
      <c r="A726" s="33" t="str">
        <f>DATA!A725</f>
        <v>AU (AU.B.Bystrica)</v>
      </c>
      <c r="B726" s="41" t="str">
        <f>DATA!C725&amp;" - "&amp;DATA!B725</f>
        <v>Výtvarník - ZN2</v>
      </c>
      <c r="C726" s="38">
        <f t="shared" si="44"/>
        <v>0</v>
      </c>
      <c r="D726" s="13">
        <v>0</v>
      </c>
      <c r="E726" s="13">
        <v>0</v>
      </c>
      <c r="F726" s="13">
        <v>0</v>
      </c>
      <c r="G726" s="13">
        <v>0</v>
      </c>
      <c r="H726" s="13">
        <v>0</v>
      </c>
      <c r="I726" s="13">
        <v>0</v>
      </c>
      <c r="J726" s="38">
        <f t="shared" si="45"/>
        <v>1</v>
      </c>
      <c r="K726" s="13">
        <v>0</v>
      </c>
      <c r="L726" s="13">
        <v>0</v>
      </c>
      <c r="M726">
        <v>0</v>
      </c>
      <c r="N726">
        <v>0</v>
      </c>
      <c r="O726">
        <v>1</v>
      </c>
      <c r="P726">
        <v>0</v>
      </c>
      <c r="Q726">
        <v>0</v>
      </c>
      <c r="R726">
        <v>0</v>
      </c>
      <c r="S726">
        <v>0</v>
      </c>
      <c r="T726" s="38">
        <f t="shared" si="46"/>
        <v>0</v>
      </c>
      <c r="U726">
        <v>0</v>
      </c>
      <c r="V726">
        <v>0</v>
      </c>
      <c r="W726">
        <v>0</v>
      </c>
      <c r="X726">
        <v>0</v>
      </c>
      <c r="Y726">
        <v>0</v>
      </c>
      <c r="Z726">
        <v>0</v>
      </c>
      <c r="AA726">
        <v>0</v>
      </c>
      <c r="AB726">
        <v>0</v>
      </c>
      <c r="AC726">
        <v>0</v>
      </c>
      <c r="AD726" s="38">
        <v>0</v>
      </c>
      <c r="AE726" s="39">
        <f t="shared" si="47"/>
        <v>1</v>
      </c>
    </row>
    <row r="727" spans="1:31" x14ac:dyDescent="0.25">
      <c r="A727" s="33" t="str">
        <f>DATA!A726</f>
        <v>AU (AU.B.Bystrica)</v>
      </c>
      <c r="B727" s="41" t="str">
        <f>DATA!C726&amp;" - "&amp;DATA!B726</f>
        <v>Spevák - ZN3</v>
      </c>
      <c r="C727" s="38">
        <f t="shared" si="44"/>
        <v>0</v>
      </c>
      <c r="D727" s="13">
        <v>0</v>
      </c>
      <c r="E727" s="13">
        <v>0</v>
      </c>
      <c r="F727" s="13">
        <v>0</v>
      </c>
      <c r="G727" s="13">
        <v>0</v>
      </c>
      <c r="H727" s="13">
        <v>0</v>
      </c>
      <c r="I727" s="13">
        <v>0</v>
      </c>
      <c r="J727" s="38">
        <f t="shared" si="45"/>
        <v>1</v>
      </c>
      <c r="K727" s="13">
        <v>0</v>
      </c>
      <c r="L727" s="13">
        <v>0</v>
      </c>
      <c r="M727">
        <v>0</v>
      </c>
      <c r="N727">
        <v>0</v>
      </c>
      <c r="O727">
        <v>0</v>
      </c>
      <c r="P727">
        <v>1</v>
      </c>
      <c r="Q727">
        <v>0</v>
      </c>
      <c r="R727">
        <v>0</v>
      </c>
      <c r="S727">
        <v>0</v>
      </c>
      <c r="T727" s="38">
        <f t="shared" si="46"/>
        <v>0</v>
      </c>
      <c r="U727">
        <v>0</v>
      </c>
      <c r="V727">
        <v>0</v>
      </c>
      <c r="W727">
        <v>0</v>
      </c>
      <c r="X727">
        <v>0</v>
      </c>
      <c r="Y727">
        <v>0</v>
      </c>
      <c r="Z727">
        <v>0</v>
      </c>
      <c r="AA727">
        <v>0</v>
      </c>
      <c r="AB727">
        <v>0</v>
      </c>
      <c r="AC727">
        <v>0</v>
      </c>
      <c r="AD727" s="38">
        <v>0</v>
      </c>
      <c r="AE727" s="39">
        <f t="shared" si="47"/>
        <v>1</v>
      </c>
    </row>
    <row r="728" spans="1:31" x14ac:dyDescent="0.25">
      <c r="A728" s="33" t="str">
        <f>DATA!A727</f>
        <v>AU (AU.B.Bystrica)</v>
      </c>
      <c r="B728" s="41" t="str">
        <f>DATA!C727&amp;" - "&amp;DATA!B727</f>
        <v>Spevák - sólista - ZN3</v>
      </c>
      <c r="C728" s="38">
        <f t="shared" si="44"/>
        <v>0</v>
      </c>
      <c r="D728" s="13">
        <v>0</v>
      </c>
      <c r="E728" s="13">
        <v>0</v>
      </c>
      <c r="F728" s="13">
        <v>0</v>
      </c>
      <c r="G728" s="13">
        <v>0</v>
      </c>
      <c r="H728" s="13">
        <v>0</v>
      </c>
      <c r="I728" s="13">
        <v>0</v>
      </c>
      <c r="J728" s="38">
        <f t="shared" si="45"/>
        <v>1</v>
      </c>
      <c r="K728" s="13">
        <v>0</v>
      </c>
      <c r="L728" s="13">
        <v>0</v>
      </c>
      <c r="M728">
        <v>0</v>
      </c>
      <c r="N728">
        <v>0</v>
      </c>
      <c r="O728">
        <v>0</v>
      </c>
      <c r="P728">
        <v>1</v>
      </c>
      <c r="Q728">
        <v>0</v>
      </c>
      <c r="R728">
        <v>0</v>
      </c>
      <c r="S728">
        <v>0</v>
      </c>
      <c r="T728" s="38">
        <f t="shared" si="46"/>
        <v>0</v>
      </c>
      <c r="U728">
        <v>0</v>
      </c>
      <c r="V728">
        <v>0</v>
      </c>
      <c r="W728">
        <v>0</v>
      </c>
      <c r="X728">
        <v>0</v>
      </c>
      <c r="Y728">
        <v>0</v>
      </c>
      <c r="Z728">
        <v>0</v>
      </c>
      <c r="AA728">
        <v>0</v>
      </c>
      <c r="AB728">
        <v>0</v>
      </c>
      <c r="AC728">
        <v>0</v>
      </c>
      <c r="AD728" s="38">
        <v>0</v>
      </c>
      <c r="AE728" s="39">
        <f t="shared" si="47"/>
        <v>1</v>
      </c>
    </row>
    <row r="729" spans="1:31" x14ac:dyDescent="0.25">
      <c r="A729" s="33" t="str">
        <f>DATA!A728</f>
        <v>AU (AU.B.Bystrica)</v>
      </c>
      <c r="B729" s="41" t="str">
        <f>DATA!C728&amp;" - "&amp;DATA!B728</f>
        <v>Výtvarník - ZR1</v>
      </c>
      <c r="C729" s="38">
        <f t="shared" si="44"/>
        <v>0</v>
      </c>
      <c r="D729" s="13">
        <v>0</v>
      </c>
      <c r="E729" s="13">
        <v>0</v>
      </c>
      <c r="F729" s="13">
        <v>0</v>
      </c>
      <c r="G729" s="13">
        <v>0</v>
      </c>
      <c r="H729" s="13">
        <v>0</v>
      </c>
      <c r="I729" s="13">
        <v>0</v>
      </c>
      <c r="J729" s="38">
        <f t="shared" si="45"/>
        <v>5</v>
      </c>
      <c r="K729" s="13">
        <v>0</v>
      </c>
      <c r="L729" s="13">
        <v>0</v>
      </c>
      <c r="M729">
        <v>0</v>
      </c>
      <c r="N729">
        <v>0</v>
      </c>
      <c r="O729">
        <v>0</v>
      </c>
      <c r="P729">
        <v>0</v>
      </c>
      <c r="Q729">
        <v>5</v>
      </c>
      <c r="R729">
        <v>0</v>
      </c>
      <c r="S729">
        <v>0</v>
      </c>
      <c r="T729" s="38">
        <f t="shared" si="46"/>
        <v>0</v>
      </c>
      <c r="U729">
        <v>0</v>
      </c>
      <c r="V729">
        <v>0</v>
      </c>
      <c r="W729">
        <v>0</v>
      </c>
      <c r="X729">
        <v>0</v>
      </c>
      <c r="Y729">
        <v>0</v>
      </c>
      <c r="Z729">
        <v>0</v>
      </c>
      <c r="AA729">
        <v>0</v>
      </c>
      <c r="AB729">
        <v>0</v>
      </c>
      <c r="AC729">
        <v>0</v>
      </c>
      <c r="AD729" s="38">
        <v>0</v>
      </c>
      <c r="AE729" s="39">
        <f t="shared" si="47"/>
        <v>5</v>
      </c>
    </row>
    <row r="730" spans="1:31" x14ac:dyDescent="0.25">
      <c r="A730" s="33" t="str">
        <f>DATA!A729</f>
        <v>KU (KU.Ružomberok)</v>
      </c>
      <c r="B730" s="41" t="str">
        <f>DATA!C729&amp;" - "&amp;DATA!B729</f>
        <v>Inštrumentalista - SM1</v>
      </c>
      <c r="C730" s="38">
        <f t="shared" si="44"/>
        <v>0</v>
      </c>
      <c r="D730" s="13">
        <v>0</v>
      </c>
      <c r="E730" s="13">
        <v>0</v>
      </c>
      <c r="F730" s="13">
        <v>0</v>
      </c>
      <c r="G730" s="13">
        <v>0</v>
      </c>
      <c r="H730" s="13">
        <v>0</v>
      </c>
      <c r="I730" s="13">
        <v>0</v>
      </c>
      <c r="J730" s="38">
        <f t="shared" si="45"/>
        <v>0</v>
      </c>
      <c r="K730" s="13">
        <v>0</v>
      </c>
      <c r="L730" s="13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S730">
        <v>0</v>
      </c>
      <c r="T730" s="38">
        <f t="shared" si="46"/>
        <v>14</v>
      </c>
      <c r="U730">
        <v>14</v>
      </c>
      <c r="V730">
        <v>0</v>
      </c>
      <c r="W730">
        <v>0</v>
      </c>
      <c r="X730">
        <v>0</v>
      </c>
      <c r="Y730">
        <v>0</v>
      </c>
      <c r="Z730">
        <v>0</v>
      </c>
      <c r="AA730">
        <v>0</v>
      </c>
      <c r="AB730">
        <v>0</v>
      </c>
      <c r="AC730">
        <v>0</v>
      </c>
      <c r="AD730" s="38">
        <v>0</v>
      </c>
      <c r="AE730" s="39">
        <f t="shared" si="47"/>
        <v>14</v>
      </c>
    </row>
    <row r="731" spans="1:31" x14ac:dyDescent="0.25">
      <c r="A731" s="33" t="str">
        <f>DATA!A730</f>
        <v>KU (KU.Ružomberok)</v>
      </c>
      <c r="B731" s="41" t="str">
        <f>DATA!C730&amp;" - "&amp;DATA!B730</f>
        <v>Inštrumentalista - sólista - SM1</v>
      </c>
      <c r="C731" s="38">
        <f t="shared" si="44"/>
        <v>0</v>
      </c>
      <c r="D731" s="13">
        <v>0</v>
      </c>
      <c r="E731" s="13">
        <v>0</v>
      </c>
      <c r="F731" s="13">
        <v>0</v>
      </c>
      <c r="G731" s="13">
        <v>0</v>
      </c>
      <c r="H731" s="13">
        <v>0</v>
      </c>
      <c r="I731" s="13">
        <v>0</v>
      </c>
      <c r="J731" s="38">
        <f t="shared" si="45"/>
        <v>0</v>
      </c>
      <c r="K731" s="13">
        <v>0</v>
      </c>
      <c r="L731" s="13">
        <v>0</v>
      </c>
      <c r="M731">
        <v>0</v>
      </c>
      <c r="N731">
        <v>0</v>
      </c>
      <c r="O731">
        <v>0</v>
      </c>
      <c r="P731">
        <v>0</v>
      </c>
      <c r="Q731">
        <v>0</v>
      </c>
      <c r="R731">
        <v>0</v>
      </c>
      <c r="S731">
        <v>0</v>
      </c>
      <c r="T731" s="38">
        <f t="shared" si="46"/>
        <v>5</v>
      </c>
      <c r="U731">
        <v>5</v>
      </c>
      <c r="V731">
        <v>0</v>
      </c>
      <c r="W731">
        <v>0</v>
      </c>
      <c r="X731">
        <v>0</v>
      </c>
      <c r="Y731">
        <v>0</v>
      </c>
      <c r="Z731">
        <v>0</v>
      </c>
      <c r="AA731">
        <v>0</v>
      </c>
      <c r="AB731">
        <v>0</v>
      </c>
      <c r="AC731">
        <v>0</v>
      </c>
      <c r="AD731" s="38">
        <v>0</v>
      </c>
      <c r="AE731" s="39">
        <f t="shared" si="47"/>
        <v>5</v>
      </c>
    </row>
    <row r="732" spans="1:31" x14ac:dyDescent="0.25">
      <c r="A732" s="33" t="str">
        <f>DATA!A731</f>
        <v>KU (KU.Ružomberok)</v>
      </c>
      <c r="B732" s="41" t="str">
        <f>DATA!C731&amp;" - "&amp;DATA!B731</f>
        <v>Spevák - SM1</v>
      </c>
      <c r="C732" s="38">
        <f t="shared" si="44"/>
        <v>0</v>
      </c>
      <c r="D732" s="13">
        <v>0</v>
      </c>
      <c r="E732" s="13">
        <v>0</v>
      </c>
      <c r="F732" s="13">
        <v>0</v>
      </c>
      <c r="G732" s="13">
        <v>0</v>
      </c>
      <c r="H732" s="13">
        <v>0</v>
      </c>
      <c r="I732" s="13">
        <v>0</v>
      </c>
      <c r="J732" s="38">
        <f t="shared" si="45"/>
        <v>0</v>
      </c>
      <c r="K732" s="13">
        <v>0</v>
      </c>
      <c r="L732" s="13">
        <v>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  <c r="S732">
        <v>0</v>
      </c>
      <c r="T732" s="38">
        <f t="shared" si="46"/>
        <v>2</v>
      </c>
      <c r="U732">
        <v>2</v>
      </c>
      <c r="V732">
        <v>0</v>
      </c>
      <c r="W732">
        <v>0</v>
      </c>
      <c r="X732">
        <v>0</v>
      </c>
      <c r="Y732">
        <v>0</v>
      </c>
      <c r="Z732">
        <v>0</v>
      </c>
      <c r="AA732">
        <v>0</v>
      </c>
      <c r="AB732">
        <v>0</v>
      </c>
      <c r="AC732">
        <v>0</v>
      </c>
      <c r="AD732" s="38">
        <v>0</v>
      </c>
      <c r="AE732" s="39">
        <f t="shared" si="47"/>
        <v>2</v>
      </c>
    </row>
    <row r="733" spans="1:31" x14ac:dyDescent="0.25">
      <c r="A733" s="33" t="str">
        <f>DATA!A732</f>
        <v>KU (KU.Ružomberok)</v>
      </c>
      <c r="B733" s="41" t="str">
        <f>DATA!C732&amp;" - "&amp;DATA!B732</f>
        <v>Inštrumentalista - SM2</v>
      </c>
      <c r="C733" s="38">
        <f t="shared" si="44"/>
        <v>0</v>
      </c>
      <c r="D733" s="13">
        <v>0</v>
      </c>
      <c r="E733" s="13">
        <v>0</v>
      </c>
      <c r="F733" s="13">
        <v>0</v>
      </c>
      <c r="G733" s="13">
        <v>0</v>
      </c>
      <c r="H733" s="13">
        <v>0</v>
      </c>
      <c r="I733" s="13">
        <v>0</v>
      </c>
      <c r="J733" s="38">
        <f t="shared" si="45"/>
        <v>0</v>
      </c>
      <c r="K733" s="13">
        <v>0</v>
      </c>
      <c r="L733" s="1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0</v>
      </c>
      <c r="S733">
        <v>0</v>
      </c>
      <c r="T733" s="38">
        <f t="shared" si="46"/>
        <v>3</v>
      </c>
      <c r="U733">
        <v>0</v>
      </c>
      <c r="V733">
        <v>3</v>
      </c>
      <c r="W733">
        <v>0</v>
      </c>
      <c r="X733">
        <v>0</v>
      </c>
      <c r="Y733">
        <v>0</v>
      </c>
      <c r="Z733">
        <v>0</v>
      </c>
      <c r="AA733">
        <v>0</v>
      </c>
      <c r="AB733">
        <v>0</v>
      </c>
      <c r="AC733">
        <v>0</v>
      </c>
      <c r="AD733" s="38">
        <v>0</v>
      </c>
      <c r="AE733" s="39">
        <f t="shared" si="47"/>
        <v>3</v>
      </c>
    </row>
    <row r="734" spans="1:31" x14ac:dyDescent="0.25">
      <c r="A734" s="33" t="str">
        <f>DATA!A733</f>
        <v>KU (KU.Ružomberok)</v>
      </c>
      <c r="B734" s="41" t="str">
        <f>DATA!C733&amp;" - "&amp;DATA!B733</f>
        <v>Inštrumentalista - sólista - SM2</v>
      </c>
      <c r="C734" s="38">
        <f t="shared" si="44"/>
        <v>0</v>
      </c>
      <c r="D734" s="13">
        <v>0</v>
      </c>
      <c r="E734" s="13">
        <v>0</v>
      </c>
      <c r="F734" s="13">
        <v>0</v>
      </c>
      <c r="G734" s="13">
        <v>0</v>
      </c>
      <c r="H734" s="13">
        <v>0</v>
      </c>
      <c r="I734" s="13">
        <v>0</v>
      </c>
      <c r="J734" s="38">
        <f t="shared" si="45"/>
        <v>0</v>
      </c>
      <c r="K734" s="13">
        <v>0</v>
      </c>
      <c r="L734" s="13">
        <v>0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0</v>
      </c>
      <c r="S734">
        <v>0</v>
      </c>
      <c r="T734" s="38">
        <f t="shared" si="46"/>
        <v>3</v>
      </c>
      <c r="U734">
        <v>0</v>
      </c>
      <c r="V734">
        <v>3</v>
      </c>
      <c r="W734">
        <v>0</v>
      </c>
      <c r="X734">
        <v>0</v>
      </c>
      <c r="Y734">
        <v>0</v>
      </c>
      <c r="Z734">
        <v>0</v>
      </c>
      <c r="AA734">
        <v>0</v>
      </c>
      <c r="AB734">
        <v>0</v>
      </c>
      <c r="AC734">
        <v>0</v>
      </c>
      <c r="AD734" s="38">
        <v>0</v>
      </c>
      <c r="AE734" s="39">
        <f t="shared" si="47"/>
        <v>3</v>
      </c>
    </row>
    <row r="735" spans="1:31" x14ac:dyDescent="0.25">
      <c r="A735" s="33" t="str">
        <f>DATA!A734</f>
        <v>KU (KU.Ružomberok)</v>
      </c>
      <c r="B735" s="41" t="str">
        <f>DATA!C734&amp;" - "&amp;DATA!B734</f>
        <v>Dirigent - SM3</v>
      </c>
      <c r="C735" s="38">
        <f t="shared" si="44"/>
        <v>0</v>
      </c>
      <c r="D735" s="13">
        <v>0</v>
      </c>
      <c r="E735" s="13">
        <v>0</v>
      </c>
      <c r="F735" s="13">
        <v>0</v>
      </c>
      <c r="G735" s="13">
        <v>0</v>
      </c>
      <c r="H735" s="13">
        <v>0</v>
      </c>
      <c r="I735" s="13">
        <v>0</v>
      </c>
      <c r="J735" s="38">
        <f t="shared" si="45"/>
        <v>0</v>
      </c>
      <c r="K735" s="13">
        <v>0</v>
      </c>
      <c r="L735" s="13">
        <v>0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0</v>
      </c>
      <c r="S735">
        <v>0</v>
      </c>
      <c r="T735" s="38">
        <f t="shared" si="46"/>
        <v>6</v>
      </c>
      <c r="U735">
        <v>0</v>
      </c>
      <c r="V735">
        <v>0</v>
      </c>
      <c r="W735">
        <v>6</v>
      </c>
      <c r="X735">
        <v>0</v>
      </c>
      <c r="Y735">
        <v>0</v>
      </c>
      <c r="Z735">
        <v>0</v>
      </c>
      <c r="AA735">
        <v>0</v>
      </c>
      <c r="AB735">
        <v>0</v>
      </c>
      <c r="AC735">
        <v>0</v>
      </c>
      <c r="AD735" s="38">
        <v>0</v>
      </c>
      <c r="AE735" s="39">
        <f t="shared" si="47"/>
        <v>6</v>
      </c>
    </row>
    <row r="736" spans="1:31" x14ac:dyDescent="0.25">
      <c r="A736" s="33" t="str">
        <f>DATA!A735</f>
        <v>KU (KU.Ružomberok)</v>
      </c>
      <c r="B736" s="41" t="str">
        <f>DATA!C735&amp;" - "&amp;DATA!B735</f>
        <v>Inštrumentalista - sólista - SM3</v>
      </c>
      <c r="C736" s="38">
        <f t="shared" si="44"/>
        <v>0</v>
      </c>
      <c r="D736" s="13">
        <v>0</v>
      </c>
      <c r="E736" s="13">
        <v>0</v>
      </c>
      <c r="F736" s="13">
        <v>0</v>
      </c>
      <c r="G736" s="13">
        <v>0</v>
      </c>
      <c r="H736" s="13">
        <v>0</v>
      </c>
      <c r="I736" s="13">
        <v>0</v>
      </c>
      <c r="J736" s="38">
        <f t="shared" si="45"/>
        <v>0</v>
      </c>
      <c r="K736" s="13">
        <v>0</v>
      </c>
      <c r="L736" s="13">
        <v>0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0</v>
      </c>
      <c r="S736">
        <v>0</v>
      </c>
      <c r="T736" s="38">
        <f t="shared" si="46"/>
        <v>36</v>
      </c>
      <c r="U736">
        <v>0</v>
      </c>
      <c r="V736">
        <v>0</v>
      </c>
      <c r="W736">
        <v>36</v>
      </c>
      <c r="X736">
        <v>0</v>
      </c>
      <c r="Y736">
        <v>0</v>
      </c>
      <c r="Z736">
        <v>0</v>
      </c>
      <c r="AA736">
        <v>0</v>
      </c>
      <c r="AB736">
        <v>0</v>
      </c>
      <c r="AC736">
        <v>0</v>
      </c>
      <c r="AD736" s="38">
        <v>0</v>
      </c>
      <c r="AE736" s="39">
        <f t="shared" si="47"/>
        <v>36</v>
      </c>
    </row>
    <row r="737" spans="1:31" x14ac:dyDescent="0.25">
      <c r="A737" s="33" t="str">
        <f>DATA!A736</f>
        <v>KU (KU.Ružomberok)</v>
      </c>
      <c r="B737" s="41" t="str">
        <f>DATA!C736&amp;" - "&amp;DATA!B736</f>
        <v>Spevák - sólista - SM3</v>
      </c>
      <c r="C737" s="38">
        <f t="shared" si="44"/>
        <v>0</v>
      </c>
      <c r="D737" s="13">
        <v>0</v>
      </c>
      <c r="E737" s="13">
        <v>0</v>
      </c>
      <c r="F737" s="13">
        <v>0</v>
      </c>
      <c r="G737" s="13">
        <v>0</v>
      </c>
      <c r="H737" s="13">
        <v>0</v>
      </c>
      <c r="I737" s="13">
        <v>0</v>
      </c>
      <c r="J737" s="38">
        <f t="shared" si="45"/>
        <v>0</v>
      </c>
      <c r="K737" s="13">
        <v>0</v>
      </c>
      <c r="L737" s="13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  <c r="S737">
        <v>0</v>
      </c>
      <c r="T737" s="38">
        <f t="shared" si="46"/>
        <v>10</v>
      </c>
      <c r="U737">
        <v>0</v>
      </c>
      <c r="V737">
        <v>0</v>
      </c>
      <c r="W737">
        <v>10</v>
      </c>
      <c r="X737">
        <v>0</v>
      </c>
      <c r="Y737">
        <v>0</v>
      </c>
      <c r="Z737">
        <v>0</v>
      </c>
      <c r="AA737">
        <v>0</v>
      </c>
      <c r="AB737">
        <v>0</v>
      </c>
      <c r="AC737">
        <v>0</v>
      </c>
      <c r="AD737" s="38">
        <v>0</v>
      </c>
      <c r="AE737" s="39">
        <f t="shared" si="47"/>
        <v>10</v>
      </c>
    </row>
    <row r="738" spans="1:31" x14ac:dyDescent="0.25">
      <c r="A738" s="33" t="str">
        <f>DATA!A737</f>
        <v>KU (KU.Ružomberok)</v>
      </c>
      <c r="B738" s="41" t="str">
        <f>DATA!C737&amp;" - "&amp;DATA!B737</f>
        <v>Výtvarník - SM3</v>
      </c>
      <c r="C738" s="38">
        <f t="shared" si="44"/>
        <v>0</v>
      </c>
      <c r="D738" s="13">
        <v>0</v>
      </c>
      <c r="E738" s="13">
        <v>0</v>
      </c>
      <c r="F738" s="13">
        <v>0</v>
      </c>
      <c r="G738" s="13">
        <v>0</v>
      </c>
      <c r="H738" s="13">
        <v>0</v>
      </c>
      <c r="I738" s="13">
        <v>0</v>
      </c>
      <c r="J738" s="38">
        <f t="shared" si="45"/>
        <v>0</v>
      </c>
      <c r="K738" s="13">
        <v>0</v>
      </c>
      <c r="L738" s="13">
        <v>0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0</v>
      </c>
      <c r="S738">
        <v>0</v>
      </c>
      <c r="T738" s="38">
        <f t="shared" si="46"/>
        <v>1</v>
      </c>
      <c r="U738">
        <v>0</v>
      </c>
      <c r="V738">
        <v>0</v>
      </c>
      <c r="W738">
        <v>1</v>
      </c>
      <c r="X738">
        <v>0</v>
      </c>
      <c r="Y738">
        <v>0</v>
      </c>
      <c r="Z738">
        <v>0</v>
      </c>
      <c r="AA738">
        <v>0</v>
      </c>
      <c r="AB738">
        <v>0</v>
      </c>
      <c r="AC738">
        <v>0</v>
      </c>
      <c r="AD738" s="38">
        <v>0</v>
      </c>
      <c r="AE738" s="39">
        <f t="shared" si="47"/>
        <v>1</v>
      </c>
    </row>
    <row r="739" spans="1:31" x14ac:dyDescent="0.25">
      <c r="A739" s="33" t="str">
        <f>DATA!A738</f>
        <v>KU (KU.Ružomberok)</v>
      </c>
      <c r="B739" s="41" t="str">
        <f>DATA!C738&amp;" - "&amp;DATA!B738</f>
        <v>Inštrumentalista - SN1</v>
      </c>
      <c r="C739" s="38">
        <f t="shared" si="44"/>
        <v>0</v>
      </c>
      <c r="D739" s="13">
        <v>0</v>
      </c>
      <c r="E739" s="13">
        <v>0</v>
      </c>
      <c r="F739" s="13">
        <v>0</v>
      </c>
      <c r="G739" s="13">
        <v>0</v>
      </c>
      <c r="H739" s="13">
        <v>0</v>
      </c>
      <c r="I739" s="13">
        <v>0</v>
      </c>
      <c r="J739" s="38">
        <f t="shared" si="45"/>
        <v>0</v>
      </c>
      <c r="K739" s="13">
        <v>0</v>
      </c>
      <c r="L739" s="13">
        <v>0</v>
      </c>
      <c r="M739">
        <v>0</v>
      </c>
      <c r="N739">
        <v>0</v>
      </c>
      <c r="O739">
        <v>0</v>
      </c>
      <c r="P739">
        <v>0</v>
      </c>
      <c r="Q739">
        <v>0</v>
      </c>
      <c r="R739">
        <v>0</v>
      </c>
      <c r="S739">
        <v>0</v>
      </c>
      <c r="T739" s="38">
        <f t="shared" si="46"/>
        <v>2</v>
      </c>
      <c r="U739">
        <v>0</v>
      </c>
      <c r="V739">
        <v>0</v>
      </c>
      <c r="W739">
        <v>0</v>
      </c>
      <c r="X739">
        <v>2</v>
      </c>
      <c r="Y739">
        <v>0</v>
      </c>
      <c r="Z739">
        <v>0</v>
      </c>
      <c r="AA739">
        <v>0</v>
      </c>
      <c r="AB739">
        <v>0</v>
      </c>
      <c r="AC739">
        <v>0</v>
      </c>
      <c r="AD739" s="38">
        <v>0</v>
      </c>
      <c r="AE739" s="39">
        <f t="shared" si="47"/>
        <v>2</v>
      </c>
    </row>
    <row r="740" spans="1:31" x14ac:dyDescent="0.25">
      <c r="A740" s="33" t="str">
        <f>DATA!A739</f>
        <v>KU (KU.Ružomberok)</v>
      </c>
      <c r="B740" s="41" t="str">
        <f>DATA!C739&amp;" - "&amp;DATA!B739</f>
        <v>Inštrumentalista - sólista - SN1</v>
      </c>
      <c r="C740" s="38">
        <f t="shared" si="44"/>
        <v>0</v>
      </c>
      <c r="D740" s="13">
        <v>0</v>
      </c>
      <c r="E740" s="13">
        <v>0</v>
      </c>
      <c r="F740" s="13">
        <v>0</v>
      </c>
      <c r="G740" s="13">
        <v>0</v>
      </c>
      <c r="H740" s="13">
        <v>0</v>
      </c>
      <c r="I740" s="13">
        <v>0</v>
      </c>
      <c r="J740" s="38">
        <f t="shared" si="45"/>
        <v>0</v>
      </c>
      <c r="K740" s="13">
        <v>0</v>
      </c>
      <c r="L740" s="13">
        <v>0</v>
      </c>
      <c r="M740">
        <v>0</v>
      </c>
      <c r="N740">
        <v>0</v>
      </c>
      <c r="O740">
        <v>0</v>
      </c>
      <c r="P740">
        <v>0</v>
      </c>
      <c r="Q740">
        <v>0</v>
      </c>
      <c r="R740">
        <v>0</v>
      </c>
      <c r="S740">
        <v>0</v>
      </c>
      <c r="T740" s="38">
        <f t="shared" si="46"/>
        <v>5</v>
      </c>
      <c r="U740">
        <v>0</v>
      </c>
      <c r="V740">
        <v>0</v>
      </c>
      <c r="W740">
        <v>0</v>
      </c>
      <c r="X740">
        <v>5</v>
      </c>
      <c r="Y740">
        <v>0</v>
      </c>
      <c r="Z740">
        <v>0</v>
      </c>
      <c r="AA740">
        <v>0</v>
      </c>
      <c r="AB740">
        <v>0</v>
      </c>
      <c r="AC740">
        <v>0</v>
      </c>
      <c r="AD740" s="38">
        <v>0</v>
      </c>
      <c r="AE740" s="39">
        <f t="shared" si="47"/>
        <v>5</v>
      </c>
    </row>
    <row r="741" spans="1:31" x14ac:dyDescent="0.25">
      <c r="A741" s="33" t="str">
        <f>DATA!A740</f>
        <v>KU (KU.Ružomberok)</v>
      </c>
      <c r="B741" s="41" t="str">
        <f>DATA!C740&amp;" - "&amp;DATA!B740</f>
        <v>Výtvarník - SN1</v>
      </c>
      <c r="C741" s="38">
        <f t="shared" si="44"/>
        <v>0</v>
      </c>
      <c r="D741" s="13">
        <v>0</v>
      </c>
      <c r="E741" s="13">
        <v>0</v>
      </c>
      <c r="F741" s="13">
        <v>0</v>
      </c>
      <c r="G741" s="13">
        <v>0</v>
      </c>
      <c r="H741" s="13">
        <v>0</v>
      </c>
      <c r="I741" s="13">
        <v>0</v>
      </c>
      <c r="J741" s="38">
        <f t="shared" si="45"/>
        <v>0</v>
      </c>
      <c r="K741" s="13">
        <v>0</v>
      </c>
      <c r="L741" s="13">
        <v>0</v>
      </c>
      <c r="M741">
        <v>0</v>
      </c>
      <c r="N741">
        <v>0</v>
      </c>
      <c r="O741">
        <v>0</v>
      </c>
      <c r="P741">
        <v>0</v>
      </c>
      <c r="Q741">
        <v>0</v>
      </c>
      <c r="R741">
        <v>0</v>
      </c>
      <c r="S741">
        <v>0</v>
      </c>
      <c r="T741" s="38">
        <f t="shared" si="46"/>
        <v>7</v>
      </c>
      <c r="U741">
        <v>0</v>
      </c>
      <c r="V741">
        <v>0</v>
      </c>
      <c r="W741">
        <v>0</v>
      </c>
      <c r="X741">
        <v>7</v>
      </c>
      <c r="Y741">
        <v>0</v>
      </c>
      <c r="Z741">
        <v>0</v>
      </c>
      <c r="AA741">
        <v>0</v>
      </c>
      <c r="AB741">
        <v>0</v>
      </c>
      <c r="AC741">
        <v>0</v>
      </c>
      <c r="AD741" s="38">
        <v>0</v>
      </c>
      <c r="AE741" s="39">
        <f t="shared" si="47"/>
        <v>7</v>
      </c>
    </row>
    <row r="742" spans="1:31" x14ac:dyDescent="0.25">
      <c r="A742" s="33" t="str">
        <f>DATA!A741</f>
        <v>KU (KU.Ružomberok)</v>
      </c>
      <c r="B742" s="41" t="str">
        <f>DATA!C741&amp;" - "&amp;DATA!B741</f>
        <v>Inštrumentalista - sólista - SN2</v>
      </c>
      <c r="C742" s="38">
        <f t="shared" si="44"/>
        <v>0</v>
      </c>
      <c r="D742" s="13">
        <v>0</v>
      </c>
      <c r="E742" s="13">
        <v>0</v>
      </c>
      <c r="F742" s="13">
        <v>0</v>
      </c>
      <c r="G742" s="13">
        <v>0</v>
      </c>
      <c r="H742" s="13">
        <v>0</v>
      </c>
      <c r="I742" s="13">
        <v>0</v>
      </c>
      <c r="J742" s="38">
        <f t="shared" si="45"/>
        <v>0</v>
      </c>
      <c r="K742" s="13">
        <v>0</v>
      </c>
      <c r="L742" s="13">
        <v>0</v>
      </c>
      <c r="M742">
        <v>0</v>
      </c>
      <c r="N742">
        <v>0</v>
      </c>
      <c r="O742">
        <v>0</v>
      </c>
      <c r="P742">
        <v>0</v>
      </c>
      <c r="Q742">
        <v>0</v>
      </c>
      <c r="R742">
        <v>0</v>
      </c>
      <c r="S742">
        <v>0</v>
      </c>
      <c r="T742" s="38">
        <f t="shared" si="46"/>
        <v>3</v>
      </c>
      <c r="U742">
        <v>0</v>
      </c>
      <c r="V742">
        <v>0</v>
      </c>
      <c r="W742">
        <v>0</v>
      </c>
      <c r="X742">
        <v>0</v>
      </c>
      <c r="Y742">
        <v>3</v>
      </c>
      <c r="Z742">
        <v>0</v>
      </c>
      <c r="AA742">
        <v>0</v>
      </c>
      <c r="AB742">
        <v>0</v>
      </c>
      <c r="AC742">
        <v>0</v>
      </c>
      <c r="AD742" s="38">
        <v>0</v>
      </c>
      <c r="AE742" s="39">
        <f t="shared" si="47"/>
        <v>3</v>
      </c>
    </row>
    <row r="743" spans="1:31" x14ac:dyDescent="0.25">
      <c r="A743" s="33" t="str">
        <f>DATA!A742</f>
        <v>KU (KU.Ružomberok)</v>
      </c>
      <c r="B743" s="41" t="str">
        <f>DATA!C742&amp;" - "&amp;DATA!B742</f>
        <v>Výtvarník - SN2</v>
      </c>
      <c r="C743" s="38">
        <f t="shared" si="44"/>
        <v>0</v>
      </c>
      <c r="D743" s="13">
        <v>0</v>
      </c>
      <c r="E743" s="13">
        <v>0</v>
      </c>
      <c r="F743" s="13">
        <v>0</v>
      </c>
      <c r="G743" s="13">
        <v>0</v>
      </c>
      <c r="H743" s="13">
        <v>0</v>
      </c>
      <c r="I743" s="13">
        <v>0</v>
      </c>
      <c r="J743" s="38">
        <f t="shared" si="45"/>
        <v>0</v>
      </c>
      <c r="K743" s="13">
        <v>0</v>
      </c>
      <c r="L743" s="13">
        <v>0</v>
      </c>
      <c r="M743">
        <v>0</v>
      </c>
      <c r="N743">
        <v>0</v>
      </c>
      <c r="O743">
        <v>0</v>
      </c>
      <c r="P743">
        <v>0</v>
      </c>
      <c r="Q743">
        <v>0</v>
      </c>
      <c r="R743">
        <v>0</v>
      </c>
      <c r="S743">
        <v>0</v>
      </c>
      <c r="T743" s="38">
        <f t="shared" si="46"/>
        <v>16</v>
      </c>
      <c r="U743">
        <v>0</v>
      </c>
      <c r="V743">
        <v>0</v>
      </c>
      <c r="W743">
        <v>0</v>
      </c>
      <c r="X743">
        <v>0</v>
      </c>
      <c r="Y743">
        <v>16</v>
      </c>
      <c r="Z743">
        <v>0</v>
      </c>
      <c r="AA743">
        <v>0</v>
      </c>
      <c r="AB743">
        <v>0</v>
      </c>
      <c r="AC743">
        <v>0</v>
      </c>
      <c r="AD743" s="38">
        <v>0</v>
      </c>
      <c r="AE743" s="39">
        <f t="shared" si="47"/>
        <v>16</v>
      </c>
    </row>
    <row r="744" spans="1:31" x14ac:dyDescent="0.25">
      <c r="A744" s="33" t="str">
        <f>DATA!A743</f>
        <v>KU (KU.Ružomberok)</v>
      </c>
      <c r="B744" s="41" t="str">
        <f>DATA!C743&amp;" - "&amp;DATA!B743</f>
        <v>Inštrumentalista - SN3</v>
      </c>
      <c r="C744" s="38">
        <f t="shared" si="44"/>
        <v>0</v>
      </c>
      <c r="D744" s="13">
        <v>0</v>
      </c>
      <c r="E744" s="13">
        <v>0</v>
      </c>
      <c r="F744" s="13">
        <v>0</v>
      </c>
      <c r="G744" s="13">
        <v>0</v>
      </c>
      <c r="H744" s="13">
        <v>0</v>
      </c>
      <c r="I744" s="13">
        <v>0</v>
      </c>
      <c r="J744" s="38">
        <f t="shared" si="45"/>
        <v>0</v>
      </c>
      <c r="K744" s="13">
        <v>0</v>
      </c>
      <c r="L744" s="13">
        <v>0</v>
      </c>
      <c r="M744">
        <v>0</v>
      </c>
      <c r="N744">
        <v>0</v>
      </c>
      <c r="O744">
        <v>0</v>
      </c>
      <c r="P744">
        <v>0</v>
      </c>
      <c r="Q744">
        <v>0</v>
      </c>
      <c r="R744">
        <v>0</v>
      </c>
      <c r="S744">
        <v>0</v>
      </c>
      <c r="T744" s="38">
        <f t="shared" si="46"/>
        <v>5</v>
      </c>
      <c r="U744">
        <v>0</v>
      </c>
      <c r="V744">
        <v>0</v>
      </c>
      <c r="W744">
        <v>0</v>
      </c>
      <c r="X744">
        <v>0</v>
      </c>
      <c r="Y744">
        <v>0</v>
      </c>
      <c r="Z744">
        <v>5</v>
      </c>
      <c r="AA744">
        <v>0</v>
      </c>
      <c r="AB744">
        <v>0</v>
      </c>
      <c r="AC744">
        <v>0</v>
      </c>
      <c r="AD744" s="38">
        <v>0</v>
      </c>
      <c r="AE744" s="39">
        <f t="shared" si="47"/>
        <v>5</v>
      </c>
    </row>
    <row r="745" spans="1:31" x14ac:dyDescent="0.25">
      <c r="A745" s="33" t="str">
        <f>DATA!A744</f>
        <v>KU (KU.Ružomberok)</v>
      </c>
      <c r="B745" s="41" t="str">
        <f>DATA!C744&amp;" - "&amp;DATA!B744</f>
        <v>Inštrumentalista - sólista - SN3</v>
      </c>
      <c r="C745" s="38">
        <f t="shared" si="44"/>
        <v>0</v>
      </c>
      <c r="D745" s="13">
        <v>0</v>
      </c>
      <c r="E745" s="13">
        <v>0</v>
      </c>
      <c r="F745" s="13">
        <v>0</v>
      </c>
      <c r="G745" s="13">
        <v>0</v>
      </c>
      <c r="H745" s="13">
        <v>0</v>
      </c>
      <c r="I745" s="13">
        <v>0</v>
      </c>
      <c r="J745" s="38">
        <f t="shared" si="45"/>
        <v>0</v>
      </c>
      <c r="K745" s="13">
        <v>0</v>
      </c>
      <c r="L745" s="13">
        <v>0</v>
      </c>
      <c r="M745">
        <v>0</v>
      </c>
      <c r="N745">
        <v>0</v>
      </c>
      <c r="O745">
        <v>0</v>
      </c>
      <c r="P745">
        <v>0</v>
      </c>
      <c r="Q745">
        <v>0</v>
      </c>
      <c r="R745">
        <v>0</v>
      </c>
      <c r="S745">
        <v>0</v>
      </c>
      <c r="T745" s="38">
        <f t="shared" si="46"/>
        <v>10</v>
      </c>
      <c r="U745">
        <v>0</v>
      </c>
      <c r="V745">
        <v>0</v>
      </c>
      <c r="W745">
        <v>0</v>
      </c>
      <c r="X745">
        <v>0</v>
      </c>
      <c r="Y745">
        <v>0</v>
      </c>
      <c r="Z745">
        <v>10</v>
      </c>
      <c r="AA745">
        <v>0</v>
      </c>
      <c r="AB745">
        <v>0</v>
      </c>
      <c r="AC745">
        <v>0</v>
      </c>
      <c r="AD745" s="38">
        <v>0</v>
      </c>
      <c r="AE745" s="39">
        <f t="shared" si="47"/>
        <v>10</v>
      </c>
    </row>
    <row r="746" spans="1:31" x14ac:dyDescent="0.25">
      <c r="A746" s="33" t="str">
        <f>DATA!A745</f>
        <v>KU (KU.Ružomberok)</v>
      </c>
      <c r="B746" s="41" t="str">
        <f>DATA!C745&amp;" - "&amp;DATA!B745</f>
        <v>Spevák - SN3</v>
      </c>
      <c r="C746" s="38">
        <f t="shared" si="44"/>
        <v>0</v>
      </c>
      <c r="D746" s="13">
        <v>0</v>
      </c>
      <c r="E746" s="13">
        <v>0</v>
      </c>
      <c r="F746" s="13">
        <v>0</v>
      </c>
      <c r="G746" s="13">
        <v>0</v>
      </c>
      <c r="H746" s="13">
        <v>0</v>
      </c>
      <c r="I746" s="13">
        <v>0</v>
      </c>
      <c r="J746" s="38">
        <f t="shared" si="45"/>
        <v>0</v>
      </c>
      <c r="K746" s="13">
        <v>0</v>
      </c>
      <c r="L746" s="13">
        <v>0</v>
      </c>
      <c r="M746">
        <v>0</v>
      </c>
      <c r="N746">
        <v>0</v>
      </c>
      <c r="O746">
        <v>0</v>
      </c>
      <c r="P746">
        <v>0</v>
      </c>
      <c r="Q746">
        <v>0</v>
      </c>
      <c r="R746">
        <v>0</v>
      </c>
      <c r="S746">
        <v>0</v>
      </c>
      <c r="T746" s="38">
        <f t="shared" si="46"/>
        <v>9</v>
      </c>
      <c r="U746">
        <v>0</v>
      </c>
      <c r="V746">
        <v>0</v>
      </c>
      <c r="W746">
        <v>0</v>
      </c>
      <c r="X746">
        <v>0</v>
      </c>
      <c r="Y746">
        <v>0</v>
      </c>
      <c r="Z746">
        <v>9</v>
      </c>
      <c r="AA746">
        <v>0</v>
      </c>
      <c r="AB746">
        <v>0</v>
      </c>
      <c r="AC746">
        <v>0</v>
      </c>
      <c r="AD746" s="38">
        <v>0</v>
      </c>
      <c r="AE746" s="39">
        <f t="shared" si="47"/>
        <v>9</v>
      </c>
    </row>
    <row r="747" spans="1:31" x14ac:dyDescent="0.25">
      <c r="A747" s="33" t="str">
        <f>DATA!A746</f>
        <v>KU (KU.Ružomberok)</v>
      </c>
      <c r="B747" s="41" t="str">
        <f>DATA!C746&amp;" - "&amp;DATA!B746</f>
        <v>Spevák - sólista - SN3</v>
      </c>
      <c r="C747" s="38">
        <f t="shared" si="44"/>
        <v>0</v>
      </c>
      <c r="D747" s="13">
        <v>0</v>
      </c>
      <c r="E747" s="13">
        <v>0</v>
      </c>
      <c r="F747" s="13">
        <v>0</v>
      </c>
      <c r="G747" s="13">
        <v>0</v>
      </c>
      <c r="H747" s="13">
        <v>0</v>
      </c>
      <c r="I747" s="13">
        <v>0</v>
      </c>
      <c r="J747" s="38">
        <f t="shared" si="45"/>
        <v>0</v>
      </c>
      <c r="K747" s="13">
        <v>0</v>
      </c>
      <c r="L747" s="13">
        <v>0</v>
      </c>
      <c r="M747">
        <v>0</v>
      </c>
      <c r="N747">
        <v>0</v>
      </c>
      <c r="O747">
        <v>0</v>
      </c>
      <c r="P747">
        <v>0</v>
      </c>
      <c r="Q747">
        <v>0</v>
      </c>
      <c r="R747">
        <v>0</v>
      </c>
      <c r="S747">
        <v>0</v>
      </c>
      <c r="T747" s="38">
        <f t="shared" si="46"/>
        <v>2</v>
      </c>
      <c r="U747">
        <v>0</v>
      </c>
      <c r="V747">
        <v>0</v>
      </c>
      <c r="W747">
        <v>0</v>
      </c>
      <c r="X747">
        <v>0</v>
      </c>
      <c r="Y747">
        <v>0</v>
      </c>
      <c r="Z747">
        <v>2</v>
      </c>
      <c r="AA747">
        <v>0</v>
      </c>
      <c r="AB747">
        <v>0</v>
      </c>
      <c r="AC747">
        <v>0</v>
      </c>
      <c r="AD747" s="38">
        <v>0</v>
      </c>
      <c r="AE747" s="39">
        <f t="shared" si="47"/>
        <v>2</v>
      </c>
    </row>
    <row r="748" spans="1:31" x14ac:dyDescent="0.25">
      <c r="A748" s="33" t="str">
        <f>DATA!A747</f>
        <v>KU (KU.Ružomberok)</v>
      </c>
      <c r="B748" s="41" t="str">
        <f>DATA!C747&amp;" - "&amp;DATA!B747</f>
        <v>Výtvarník - SN3</v>
      </c>
      <c r="C748" s="38">
        <f t="shared" si="44"/>
        <v>0</v>
      </c>
      <c r="D748" s="13">
        <v>0</v>
      </c>
      <c r="E748" s="13">
        <v>0</v>
      </c>
      <c r="F748" s="13">
        <v>0</v>
      </c>
      <c r="G748" s="13">
        <v>0</v>
      </c>
      <c r="H748" s="13">
        <v>0</v>
      </c>
      <c r="I748" s="13">
        <v>0</v>
      </c>
      <c r="J748" s="38">
        <f t="shared" si="45"/>
        <v>0</v>
      </c>
      <c r="K748" s="13">
        <v>0</v>
      </c>
      <c r="L748" s="13">
        <v>0</v>
      </c>
      <c r="M748">
        <v>0</v>
      </c>
      <c r="N748">
        <v>0</v>
      </c>
      <c r="O748">
        <v>0</v>
      </c>
      <c r="P748">
        <v>0</v>
      </c>
      <c r="Q748">
        <v>0</v>
      </c>
      <c r="R748">
        <v>0</v>
      </c>
      <c r="S748">
        <v>0</v>
      </c>
      <c r="T748" s="38">
        <f t="shared" si="46"/>
        <v>3</v>
      </c>
      <c r="U748">
        <v>0</v>
      </c>
      <c r="V748">
        <v>0</v>
      </c>
      <c r="W748">
        <v>0</v>
      </c>
      <c r="X748">
        <v>0</v>
      </c>
      <c r="Y748">
        <v>0</v>
      </c>
      <c r="Z748">
        <v>3</v>
      </c>
      <c r="AA748">
        <v>0</v>
      </c>
      <c r="AB748">
        <v>0</v>
      </c>
      <c r="AC748">
        <v>0</v>
      </c>
      <c r="AD748" s="38">
        <v>0</v>
      </c>
      <c r="AE748" s="39">
        <f t="shared" si="47"/>
        <v>3</v>
      </c>
    </row>
    <row r="749" spans="1:31" x14ac:dyDescent="0.25">
      <c r="A749" s="33" t="str">
        <f>DATA!A748</f>
        <v>KU (KU.Ružomberok)</v>
      </c>
      <c r="B749" s="41" t="str">
        <f>DATA!C748&amp;" - "&amp;DATA!B748</f>
        <v>Dirigent - SR3</v>
      </c>
      <c r="C749" s="38">
        <f t="shared" si="44"/>
        <v>0</v>
      </c>
      <c r="D749" s="13">
        <v>0</v>
      </c>
      <c r="E749" s="13">
        <v>0</v>
      </c>
      <c r="F749" s="13">
        <v>0</v>
      </c>
      <c r="G749" s="13">
        <v>0</v>
      </c>
      <c r="H749" s="13">
        <v>0</v>
      </c>
      <c r="I749" s="13">
        <v>0</v>
      </c>
      <c r="J749" s="38">
        <f t="shared" si="45"/>
        <v>0</v>
      </c>
      <c r="K749" s="13">
        <v>0</v>
      </c>
      <c r="L749" s="13">
        <v>0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0</v>
      </c>
      <c r="S749">
        <v>0</v>
      </c>
      <c r="T749" s="38">
        <f t="shared" si="46"/>
        <v>1</v>
      </c>
      <c r="U749">
        <v>0</v>
      </c>
      <c r="V749">
        <v>0</v>
      </c>
      <c r="W749">
        <v>0</v>
      </c>
      <c r="X749">
        <v>0</v>
      </c>
      <c r="Y749">
        <v>0</v>
      </c>
      <c r="Z749">
        <v>0</v>
      </c>
      <c r="AA749">
        <v>0</v>
      </c>
      <c r="AB749">
        <v>0</v>
      </c>
      <c r="AC749">
        <v>1</v>
      </c>
      <c r="AD749" s="38">
        <v>0</v>
      </c>
      <c r="AE749" s="39">
        <f t="shared" si="47"/>
        <v>1</v>
      </c>
    </row>
    <row r="750" spans="1:31" x14ac:dyDescent="0.25">
      <c r="A750" s="33" t="str">
        <f>DATA!A749</f>
        <v>KU (KU.Ružomberok)</v>
      </c>
      <c r="B750" s="41" t="str">
        <f>DATA!C749&amp;" - "&amp;DATA!B749</f>
        <v>Inštrumentalista - SR3</v>
      </c>
      <c r="C750" s="38">
        <f t="shared" si="44"/>
        <v>0</v>
      </c>
      <c r="D750" s="13">
        <v>0</v>
      </c>
      <c r="E750" s="13">
        <v>0</v>
      </c>
      <c r="F750" s="13">
        <v>0</v>
      </c>
      <c r="G750" s="13">
        <v>0</v>
      </c>
      <c r="H750" s="13">
        <v>0</v>
      </c>
      <c r="I750" s="13">
        <v>0</v>
      </c>
      <c r="J750" s="38">
        <f t="shared" si="45"/>
        <v>0</v>
      </c>
      <c r="K750" s="13">
        <v>0</v>
      </c>
      <c r="L750" s="13">
        <v>0</v>
      </c>
      <c r="M750">
        <v>0</v>
      </c>
      <c r="N750">
        <v>0</v>
      </c>
      <c r="O750">
        <v>0</v>
      </c>
      <c r="P750">
        <v>0</v>
      </c>
      <c r="Q750">
        <v>0</v>
      </c>
      <c r="R750">
        <v>0</v>
      </c>
      <c r="S750">
        <v>0</v>
      </c>
      <c r="T750" s="38">
        <f t="shared" si="46"/>
        <v>2</v>
      </c>
      <c r="U750">
        <v>0</v>
      </c>
      <c r="V750">
        <v>0</v>
      </c>
      <c r="W750">
        <v>0</v>
      </c>
      <c r="X750">
        <v>0</v>
      </c>
      <c r="Y750">
        <v>0</v>
      </c>
      <c r="Z750">
        <v>0</v>
      </c>
      <c r="AA750">
        <v>0</v>
      </c>
      <c r="AB750">
        <v>0</v>
      </c>
      <c r="AC750">
        <v>2</v>
      </c>
      <c r="AD750" s="38">
        <v>0</v>
      </c>
      <c r="AE750" s="39">
        <f t="shared" si="47"/>
        <v>2</v>
      </c>
    </row>
    <row r="751" spans="1:31" x14ac:dyDescent="0.25">
      <c r="A751" s="33" t="str">
        <f>DATA!A750</f>
        <v>KU (KU.Ružomberok)</v>
      </c>
      <c r="B751" s="41" t="str">
        <f>DATA!C750&amp;" - "&amp;DATA!B750</f>
        <v>Inštrumentalista - sólista - SR3</v>
      </c>
      <c r="C751" s="38">
        <f t="shared" si="44"/>
        <v>0</v>
      </c>
      <c r="D751" s="13">
        <v>0</v>
      </c>
      <c r="E751" s="13">
        <v>0</v>
      </c>
      <c r="F751" s="13">
        <v>0</v>
      </c>
      <c r="G751" s="13">
        <v>0</v>
      </c>
      <c r="H751" s="13">
        <v>0</v>
      </c>
      <c r="I751" s="13">
        <v>0</v>
      </c>
      <c r="J751" s="38">
        <f t="shared" si="45"/>
        <v>0</v>
      </c>
      <c r="K751" s="13">
        <v>0</v>
      </c>
      <c r="L751" s="13">
        <v>0</v>
      </c>
      <c r="M751">
        <v>0</v>
      </c>
      <c r="N751">
        <v>0</v>
      </c>
      <c r="O751">
        <v>0</v>
      </c>
      <c r="P751">
        <v>0</v>
      </c>
      <c r="Q751">
        <v>0</v>
      </c>
      <c r="R751">
        <v>0</v>
      </c>
      <c r="S751">
        <v>0</v>
      </c>
      <c r="T751" s="38">
        <f t="shared" si="46"/>
        <v>6</v>
      </c>
      <c r="U751">
        <v>0</v>
      </c>
      <c r="V751">
        <v>0</v>
      </c>
      <c r="W751">
        <v>0</v>
      </c>
      <c r="X751">
        <v>0</v>
      </c>
      <c r="Y751">
        <v>0</v>
      </c>
      <c r="Z751">
        <v>0</v>
      </c>
      <c r="AA751">
        <v>0</v>
      </c>
      <c r="AB751">
        <v>0</v>
      </c>
      <c r="AC751">
        <v>6</v>
      </c>
      <c r="AD751" s="38">
        <v>0</v>
      </c>
      <c r="AE751" s="39">
        <f t="shared" si="47"/>
        <v>6</v>
      </c>
    </row>
    <row r="752" spans="1:31" x14ac:dyDescent="0.25">
      <c r="A752" s="33" t="str">
        <f>DATA!A751</f>
        <v>KU (KU.Ružomberok)</v>
      </c>
      <c r="B752" s="41" t="str">
        <f>DATA!C751&amp;" - "&amp;DATA!B751</f>
        <v>Spevák - SR3</v>
      </c>
      <c r="C752" s="38">
        <f t="shared" si="44"/>
        <v>0</v>
      </c>
      <c r="D752" s="13">
        <v>0</v>
      </c>
      <c r="E752" s="13">
        <v>0</v>
      </c>
      <c r="F752" s="13">
        <v>0</v>
      </c>
      <c r="G752" s="13">
        <v>0</v>
      </c>
      <c r="H752" s="13">
        <v>0</v>
      </c>
      <c r="I752" s="13">
        <v>0</v>
      </c>
      <c r="J752" s="38">
        <f t="shared" si="45"/>
        <v>0</v>
      </c>
      <c r="K752" s="13">
        <v>0</v>
      </c>
      <c r="L752" s="13">
        <v>0</v>
      </c>
      <c r="M752">
        <v>0</v>
      </c>
      <c r="N752">
        <v>0</v>
      </c>
      <c r="O752">
        <v>0</v>
      </c>
      <c r="P752">
        <v>0</v>
      </c>
      <c r="Q752">
        <v>0</v>
      </c>
      <c r="R752">
        <v>0</v>
      </c>
      <c r="S752">
        <v>0</v>
      </c>
      <c r="T752" s="38">
        <f t="shared" si="46"/>
        <v>2</v>
      </c>
      <c r="U752">
        <v>0</v>
      </c>
      <c r="V752">
        <v>0</v>
      </c>
      <c r="W752">
        <v>0</v>
      </c>
      <c r="X752">
        <v>0</v>
      </c>
      <c r="Y752">
        <v>0</v>
      </c>
      <c r="Z752">
        <v>0</v>
      </c>
      <c r="AA752">
        <v>0</v>
      </c>
      <c r="AB752">
        <v>0</v>
      </c>
      <c r="AC752">
        <v>2</v>
      </c>
      <c r="AD752" s="38">
        <v>0</v>
      </c>
      <c r="AE752" s="39">
        <f t="shared" si="47"/>
        <v>2</v>
      </c>
    </row>
    <row r="753" spans="1:31" x14ac:dyDescent="0.25">
      <c r="A753" s="33" t="str">
        <f>DATA!A752</f>
        <v>KU (KU.Ružomberok)</v>
      </c>
      <c r="B753" s="41" t="str">
        <f>DATA!C752&amp;" - "&amp;DATA!B752</f>
        <v>Spevák - sólista - SR3</v>
      </c>
      <c r="C753" s="38">
        <f t="shared" si="44"/>
        <v>0</v>
      </c>
      <c r="D753" s="13">
        <v>0</v>
      </c>
      <c r="E753" s="13">
        <v>0</v>
      </c>
      <c r="F753" s="13">
        <v>0</v>
      </c>
      <c r="G753" s="13">
        <v>0</v>
      </c>
      <c r="H753" s="13">
        <v>0</v>
      </c>
      <c r="I753" s="13">
        <v>0</v>
      </c>
      <c r="J753" s="38">
        <f t="shared" si="45"/>
        <v>0</v>
      </c>
      <c r="K753" s="13">
        <v>0</v>
      </c>
      <c r="L753" s="13">
        <v>0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0</v>
      </c>
      <c r="S753">
        <v>0</v>
      </c>
      <c r="T753" s="38">
        <f t="shared" si="46"/>
        <v>5</v>
      </c>
      <c r="U753">
        <v>0</v>
      </c>
      <c r="V753">
        <v>0</v>
      </c>
      <c r="W753">
        <v>0</v>
      </c>
      <c r="X753">
        <v>0</v>
      </c>
      <c r="Y753">
        <v>0</v>
      </c>
      <c r="Z753">
        <v>0</v>
      </c>
      <c r="AA753">
        <v>0</v>
      </c>
      <c r="AB753">
        <v>0</v>
      </c>
      <c r="AC753">
        <v>5</v>
      </c>
      <c r="AD753" s="38">
        <v>0</v>
      </c>
      <c r="AE753" s="39">
        <f t="shared" si="47"/>
        <v>5</v>
      </c>
    </row>
    <row r="754" spans="1:31" x14ac:dyDescent="0.25">
      <c r="A754" s="33" t="str">
        <f>DATA!A753</f>
        <v>KU (KU.Ružomberok)</v>
      </c>
      <c r="B754" s="41" t="str">
        <f>DATA!C753&amp;" - "&amp;DATA!B753</f>
        <v>Výtvarník - SR3</v>
      </c>
      <c r="C754" s="38">
        <f t="shared" si="44"/>
        <v>0</v>
      </c>
      <c r="D754" s="13">
        <v>0</v>
      </c>
      <c r="E754" s="13">
        <v>0</v>
      </c>
      <c r="F754" s="13">
        <v>0</v>
      </c>
      <c r="G754" s="13">
        <v>0</v>
      </c>
      <c r="H754" s="13">
        <v>0</v>
      </c>
      <c r="I754" s="13">
        <v>0</v>
      </c>
      <c r="J754" s="38">
        <f t="shared" si="45"/>
        <v>0</v>
      </c>
      <c r="K754" s="13">
        <v>0</v>
      </c>
      <c r="L754" s="13">
        <v>0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0</v>
      </c>
      <c r="S754">
        <v>0</v>
      </c>
      <c r="T754" s="38">
        <f t="shared" si="46"/>
        <v>4</v>
      </c>
      <c r="U754">
        <v>0</v>
      </c>
      <c r="V754">
        <v>0</v>
      </c>
      <c r="W754">
        <v>0</v>
      </c>
      <c r="X754">
        <v>0</v>
      </c>
      <c r="Y754">
        <v>0</v>
      </c>
      <c r="Z754">
        <v>0</v>
      </c>
      <c r="AA754">
        <v>0</v>
      </c>
      <c r="AB754">
        <v>0</v>
      </c>
      <c r="AC754">
        <v>4</v>
      </c>
      <c r="AD754" s="38">
        <v>0</v>
      </c>
      <c r="AE754" s="39">
        <f t="shared" si="47"/>
        <v>4</v>
      </c>
    </row>
    <row r="755" spans="1:31" x14ac:dyDescent="0.25">
      <c r="A755" s="33" t="str">
        <f>DATA!A754</f>
        <v>STU v Bratislave (STUBA)</v>
      </c>
      <c r="B755" s="41" t="str">
        <f>DATA!C754&amp;" - "&amp;DATA!B754</f>
        <v>Dizajnér - EM1</v>
      </c>
      <c r="C755" s="38">
        <f t="shared" si="44"/>
        <v>1</v>
      </c>
      <c r="D755" s="13">
        <v>1</v>
      </c>
      <c r="E755" s="13">
        <v>0</v>
      </c>
      <c r="F755" s="13">
        <v>0</v>
      </c>
      <c r="G755" s="13">
        <v>0</v>
      </c>
      <c r="H755" s="13">
        <v>0</v>
      </c>
      <c r="I755" s="13">
        <v>0</v>
      </c>
      <c r="J755" s="38">
        <f t="shared" si="45"/>
        <v>0</v>
      </c>
      <c r="K755" s="13">
        <v>0</v>
      </c>
      <c r="L755" s="13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  <c r="S755">
        <v>0</v>
      </c>
      <c r="T755" s="38">
        <f t="shared" si="46"/>
        <v>0</v>
      </c>
      <c r="U755">
        <v>0</v>
      </c>
      <c r="V755">
        <v>0</v>
      </c>
      <c r="W755">
        <v>0</v>
      </c>
      <c r="X755">
        <v>0</v>
      </c>
      <c r="Y755">
        <v>0</v>
      </c>
      <c r="Z755">
        <v>0</v>
      </c>
      <c r="AA755">
        <v>0</v>
      </c>
      <c r="AB755">
        <v>0</v>
      </c>
      <c r="AC755">
        <v>0</v>
      </c>
      <c r="AD755" s="38">
        <v>0</v>
      </c>
      <c r="AE755" s="39">
        <f t="shared" si="47"/>
        <v>1</v>
      </c>
    </row>
    <row r="756" spans="1:31" x14ac:dyDescent="0.25">
      <c r="A756" s="33" t="str">
        <f>DATA!A755</f>
        <v>STU v Bratislave (STUBA)</v>
      </c>
      <c r="B756" s="41" t="str">
        <f>DATA!C755&amp;" - "&amp;DATA!B755</f>
        <v>Výtvarník - EM1</v>
      </c>
      <c r="C756" s="38">
        <f t="shared" si="44"/>
        <v>1</v>
      </c>
      <c r="D756" s="13">
        <v>1</v>
      </c>
      <c r="E756" s="13">
        <v>0</v>
      </c>
      <c r="F756" s="13">
        <v>0</v>
      </c>
      <c r="G756" s="13">
        <v>0</v>
      </c>
      <c r="H756" s="13">
        <v>0</v>
      </c>
      <c r="I756" s="13">
        <v>0</v>
      </c>
      <c r="J756" s="38">
        <f t="shared" si="45"/>
        <v>0</v>
      </c>
      <c r="K756" s="13">
        <v>0</v>
      </c>
      <c r="L756" s="13">
        <v>0</v>
      </c>
      <c r="M756">
        <v>0</v>
      </c>
      <c r="N756">
        <v>0</v>
      </c>
      <c r="O756">
        <v>0</v>
      </c>
      <c r="P756">
        <v>0</v>
      </c>
      <c r="Q756">
        <v>0</v>
      </c>
      <c r="R756">
        <v>0</v>
      </c>
      <c r="S756">
        <v>0</v>
      </c>
      <c r="T756" s="38">
        <f t="shared" si="46"/>
        <v>0</v>
      </c>
      <c r="U756">
        <v>0</v>
      </c>
      <c r="V756">
        <v>0</v>
      </c>
      <c r="W756">
        <v>0</v>
      </c>
      <c r="X756">
        <v>0</v>
      </c>
      <c r="Y756">
        <v>0</v>
      </c>
      <c r="Z756">
        <v>0</v>
      </c>
      <c r="AA756">
        <v>0</v>
      </c>
      <c r="AB756">
        <v>0</v>
      </c>
      <c r="AC756">
        <v>0</v>
      </c>
      <c r="AD756" s="38">
        <v>0</v>
      </c>
      <c r="AE756" s="39">
        <f t="shared" si="47"/>
        <v>1</v>
      </c>
    </row>
    <row r="757" spans="1:31" x14ac:dyDescent="0.25">
      <c r="A757" s="33" t="str">
        <f>DATA!A756</f>
        <v>STU v Bratislave (STUBA)</v>
      </c>
      <c r="B757" s="41" t="str">
        <f>DATA!C756&amp;" - "&amp;DATA!B756</f>
        <v>Dizajnér - EM2</v>
      </c>
      <c r="C757" s="38">
        <f t="shared" si="44"/>
        <v>1</v>
      </c>
      <c r="D757" s="13">
        <v>0</v>
      </c>
      <c r="E757" s="13">
        <v>1</v>
      </c>
      <c r="F757" s="13">
        <v>0</v>
      </c>
      <c r="G757" s="13">
        <v>0</v>
      </c>
      <c r="H757" s="13">
        <v>0</v>
      </c>
      <c r="I757" s="13">
        <v>0</v>
      </c>
      <c r="J757" s="38">
        <f t="shared" si="45"/>
        <v>0</v>
      </c>
      <c r="K757" s="13">
        <v>0</v>
      </c>
      <c r="L757" s="13">
        <v>0</v>
      </c>
      <c r="M757">
        <v>0</v>
      </c>
      <c r="N757">
        <v>0</v>
      </c>
      <c r="O757">
        <v>0</v>
      </c>
      <c r="P757">
        <v>0</v>
      </c>
      <c r="Q757">
        <v>0</v>
      </c>
      <c r="R757">
        <v>0</v>
      </c>
      <c r="S757">
        <v>0</v>
      </c>
      <c r="T757" s="38">
        <f t="shared" si="46"/>
        <v>0</v>
      </c>
      <c r="U757">
        <v>0</v>
      </c>
      <c r="V757">
        <v>0</v>
      </c>
      <c r="W757">
        <v>0</v>
      </c>
      <c r="X757">
        <v>0</v>
      </c>
      <c r="Y757">
        <v>0</v>
      </c>
      <c r="Z757">
        <v>0</v>
      </c>
      <c r="AA757">
        <v>0</v>
      </c>
      <c r="AB757">
        <v>0</v>
      </c>
      <c r="AC757">
        <v>0</v>
      </c>
      <c r="AD757" s="38">
        <v>0</v>
      </c>
      <c r="AE757" s="39">
        <f t="shared" si="47"/>
        <v>1</v>
      </c>
    </row>
    <row r="758" spans="1:31" x14ac:dyDescent="0.25">
      <c r="A758" s="33" t="str">
        <f>DATA!A757</f>
        <v>STU v Bratislave (STUBA)</v>
      </c>
      <c r="B758" s="41" t="str">
        <f>DATA!C757&amp;" - "&amp;DATA!B757</f>
        <v>Dizajnér - EM3</v>
      </c>
      <c r="C758" s="38">
        <f t="shared" si="44"/>
        <v>1</v>
      </c>
      <c r="D758" s="13">
        <v>0</v>
      </c>
      <c r="E758" s="13">
        <v>0</v>
      </c>
      <c r="F758" s="13">
        <v>1</v>
      </c>
      <c r="G758" s="13">
        <v>0</v>
      </c>
      <c r="H758" s="13">
        <v>0</v>
      </c>
      <c r="I758" s="13">
        <v>0</v>
      </c>
      <c r="J758" s="38">
        <f t="shared" si="45"/>
        <v>0</v>
      </c>
      <c r="K758" s="13">
        <v>0</v>
      </c>
      <c r="L758" s="13">
        <v>0</v>
      </c>
      <c r="M758">
        <v>0</v>
      </c>
      <c r="N758">
        <v>0</v>
      </c>
      <c r="O758">
        <v>0</v>
      </c>
      <c r="P758">
        <v>0</v>
      </c>
      <c r="Q758">
        <v>0</v>
      </c>
      <c r="R758">
        <v>0</v>
      </c>
      <c r="S758">
        <v>0</v>
      </c>
      <c r="T758" s="38">
        <f t="shared" si="46"/>
        <v>0</v>
      </c>
      <c r="U758">
        <v>0</v>
      </c>
      <c r="V758">
        <v>0</v>
      </c>
      <c r="W758">
        <v>0</v>
      </c>
      <c r="X758">
        <v>0</v>
      </c>
      <c r="Y758">
        <v>0</v>
      </c>
      <c r="Z758">
        <v>0</v>
      </c>
      <c r="AA758">
        <v>0</v>
      </c>
      <c r="AB758">
        <v>0</v>
      </c>
      <c r="AC758">
        <v>0</v>
      </c>
      <c r="AD758" s="38">
        <v>0</v>
      </c>
      <c r="AE758" s="39">
        <f t="shared" si="47"/>
        <v>1</v>
      </c>
    </row>
    <row r="759" spans="1:31" x14ac:dyDescent="0.25">
      <c r="A759" s="33" t="str">
        <f>DATA!A758</f>
        <v>STU v Bratislave (STUBA)</v>
      </c>
      <c r="B759" s="41" t="str">
        <f>DATA!C758&amp;" - "&amp;DATA!B758</f>
        <v>Scénograf - EN2</v>
      </c>
      <c r="C759" s="38">
        <f t="shared" si="44"/>
        <v>1</v>
      </c>
      <c r="D759" s="13">
        <v>0</v>
      </c>
      <c r="E759" s="13">
        <v>0</v>
      </c>
      <c r="F759" s="13">
        <v>0</v>
      </c>
      <c r="G759" s="13">
        <v>0</v>
      </c>
      <c r="H759" s="13">
        <v>1</v>
      </c>
      <c r="I759" s="13">
        <v>0</v>
      </c>
      <c r="J759" s="38">
        <f t="shared" si="45"/>
        <v>0</v>
      </c>
      <c r="K759" s="13">
        <v>0</v>
      </c>
      <c r="L759" s="13">
        <v>0</v>
      </c>
      <c r="M759">
        <v>0</v>
      </c>
      <c r="N759">
        <v>0</v>
      </c>
      <c r="O759">
        <v>0</v>
      </c>
      <c r="P759">
        <v>0</v>
      </c>
      <c r="Q759">
        <v>0</v>
      </c>
      <c r="R759">
        <v>0</v>
      </c>
      <c r="S759">
        <v>0</v>
      </c>
      <c r="T759" s="38">
        <f t="shared" si="46"/>
        <v>0</v>
      </c>
      <c r="U759">
        <v>0</v>
      </c>
      <c r="V759">
        <v>0</v>
      </c>
      <c r="W759">
        <v>0</v>
      </c>
      <c r="X759">
        <v>0</v>
      </c>
      <c r="Y759">
        <v>0</v>
      </c>
      <c r="Z759">
        <v>0</v>
      </c>
      <c r="AA759">
        <v>0</v>
      </c>
      <c r="AB759">
        <v>0</v>
      </c>
      <c r="AC759">
        <v>0</v>
      </c>
      <c r="AD759" s="38">
        <v>0</v>
      </c>
      <c r="AE759" s="39">
        <f t="shared" si="47"/>
        <v>1</v>
      </c>
    </row>
    <row r="760" spans="1:31" x14ac:dyDescent="0.25">
      <c r="A760" s="33" t="str">
        <f>DATA!A759</f>
        <v>STU v Bratislave (STUBA)</v>
      </c>
      <c r="B760" s="41" t="str">
        <f>DATA!C759&amp;" - "&amp;DATA!B759</f>
        <v>Architekt - I</v>
      </c>
      <c r="C760" s="38">
        <f t="shared" si="44"/>
        <v>0</v>
      </c>
      <c r="D760" s="13">
        <v>0</v>
      </c>
      <c r="E760" s="13">
        <v>0</v>
      </c>
      <c r="F760" s="13">
        <v>0</v>
      </c>
      <c r="G760" s="13">
        <v>0</v>
      </c>
      <c r="H760" s="13">
        <v>0</v>
      </c>
      <c r="I760" s="13">
        <v>0</v>
      </c>
      <c r="J760" s="38">
        <f t="shared" si="45"/>
        <v>0</v>
      </c>
      <c r="K760" s="13">
        <v>0</v>
      </c>
      <c r="L760" s="13">
        <v>0</v>
      </c>
      <c r="M760">
        <v>0</v>
      </c>
      <c r="N760">
        <v>0</v>
      </c>
      <c r="O760">
        <v>0</v>
      </c>
      <c r="P760">
        <v>0</v>
      </c>
      <c r="Q760">
        <v>0</v>
      </c>
      <c r="R760">
        <v>0</v>
      </c>
      <c r="S760">
        <v>0</v>
      </c>
      <c r="T760" s="38">
        <f t="shared" si="46"/>
        <v>0</v>
      </c>
      <c r="U760">
        <v>0</v>
      </c>
      <c r="V760">
        <v>0</v>
      </c>
      <c r="W760">
        <v>0</v>
      </c>
      <c r="X760">
        <v>0</v>
      </c>
      <c r="Y760">
        <v>0</v>
      </c>
      <c r="Z760">
        <v>0</v>
      </c>
      <c r="AA760">
        <v>0</v>
      </c>
      <c r="AB760">
        <v>0</v>
      </c>
      <c r="AC760">
        <v>0</v>
      </c>
      <c r="AD760" s="38">
        <v>17</v>
      </c>
      <c r="AE760" s="39">
        <f t="shared" si="47"/>
        <v>17</v>
      </c>
    </row>
    <row r="761" spans="1:31" x14ac:dyDescent="0.25">
      <c r="A761" s="33" t="str">
        <f>DATA!A760</f>
        <v>STU v Bratislave (STUBA)</v>
      </c>
      <c r="B761" s="41" t="str">
        <f>DATA!C760&amp;" - "&amp;DATA!B760</f>
        <v>Dizajnér - I</v>
      </c>
      <c r="C761" s="38">
        <f t="shared" si="44"/>
        <v>0</v>
      </c>
      <c r="D761" s="13">
        <v>0</v>
      </c>
      <c r="E761" s="13">
        <v>0</v>
      </c>
      <c r="F761" s="13">
        <v>0</v>
      </c>
      <c r="G761" s="13">
        <v>0</v>
      </c>
      <c r="H761" s="13">
        <v>0</v>
      </c>
      <c r="I761" s="13">
        <v>0</v>
      </c>
      <c r="J761" s="38">
        <f t="shared" si="45"/>
        <v>0</v>
      </c>
      <c r="K761" s="13">
        <v>0</v>
      </c>
      <c r="L761" s="13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0</v>
      </c>
      <c r="T761" s="38">
        <f t="shared" si="46"/>
        <v>0</v>
      </c>
      <c r="U761">
        <v>0</v>
      </c>
      <c r="V761">
        <v>0</v>
      </c>
      <c r="W761">
        <v>0</v>
      </c>
      <c r="X761">
        <v>0</v>
      </c>
      <c r="Y761">
        <v>0</v>
      </c>
      <c r="Z761">
        <v>0</v>
      </c>
      <c r="AA761">
        <v>0</v>
      </c>
      <c r="AB761">
        <v>0</v>
      </c>
      <c r="AC761">
        <v>0</v>
      </c>
      <c r="AD761" s="38">
        <v>3</v>
      </c>
      <c r="AE761" s="39">
        <f t="shared" si="47"/>
        <v>3</v>
      </c>
    </row>
    <row r="762" spans="1:31" x14ac:dyDescent="0.25">
      <c r="A762" s="33" t="str">
        <f>DATA!A761</f>
        <v>STU v Bratislave (STUBA)</v>
      </c>
      <c r="B762" s="41" t="str">
        <f>DATA!C761&amp;" - "&amp;DATA!B761</f>
        <v>Architekt - SM1</v>
      </c>
      <c r="C762" s="38">
        <f t="shared" si="44"/>
        <v>0</v>
      </c>
      <c r="D762" s="13">
        <v>0</v>
      </c>
      <c r="E762" s="13">
        <v>0</v>
      </c>
      <c r="F762" s="13">
        <v>0</v>
      </c>
      <c r="G762" s="13">
        <v>0</v>
      </c>
      <c r="H762" s="13">
        <v>0</v>
      </c>
      <c r="I762" s="13">
        <v>0</v>
      </c>
      <c r="J762" s="38">
        <f t="shared" si="45"/>
        <v>0</v>
      </c>
      <c r="K762" s="13">
        <v>0</v>
      </c>
      <c r="L762" s="13">
        <v>0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0</v>
      </c>
      <c r="T762" s="38">
        <f t="shared" si="46"/>
        <v>11</v>
      </c>
      <c r="U762">
        <v>11</v>
      </c>
      <c r="V762">
        <v>0</v>
      </c>
      <c r="W762">
        <v>0</v>
      </c>
      <c r="X762">
        <v>0</v>
      </c>
      <c r="Y762">
        <v>0</v>
      </c>
      <c r="Z762">
        <v>0</v>
      </c>
      <c r="AA762">
        <v>0</v>
      </c>
      <c r="AB762">
        <v>0</v>
      </c>
      <c r="AC762">
        <v>0</v>
      </c>
      <c r="AD762" s="38">
        <v>0</v>
      </c>
      <c r="AE762" s="39">
        <f t="shared" si="47"/>
        <v>11</v>
      </c>
    </row>
    <row r="763" spans="1:31" x14ac:dyDescent="0.25">
      <c r="A763" s="33" t="str">
        <f>DATA!A762</f>
        <v>STU v Bratislave (STUBA)</v>
      </c>
      <c r="B763" s="41" t="str">
        <f>DATA!C762&amp;" - "&amp;DATA!B762</f>
        <v>Dizajnér - SM1</v>
      </c>
      <c r="C763" s="38">
        <f t="shared" si="44"/>
        <v>0</v>
      </c>
      <c r="D763" s="13">
        <v>0</v>
      </c>
      <c r="E763" s="13">
        <v>0</v>
      </c>
      <c r="F763" s="13">
        <v>0</v>
      </c>
      <c r="G763" s="13">
        <v>0</v>
      </c>
      <c r="H763" s="13">
        <v>0</v>
      </c>
      <c r="I763" s="13">
        <v>0</v>
      </c>
      <c r="J763" s="38">
        <f t="shared" si="45"/>
        <v>0</v>
      </c>
      <c r="K763" s="13">
        <v>0</v>
      </c>
      <c r="L763" s="13">
        <v>0</v>
      </c>
      <c r="M763">
        <v>0</v>
      </c>
      <c r="N763">
        <v>0</v>
      </c>
      <c r="O763">
        <v>0</v>
      </c>
      <c r="P763">
        <v>0</v>
      </c>
      <c r="Q763">
        <v>0</v>
      </c>
      <c r="R763">
        <v>0</v>
      </c>
      <c r="S763">
        <v>0</v>
      </c>
      <c r="T763" s="38">
        <f t="shared" si="46"/>
        <v>6</v>
      </c>
      <c r="U763">
        <v>6</v>
      </c>
      <c r="V763">
        <v>0</v>
      </c>
      <c r="W763">
        <v>0</v>
      </c>
      <c r="X763">
        <v>0</v>
      </c>
      <c r="Y763">
        <v>0</v>
      </c>
      <c r="Z763">
        <v>0</v>
      </c>
      <c r="AA763">
        <v>0</v>
      </c>
      <c r="AB763">
        <v>0</v>
      </c>
      <c r="AC763">
        <v>0</v>
      </c>
      <c r="AD763" s="38">
        <v>0</v>
      </c>
      <c r="AE763" s="39">
        <f t="shared" si="47"/>
        <v>6</v>
      </c>
    </row>
    <row r="764" spans="1:31" x14ac:dyDescent="0.25">
      <c r="A764" s="33" t="str">
        <f>DATA!A763</f>
        <v>STU v Bratislave (STUBA)</v>
      </c>
      <c r="B764" s="41" t="str">
        <f>DATA!C763&amp;" - "&amp;DATA!B763</f>
        <v>Výtvarník - SM1</v>
      </c>
      <c r="C764" s="38">
        <f t="shared" si="44"/>
        <v>0</v>
      </c>
      <c r="D764" s="13">
        <v>0</v>
      </c>
      <c r="E764" s="13">
        <v>0</v>
      </c>
      <c r="F764" s="13">
        <v>0</v>
      </c>
      <c r="G764" s="13">
        <v>0</v>
      </c>
      <c r="H764" s="13">
        <v>0</v>
      </c>
      <c r="I764" s="13">
        <v>0</v>
      </c>
      <c r="J764" s="38">
        <f t="shared" si="45"/>
        <v>0</v>
      </c>
      <c r="K764" s="13">
        <v>0</v>
      </c>
      <c r="L764" s="13">
        <v>0</v>
      </c>
      <c r="M764">
        <v>0</v>
      </c>
      <c r="N764">
        <v>0</v>
      </c>
      <c r="O764">
        <v>0</v>
      </c>
      <c r="P764">
        <v>0</v>
      </c>
      <c r="Q764">
        <v>0</v>
      </c>
      <c r="R764">
        <v>0</v>
      </c>
      <c r="S764">
        <v>0</v>
      </c>
      <c r="T764" s="38">
        <f t="shared" si="46"/>
        <v>6</v>
      </c>
      <c r="U764">
        <v>6</v>
      </c>
      <c r="V764">
        <v>0</v>
      </c>
      <c r="W764">
        <v>0</v>
      </c>
      <c r="X764">
        <v>0</v>
      </c>
      <c r="Y764">
        <v>0</v>
      </c>
      <c r="Z764">
        <v>0</v>
      </c>
      <c r="AA764">
        <v>0</v>
      </c>
      <c r="AB764">
        <v>0</v>
      </c>
      <c r="AC764">
        <v>0</v>
      </c>
      <c r="AD764" s="38">
        <v>0</v>
      </c>
      <c r="AE764" s="39">
        <f t="shared" si="47"/>
        <v>6</v>
      </c>
    </row>
    <row r="765" spans="1:31" x14ac:dyDescent="0.25">
      <c r="A765" s="33" t="str">
        <f>DATA!A764</f>
        <v>STU v Bratislave (STUBA)</v>
      </c>
      <c r="B765" s="41" t="str">
        <f>DATA!C764&amp;" - "&amp;DATA!B764</f>
        <v>Architekt - SM2</v>
      </c>
      <c r="C765" s="38">
        <f t="shared" si="44"/>
        <v>0</v>
      </c>
      <c r="D765" s="13">
        <v>0</v>
      </c>
      <c r="E765" s="13">
        <v>0</v>
      </c>
      <c r="F765" s="13">
        <v>0</v>
      </c>
      <c r="G765" s="13">
        <v>0</v>
      </c>
      <c r="H765" s="13">
        <v>0</v>
      </c>
      <c r="I765" s="13">
        <v>0</v>
      </c>
      <c r="J765" s="38">
        <f t="shared" si="45"/>
        <v>0</v>
      </c>
      <c r="K765" s="13">
        <v>0</v>
      </c>
      <c r="L765" s="13">
        <v>0</v>
      </c>
      <c r="M765">
        <v>0</v>
      </c>
      <c r="N765">
        <v>0</v>
      </c>
      <c r="O765">
        <v>0</v>
      </c>
      <c r="P765">
        <v>0</v>
      </c>
      <c r="Q765">
        <v>0</v>
      </c>
      <c r="R765">
        <v>0</v>
      </c>
      <c r="S765">
        <v>0</v>
      </c>
      <c r="T765" s="38">
        <f t="shared" si="46"/>
        <v>7</v>
      </c>
      <c r="U765">
        <v>0</v>
      </c>
      <c r="V765">
        <v>7</v>
      </c>
      <c r="W765">
        <v>0</v>
      </c>
      <c r="X765">
        <v>0</v>
      </c>
      <c r="Y765">
        <v>0</v>
      </c>
      <c r="Z765">
        <v>0</v>
      </c>
      <c r="AA765">
        <v>0</v>
      </c>
      <c r="AB765">
        <v>0</v>
      </c>
      <c r="AC765">
        <v>0</v>
      </c>
      <c r="AD765" s="38">
        <v>0</v>
      </c>
      <c r="AE765" s="39">
        <f t="shared" si="47"/>
        <v>7</v>
      </c>
    </row>
    <row r="766" spans="1:31" x14ac:dyDescent="0.25">
      <c r="A766" s="33" t="str">
        <f>DATA!A765</f>
        <v>STU v Bratislave (STUBA)</v>
      </c>
      <c r="B766" s="41" t="str">
        <f>DATA!C765&amp;" - "&amp;DATA!B765</f>
        <v>Dizajnér - SM2</v>
      </c>
      <c r="C766" s="38">
        <f t="shared" si="44"/>
        <v>0</v>
      </c>
      <c r="D766" s="13">
        <v>0</v>
      </c>
      <c r="E766" s="13">
        <v>0</v>
      </c>
      <c r="F766" s="13">
        <v>0</v>
      </c>
      <c r="G766" s="13">
        <v>0</v>
      </c>
      <c r="H766" s="13">
        <v>0</v>
      </c>
      <c r="I766" s="13">
        <v>0</v>
      </c>
      <c r="J766" s="38">
        <f t="shared" si="45"/>
        <v>0</v>
      </c>
      <c r="K766" s="13">
        <v>0</v>
      </c>
      <c r="L766" s="13">
        <v>0</v>
      </c>
      <c r="M766">
        <v>0</v>
      </c>
      <c r="N766">
        <v>0</v>
      </c>
      <c r="O766">
        <v>0</v>
      </c>
      <c r="P766">
        <v>0</v>
      </c>
      <c r="Q766">
        <v>0</v>
      </c>
      <c r="R766">
        <v>0</v>
      </c>
      <c r="S766">
        <v>0</v>
      </c>
      <c r="T766" s="38">
        <f t="shared" si="46"/>
        <v>9</v>
      </c>
      <c r="U766">
        <v>0</v>
      </c>
      <c r="V766">
        <v>9</v>
      </c>
      <c r="W766">
        <v>0</v>
      </c>
      <c r="X766">
        <v>0</v>
      </c>
      <c r="Y766">
        <v>0</v>
      </c>
      <c r="Z766">
        <v>0</v>
      </c>
      <c r="AA766">
        <v>0</v>
      </c>
      <c r="AB766">
        <v>0</v>
      </c>
      <c r="AC766">
        <v>0</v>
      </c>
      <c r="AD766" s="38">
        <v>0</v>
      </c>
      <c r="AE766" s="39">
        <f t="shared" si="47"/>
        <v>9</v>
      </c>
    </row>
    <row r="767" spans="1:31" x14ac:dyDescent="0.25">
      <c r="A767" s="33" t="str">
        <f>DATA!A766</f>
        <v>STU v Bratislave (STUBA)</v>
      </c>
      <c r="B767" s="41" t="str">
        <f>DATA!C766&amp;" - "&amp;DATA!B766</f>
        <v>Kurátor výstavy - SM2</v>
      </c>
      <c r="C767" s="38">
        <f t="shared" si="44"/>
        <v>0</v>
      </c>
      <c r="D767" s="13">
        <v>0</v>
      </c>
      <c r="E767" s="13">
        <v>0</v>
      </c>
      <c r="F767" s="13">
        <v>0</v>
      </c>
      <c r="G767" s="13">
        <v>0</v>
      </c>
      <c r="H767" s="13">
        <v>0</v>
      </c>
      <c r="I767" s="13">
        <v>0</v>
      </c>
      <c r="J767" s="38">
        <f t="shared" si="45"/>
        <v>0</v>
      </c>
      <c r="K767" s="13">
        <v>0</v>
      </c>
      <c r="L767" s="13">
        <v>0</v>
      </c>
      <c r="M767">
        <v>0</v>
      </c>
      <c r="N767">
        <v>0</v>
      </c>
      <c r="O767">
        <v>0</v>
      </c>
      <c r="P767">
        <v>0</v>
      </c>
      <c r="Q767">
        <v>0</v>
      </c>
      <c r="R767">
        <v>0</v>
      </c>
      <c r="S767">
        <v>0</v>
      </c>
      <c r="T767" s="38">
        <f t="shared" si="46"/>
        <v>4</v>
      </c>
      <c r="U767">
        <v>0</v>
      </c>
      <c r="V767">
        <v>4</v>
      </c>
      <c r="W767">
        <v>0</v>
      </c>
      <c r="X767">
        <v>0</v>
      </c>
      <c r="Y767">
        <v>0</v>
      </c>
      <c r="Z767">
        <v>0</v>
      </c>
      <c r="AA767">
        <v>0</v>
      </c>
      <c r="AB767">
        <v>0</v>
      </c>
      <c r="AC767">
        <v>0</v>
      </c>
      <c r="AD767" s="38">
        <v>0</v>
      </c>
      <c r="AE767" s="39">
        <f t="shared" si="47"/>
        <v>4</v>
      </c>
    </row>
    <row r="768" spans="1:31" x14ac:dyDescent="0.25">
      <c r="A768" s="33" t="str">
        <f>DATA!A767</f>
        <v>STU v Bratislave (STUBA)</v>
      </c>
      <c r="B768" s="41" t="str">
        <f>DATA!C767&amp;" - "&amp;DATA!B767</f>
        <v>Výtvarník - SM2</v>
      </c>
      <c r="C768" s="38">
        <f t="shared" si="44"/>
        <v>0</v>
      </c>
      <c r="D768" s="13">
        <v>0</v>
      </c>
      <c r="E768" s="13">
        <v>0</v>
      </c>
      <c r="F768" s="13">
        <v>0</v>
      </c>
      <c r="G768" s="13">
        <v>0</v>
      </c>
      <c r="H768" s="13">
        <v>0</v>
      </c>
      <c r="I768" s="13">
        <v>0</v>
      </c>
      <c r="J768" s="38">
        <f t="shared" si="45"/>
        <v>0</v>
      </c>
      <c r="K768" s="13">
        <v>0</v>
      </c>
      <c r="L768" s="13">
        <v>0</v>
      </c>
      <c r="M768">
        <v>0</v>
      </c>
      <c r="N768">
        <v>0</v>
      </c>
      <c r="O768">
        <v>0</v>
      </c>
      <c r="P768">
        <v>0</v>
      </c>
      <c r="Q768">
        <v>0</v>
      </c>
      <c r="R768">
        <v>0</v>
      </c>
      <c r="S768">
        <v>0</v>
      </c>
      <c r="T768" s="38">
        <f t="shared" si="46"/>
        <v>1</v>
      </c>
      <c r="U768">
        <v>0</v>
      </c>
      <c r="V768">
        <v>1</v>
      </c>
      <c r="W768">
        <v>0</v>
      </c>
      <c r="X768">
        <v>0</v>
      </c>
      <c r="Y768">
        <v>0</v>
      </c>
      <c r="Z768">
        <v>0</v>
      </c>
      <c r="AA768">
        <v>0</v>
      </c>
      <c r="AB768">
        <v>0</v>
      </c>
      <c r="AC768">
        <v>0</v>
      </c>
      <c r="AD768" s="38">
        <v>0</v>
      </c>
      <c r="AE768" s="39">
        <f t="shared" si="47"/>
        <v>1</v>
      </c>
    </row>
    <row r="769" spans="1:31" x14ac:dyDescent="0.25">
      <c r="A769" s="33" t="str">
        <f>DATA!A768</f>
        <v>STU v Bratislave (STUBA)</v>
      </c>
      <c r="B769" s="41" t="str">
        <f>DATA!C768&amp;" - "&amp;DATA!B768</f>
        <v>Architekt - SM3</v>
      </c>
      <c r="C769" s="38">
        <f t="shared" si="44"/>
        <v>0</v>
      </c>
      <c r="D769" s="13">
        <v>0</v>
      </c>
      <c r="E769" s="13">
        <v>0</v>
      </c>
      <c r="F769" s="13">
        <v>0</v>
      </c>
      <c r="G769" s="13">
        <v>0</v>
      </c>
      <c r="H769" s="13">
        <v>0</v>
      </c>
      <c r="I769" s="13">
        <v>0</v>
      </c>
      <c r="J769" s="38">
        <f t="shared" si="45"/>
        <v>0</v>
      </c>
      <c r="K769" s="13">
        <v>0</v>
      </c>
      <c r="L769" s="13">
        <v>0</v>
      </c>
      <c r="M769">
        <v>0</v>
      </c>
      <c r="N769">
        <v>0</v>
      </c>
      <c r="O769">
        <v>0</v>
      </c>
      <c r="P769">
        <v>0</v>
      </c>
      <c r="Q769">
        <v>0</v>
      </c>
      <c r="R769">
        <v>0</v>
      </c>
      <c r="S769">
        <v>0</v>
      </c>
      <c r="T769" s="38">
        <f t="shared" si="46"/>
        <v>8</v>
      </c>
      <c r="U769">
        <v>0</v>
      </c>
      <c r="V769">
        <v>0</v>
      </c>
      <c r="W769">
        <v>8</v>
      </c>
      <c r="X769">
        <v>0</v>
      </c>
      <c r="Y769">
        <v>0</v>
      </c>
      <c r="Z769">
        <v>0</v>
      </c>
      <c r="AA769">
        <v>0</v>
      </c>
      <c r="AB769">
        <v>0</v>
      </c>
      <c r="AC769">
        <v>0</v>
      </c>
      <c r="AD769" s="38">
        <v>0</v>
      </c>
      <c r="AE769" s="39">
        <f t="shared" si="47"/>
        <v>8</v>
      </c>
    </row>
    <row r="770" spans="1:31" x14ac:dyDescent="0.25">
      <c r="A770" s="33" t="str">
        <f>DATA!A769</f>
        <v>STU v Bratislave (STUBA)</v>
      </c>
      <c r="B770" s="41" t="str">
        <f>DATA!C769&amp;" - "&amp;DATA!B769</f>
        <v>Autor scenára - SM3</v>
      </c>
      <c r="C770" s="38">
        <f t="shared" si="44"/>
        <v>0</v>
      </c>
      <c r="D770" s="13">
        <v>0</v>
      </c>
      <c r="E770" s="13">
        <v>0</v>
      </c>
      <c r="F770" s="13">
        <v>0</v>
      </c>
      <c r="G770" s="13">
        <v>0</v>
      </c>
      <c r="H770" s="13">
        <v>0</v>
      </c>
      <c r="I770" s="13">
        <v>0</v>
      </c>
      <c r="J770" s="38">
        <f t="shared" si="45"/>
        <v>0</v>
      </c>
      <c r="K770" s="13">
        <v>0</v>
      </c>
      <c r="L770" s="13">
        <v>0</v>
      </c>
      <c r="M770">
        <v>0</v>
      </c>
      <c r="N770">
        <v>0</v>
      </c>
      <c r="O770">
        <v>0</v>
      </c>
      <c r="P770">
        <v>0</v>
      </c>
      <c r="Q770">
        <v>0</v>
      </c>
      <c r="R770">
        <v>0</v>
      </c>
      <c r="S770">
        <v>0</v>
      </c>
      <c r="T770" s="38">
        <f t="shared" si="46"/>
        <v>1</v>
      </c>
      <c r="U770">
        <v>0</v>
      </c>
      <c r="V770">
        <v>0</v>
      </c>
      <c r="W770">
        <v>1</v>
      </c>
      <c r="X770">
        <v>0</v>
      </c>
      <c r="Y770">
        <v>0</v>
      </c>
      <c r="Z770">
        <v>0</v>
      </c>
      <c r="AA770">
        <v>0</v>
      </c>
      <c r="AB770">
        <v>0</v>
      </c>
      <c r="AC770">
        <v>0</v>
      </c>
      <c r="AD770" s="38">
        <v>0</v>
      </c>
      <c r="AE770" s="39">
        <f t="shared" si="47"/>
        <v>1</v>
      </c>
    </row>
    <row r="771" spans="1:31" x14ac:dyDescent="0.25">
      <c r="A771" s="33" t="str">
        <f>DATA!A770</f>
        <v>STU v Bratislave (STUBA)</v>
      </c>
      <c r="B771" s="41" t="str">
        <f>DATA!C770&amp;" - "&amp;DATA!B770</f>
        <v>Dizajnér - SM3</v>
      </c>
      <c r="C771" s="38">
        <f t="shared" ref="C771:C834" si="48">SUM(D771:I771)</f>
        <v>0</v>
      </c>
      <c r="D771" s="13">
        <v>0</v>
      </c>
      <c r="E771" s="13">
        <v>0</v>
      </c>
      <c r="F771" s="13">
        <v>0</v>
      </c>
      <c r="G771" s="13">
        <v>0</v>
      </c>
      <c r="H771" s="13">
        <v>0</v>
      </c>
      <c r="I771" s="13">
        <v>0</v>
      </c>
      <c r="J771" s="38">
        <f t="shared" ref="J771:J834" si="49">SUM(K771:S771)</f>
        <v>0</v>
      </c>
      <c r="K771" s="13">
        <v>0</v>
      </c>
      <c r="L771" s="13">
        <v>0</v>
      </c>
      <c r="M771">
        <v>0</v>
      </c>
      <c r="N771">
        <v>0</v>
      </c>
      <c r="O771">
        <v>0</v>
      </c>
      <c r="P771">
        <v>0</v>
      </c>
      <c r="Q771">
        <v>0</v>
      </c>
      <c r="R771">
        <v>0</v>
      </c>
      <c r="S771">
        <v>0</v>
      </c>
      <c r="T771" s="38">
        <f t="shared" ref="T771:T834" si="50">SUM(U771:AC771)</f>
        <v>7</v>
      </c>
      <c r="U771">
        <v>0</v>
      </c>
      <c r="V771">
        <v>0</v>
      </c>
      <c r="W771">
        <v>7</v>
      </c>
      <c r="X771">
        <v>0</v>
      </c>
      <c r="Y771">
        <v>0</v>
      </c>
      <c r="Z771">
        <v>0</v>
      </c>
      <c r="AA771">
        <v>0</v>
      </c>
      <c r="AB771">
        <v>0</v>
      </c>
      <c r="AC771">
        <v>0</v>
      </c>
      <c r="AD771" s="38">
        <v>0</v>
      </c>
      <c r="AE771" s="39">
        <f t="shared" ref="AE771:AE834" si="51">SUM(C771,J771,T771,AD771,)</f>
        <v>7</v>
      </c>
    </row>
    <row r="772" spans="1:31" x14ac:dyDescent="0.25">
      <c r="A772" s="33" t="str">
        <f>DATA!A771</f>
        <v>STU v Bratislave (STUBA)</v>
      </c>
      <c r="B772" s="41" t="str">
        <f>DATA!C771&amp;" - "&amp;DATA!B771</f>
        <v>Kurátor výstavy - SM3</v>
      </c>
      <c r="C772" s="38">
        <f t="shared" si="48"/>
        <v>0</v>
      </c>
      <c r="D772" s="13">
        <v>0</v>
      </c>
      <c r="E772" s="13">
        <v>0</v>
      </c>
      <c r="F772" s="13">
        <v>0</v>
      </c>
      <c r="G772" s="13">
        <v>0</v>
      </c>
      <c r="H772" s="13">
        <v>0</v>
      </c>
      <c r="I772" s="13">
        <v>0</v>
      </c>
      <c r="J772" s="38">
        <f t="shared" si="49"/>
        <v>0</v>
      </c>
      <c r="K772" s="13">
        <v>0</v>
      </c>
      <c r="L772" s="13">
        <v>0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>
        <v>0</v>
      </c>
      <c r="T772" s="38">
        <f t="shared" si="50"/>
        <v>1</v>
      </c>
      <c r="U772">
        <v>0</v>
      </c>
      <c r="V772">
        <v>0</v>
      </c>
      <c r="W772">
        <v>1</v>
      </c>
      <c r="X772">
        <v>0</v>
      </c>
      <c r="Y772">
        <v>0</v>
      </c>
      <c r="Z772">
        <v>0</v>
      </c>
      <c r="AA772">
        <v>0</v>
      </c>
      <c r="AB772">
        <v>0</v>
      </c>
      <c r="AC772">
        <v>0</v>
      </c>
      <c r="AD772" s="38">
        <v>0</v>
      </c>
      <c r="AE772" s="39">
        <f t="shared" si="51"/>
        <v>1</v>
      </c>
    </row>
    <row r="773" spans="1:31" x14ac:dyDescent="0.25">
      <c r="A773" s="33" t="str">
        <f>DATA!A772</f>
        <v>STU v Bratislave (STUBA)</v>
      </c>
      <c r="B773" s="41" t="str">
        <f>DATA!C772&amp;" - "&amp;DATA!B772</f>
        <v>Výtvarník - SM3</v>
      </c>
      <c r="C773" s="38">
        <f t="shared" si="48"/>
        <v>0</v>
      </c>
      <c r="D773" s="13">
        <v>0</v>
      </c>
      <c r="E773" s="13">
        <v>0</v>
      </c>
      <c r="F773" s="13">
        <v>0</v>
      </c>
      <c r="G773" s="13">
        <v>0</v>
      </c>
      <c r="H773" s="13">
        <v>0</v>
      </c>
      <c r="I773" s="13">
        <v>0</v>
      </c>
      <c r="J773" s="38">
        <f t="shared" si="49"/>
        <v>0</v>
      </c>
      <c r="K773" s="13">
        <v>0</v>
      </c>
      <c r="L773" s="13">
        <v>0</v>
      </c>
      <c r="M773">
        <v>0</v>
      </c>
      <c r="N773">
        <v>0</v>
      </c>
      <c r="O773">
        <v>0</v>
      </c>
      <c r="P773">
        <v>0</v>
      </c>
      <c r="Q773">
        <v>0</v>
      </c>
      <c r="R773">
        <v>0</v>
      </c>
      <c r="S773">
        <v>0</v>
      </c>
      <c r="T773" s="38">
        <f t="shared" si="50"/>
        <v>10</v>
      </c>
      <c r="U773">
        <v>0</v>
      </c>
      <c r="V773">
        <v>0</v>
      </c>
      <c r="W773">
        <v>10</v>
      </c>
      <c r="X773">
        <v>0</v>
      </c>
      <c r="Y773">
        <v>0</v>
      </c>
      <c r="Z773">
        <v>0</v>
      </c>
      <c r="AA773">
        <v>0</v>
      </c>
      <c r="AB773">
        <v>0</v>
      </c>
      <c r="AC773">
        <v>0</v>
      </c>
      <c r="AD773" s="38">
        <v>0</v>
      </c>
      <c r="AE773" s="39">
        <f t="shared" si="51"/>
        <v>10</v>
      </c>
    </row>
    <row r="774" spans="1:31" x14ac:dyDescent="0.25">
      <c r="A774" s="33" t="str">
        <f>DATA!A773</f>
        <v>STU v Bratislave (STUBA)</v>
      </c>
      <c r="B774" s="41" t="str">
        <f>DATA!C773&amp;" - "&amp;DATA!B773</f>
        <v>Architekt - SN1</v>
      </c>
      <c r="C774" s="38">
        <f t="shared" si="48"/>
        <v>0</v>
      </c>
      <c r="D774" s="13">
        <v>0</v>
      </c>
      <c r="E774" s="13">
        <v>0</v>
      </c>
      <c r="F774" s="13">
        <v>0</v>
      </c>
      <c r="G774" s="13">
        <v>0</v>
      </c>
      <c r="H774" s="13">
        <v>0</v>
      </c>
      <c r="I774" s="13">
        <v>0</v>
      </c>
      <c r="J774" s="38">
        <f t="shared" si="49"/>
        <v>0</v>
      </c>
      <c r="K774" s="13">
        <v>0</v>
      </c>
      <c r="L774" s="13">
        <v>0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  <c r="S774">
        <v>0</v>
      </c>
      <c r="T774" s="38">
        <f t="shared" si="50"/>
        <v>27</v>
      </c>
      <c r="U774">
        <v>0</v>
      </c>
      <c r="V774">
        <v>0</v>
      </c>
      <c r="W774">
        <v>0</v>
      </c>
      <c r="X774">
        <v>27</v>
      </c>
      <c r="Y774">
        <v>0</v>
      </c>
      <c r="Z774">
        <v>0</v>
      </c>
      <c r="AA774">
        <v>0</v>
      </c>
      <c r="AB774">
        <v>0</v>
      </c>
      <c r="AC774">
        <v>0</v>
      </c>
      <c r="AD774" s="38">
        <v>0</v>
      </c>
      <c r="AE774" s="39">
        <f t="shared" si="51"/>
        <v>27</v>
      </c>
    </row>
    <row r="775" spans="1:31" x14ac:dyDescent="0.25">
      <c r="A775" s="33" t="str">
        <f>DATA!A774</f>
        <v>STU v Bratislave (STUBA)</v>
      </c>
      <c r="B775" s="41" t="str">
        <f>DATA!C774&amp;" - "&amp;DATA!B774</f>
        <v>Dizajnér - SN1</v>
      </c>
      <c r="C775" s="38">
        <f t="shared" si="48"/>
        <v>0</v>
      </c>
      <c r="D775" s="13">
        <v>0</v>
      </c>
      <c r="E775" s="13">
        <v>0</v>
      </c>
      <c r="F775" s="13">
        <v>0</v>
      </c>
      <c r="G775" s="13">
        <v>0</v>
      </c>
      <c r="H775" s="13">
        <v>0</v>
      </c>
      <c r="I775" s="13">
        <v>0</v>
      </c>
      <c r="J775" s="38">
        <f t="shared" si="49"/>
        <v>0</v>
      </c>
      <c r="K775" s="13">
        <v>0</v>
      </c>
      <c r="L775" s="13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S775">
        <v>0</v>
      </c>
      <c r="T775" s="38">
        <f t="shared" si="50"/>
        <v>2</v>
      </c>
      <c r="U775">
        <v>0</v>
      </c>
      <c r="V775">
        <v>0</v>
      </c>
      <c r="W775">
        <v>0</v>
      </c>
      <c r="X775">
        <v>2</v>
      </c>
      <c r="Y775">
        <v>0</v>
      </c>
      <c r="Z775">
        <v>0</v>
      </c>
      <c r="AA775">
        <v>0</v>
      </c>
      <c r="AB775">
        <v>0</v>
      </c>
      <c r="AC775">
        <v>0</v>
      </c>
      <c r="AD775" s="38">
        <v>0</v>
      </c>
      <c r="AE775" s="39">
        <f t="shared" si="51"/>
        <v>2</v>
      </c>
    </row>
    <row r="776" spans="1:31" x14ac:dyDescent="0.25">
      <c r="A776" s="33" t="str">
        <f>DATA!A775</f>
        <v>STU v Bratislave (STUBA)</v>
      </c>
      <c r="B776" s="41" t="str">
        <f>DATA!C775&amp;" - "&amp;DATA!B775</f>
        <v>Výtvarník - SN1</v>
      </c>
      <c r="C776" s="38">
        <f t="shared" si="48"/>
        <v>0</v>
      </c>
      <c r="D776" s="13">
        <v>0</v>
      </c>
      <c r="E776" s="13">
        <v>0</v>
      </c>
      <c r="F776" s="13">
        <v>0</v>
      </c>
      <c r="G776" s="13">
        <v>0</v>
      </c>
      <c r="H776" s="13">
        <v>0</v>
      </c>
      <c r="I776" s="13">
        <v>0</v>
      </c>
      <c r="J776" s="38">
        <f t="shared" si="49"/>
        <v>0</v>
      </c>
      <c r="K776" s="13">
        <v>0</v>
      </c>
      <c r="L776" s="13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0</v>
      </c>
      <c r="S776">
        <v>0</v>
      </c>
      <c r="T776" s="38">
        <f t="shared" si="50"/>
        <v>44</v>
      </c>
      <c r="U776">
        <v>0</v>
      </c>
      <c r="V776">
        <v>0</v>
      </c>
      <c r="W776">
        <v>0</v>
      </c>
      <c r="X776">
        <v>44</v>
      </c>
      <c r="Y776">
        <v>0</v>
      </c>
      <c r="Z776">
        <v>0</v>
      </c>
      <c r="AA776">
        <v>0</v>
      </c>
      <c r="AB776">
        <v>0</v>
      </c>
      <c r="AC776">
        <v>0</v>
      </c>
      <c r="AD776" s="38">
        <v>0</v>
      </c>
      <c r="AE776" s="39">
        <f t="shared" si="51"/>
        <v>44</v>
      </c>
    </row>
    <row r="777" spans="1:31" x14ac:dyDescent="0.25">
      <c r="A777" s="33" t="str">
        <f>DATA!A776</f>
        <v>STU v Bratislave (STUBA)</v>
      </c>
      <c r="B777" s="41" t="str">
        <f>DATA!C776&amp;" - "&amp;DATA!B776</f>
        <v>Architekt - SN2</v>
      </c>
      <c r="C777" s="38">
        <f t="shared" si="48"/>
        <v>0</v>
      </c>
      <c r="D777" s="13">
        <v>0</v>
      </c>
      <c r="E777" s="13">
        <v>0</v>
      </c>
      <c r="F777" s="13">
        <v>0</v>
      </c>
      <c r="G777" s="13">
        <v>0</v>
      </c>
      <c r="H777" s="13">
        <v>0</v>
      </c>
      <c r="I777" s="13">
        <v>0</v>
      </c>
      <c r="J777" s="38">
        <f t="shared" si="49"/>
        <v>0</v>
      </c>
      <c r="K777" s="13">
        <v>0</v>
      </c>
      <c r="L777" s="13">
        <v>0</v>
      </c>
      <c r="M777">
        <v>0</v>
      </c>
      <c r="N777">
        <v>0</v>
      </c>
      <c r="O777">
        <v>0</v>
      </c>
      <c r="P777">
        <v>0</v>
      </c>
      <c r="Q777">
        <v>0</v>
      </c>
      <c r="R777">
        <v>0</v>
      </c>
      <c r="S777">
        <v>0</v>
      </c>
      <c r="T777" s="38">
        <f t="shared" si="50"/>
        <v>11</v>
      </c>
      <c r="U777">
        <v>0</v>
      </c>
      <c r="V777">
        <v>0</v>
      </c>
      <c r="W777">
        <v>0</v>
      </c>
      <c r="X777">
        <v>0</v>
      </c>
      <c r="Y777">
        <v>11</v>
      </c>
      <c r="Z777">
        <v>0</v>
      </c>
      <c r="AA777">
        <v>0</v>
      </c>
      <c r="AB777">
        <v>0</v>
      </c>
      <c r="AC777">
        <v>0</v>
      </c>
      <c r="AD777" s="38">
        <v>0</v>
      </c>
      <c r="AE777" s="39">
        <f t="shared" si="51"/>
        <v>11</v>
      </c>
    </row>
    <row r="778" spans="1:31" x14ac:dyDescent="0.25">
      <c r="A778" s="33" t="str">
        <f>DATA!A777</f>
        <v>STU v Bratislave (STUBA)</v>
      </c>
      <c r="B778" s="41" t="str">
        <f>DATA!C777&amp;" - "&amp;DATA!B777</f>
        <v>Kurátor výstavy - SN2</v>
      </c>
      <c r="C778" s="38">
        <f t="shared" si="48"/>
        <v>0</v>
      </c>
      <c r="D778" s="13">
        <v>0</v>
      </c>
      <c r="E778" s="13">
        <v>0</v>
      </c>
      <c r="F778" s="13">
        <v>0</v>
      </c>
      <c r="G778" s="13">
        <v>0</v>
      </c>
      <c r="H778" s="13">
        <v>0</v>
      </c>
      <c r="I778" s="13">
        <v>0</v>
      </c>
      <c r="J778" s="38">
        <f t="shared" si="49"/>
        <v>0</v>
      </c>
      <c r="K778" s="13">
        <v>0</v>
      </c>
      <c r="L778" s="13">
        <v>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 s="38">
        <f t="shared" si="50"/>
        <v>2</v>
      </c>
      <c r="U778">
        <v>0</v>
      </c>
      <c r="V778">
        <v>0</v>
      </c>
      <c r="W778">
        <v>0</v>
      </c>
      <c r="X778">
        <v>0</v>
      </c>
      <c r="Y778">
        <v>2</v>
      </c>
      <c r="Z778">
        <v>0</v>
      </c>
      <c r="AA778">
        <v>0</v>
      </c>
      <c r="AB778">
        <v>0</v>
      </c>
      <c r="AC778">
        <v>0</v>
      </c>
      <c r="AD778" s="38">
        <v>0</v>
      </c>
      <c r="AE778" s="39">
        <f t="shared" si="51"/>
        <v>2</v>
      </c>
    </row>
    <row r="779" spans="1:31" x14ac:dyDescent="0.25">
      <c r="A779" s="33" t="str">
        <f>DATA!A778</f>
        <v>STU v Bratislave (STUBA)</v>
      </c>
      <c r="B779" s="41" t="str">
        <f>DATA!C778&amp;" - "&amp;DATA!B778</f>
        <v>Výtvarník - SN2</v>
      </c>
      <c r="C779" s="38">
        <f t="shared" si="48"/>
        <v>0</v>
      </c>
      <c r="D779" s="13">
        <v>0</v>
      </c>
      <c r="E779" s="13">
        <v>0</v>
      </c>
      <c r="F779" s="13">
        <v>0</v>
      </c>
      <c r="G779" s="13">
        <v>0</v>
      </c>
      <c r="H779" s="13">
        <v>0</v>
      </c>
      <c r="I779" s="13">
        <v>0</v>
      </c>
      <c r="J779" s="38">
        <f t="shared" si="49"/>
        <v>0</v>
      </c>
      <c r="K779" s="13">
        <v>0</v>
      </c>
      <c r="L779" s="13">
        <v>0</v>
      </c>
      <c r="M779">
        <v>0</v>
      </c>
      <c r="N779">
        <v>0</v>
      </c>
      <c r="O779">
        <v>0</v>
      </c>
      <c r="P779">
        <v>0</v>
      </c>
      <c r="Q779">
        <v>0</v>
      </c>
      <c r="R779">
        <v>0</v>
      </c>
      <c r="S779">
        <v>0</v>
      </c>
      <c r="T779" s="38">
        <f t="shared" si="50"/>
        <v>7</v>
      </c>
      <c r="U779">
        <v>0</v>
      </c>
      <c r="V779">
        <v>0</v>
      </c>
      <c r="W779">
        <v>0</v>
      </c>
      <c r="X779">
        <v>0</v>
      </c>
      <c r="Y779">
        <v>7</v>
      </c>
      <c r="Z779">
        <v>0</v>
      </c>
      <c r="AA779">
        <v>0</v>
      </c>
      <c r="AB779">
        <v>0</v>
      </c>
      <c r="AC779">
        <v>0</v>
      </c>
      <c r="AD779" s="38">
        <v>0</v>
      </c>
      <c r="AE779" s="39">
        <f t="shared" si="51"/>
        <v>7</v>
      </c>
    </row>
    <row r="780" spans="1:31" x14ac:dyDescent="0.25">
      <c r="A780" s="33" t="str">
        <f>DATA!A779</f>
        <v>STU v Bratislave (STUBA)</v>
      </c>
      <c r="B780" s="41" t="str">
        <f>DATA!C779&amp;" - "&amp;DATA!B779</f>
        <v>Architekt - SN3</v>
      </c>
      <c r="C780" s="38">
        <f t="shared" si="48"/>
        <v>0</v>
      </c>
      <c r="D780" s="13">
        <v>0</v>
      </c>
      <c r="E780" s="13">
        <v>0</v>
      </c>
      <c r="F780" s="13">
        <v>0</v>
      </c>
      <c r="G780" s="13">
        <v>0</v>
      </c>
      <c r="H780" s="13">
        <v>0</v>
      </c>
      <c r="I780" s="13">
        <v>0</v>
      </c>
      <c r="J780" s="38">
        <f t="shared" si="49"/>
        <v>0</v>
      </c>
      <c r="K780" s="13">
        <v>0</v>
      </c>
      <c r="L780" s="13">
        <v>0</v>
      </c>
      <c r="M780">
        <v>0</v>
      </c>
      <c r="N780">
        <v>0</v>
      </c>
      <c r="O780">
        <v>0</v>
      </c>
      <c r="P780">
        <v>0</v>
      </c>
      <c r="Q780">
        <v>0</v>
      </c>
      <c r="R780">
        <v>0</v>
      </c>
      <c r="S780">
        <v>0</v>
      </c>
      <c r="T780" s="38">
        <f t="shared" si="50"/>
        <v>2</v>
      </c>
      <c r="U780">
        <v>0</v>
      </c>
      <c r="V780">
        <v>0</v>
      </c>
      <c r="W780">
        <v>0</v>
      </c>
      <c r="X780">
        <v>0</v>
      </c>
      <c r="Y780">
        <v>0</v>
      </c>
      <c r="Z780">
        <v>2</v>
      </c>
      <c r="AA780">
        <v>0</v>
      </c>
      <c r="AB780">
        <v>0</v>
      </c>
      <c r="AC780">
        <v>0</v>
      </c>
      <c r="AD780" s="38">
        <v>0</v>
      </c>
      <c r="AE780" s="39">
        <f t="shared" si="51"/>
        <v>2</v>
      </c>
    </row>
    <row r="781" spans="1:31" x14ac:dyDescent="0.25">
      <c r="A781" s="33" t="str">
        <f>DATA!A780</f>
        <v>STU v Bratislave (STUBA)</v>
      </c>
      <c r="B781" s="41" t="str">
        <f>DATA!C780&amp;" - "&amp;DATA!B780</f>
        <v>Dizajnér - SN3</v>
      </c>
      <c r="C781" s="38">
        <f t="shared" si="48"/>
        <v>0</v>
      </c>
      <c r="D781" s="13">
        <v>0</v>
      </c>
      <c r="E781" s="13">
        <v>0</v>
      </c>
      <c r="F781" s="13">
        <v>0</v>
      </c>
      <c r="G781" s="13">
        <v>0</v>
      </c>
      <c r="H781" s="13">
        <v>0</v>
      </c>
      <c r="I781" s="13">
        <v>0</v>
      </c>
      <c r="J781" s="38">
        <f t="shared" si="49"/>
        <v>0</v>
      </c>
      <c r="K781" s="13">
        <v>0</v>
      </c>
      <c r="L781" s="13">
        <v>0</v>
      </c>
      <c r="M781">
        <v>0</v>
      </c>
      <c r="N781">
        <v>0</v>
      </c>
      <c r="O781">
        <v>0</v>
      </c>
      <c r="P781">
        <v>0</v>
      </c>
      <c r="Q781">
        <v>0</v>
      </c>
      <c r="R781">
        <v>0</v>
      </c>
      <c r="S781">
        <v>0</v>
      </c>
      <c r="T781" s="38">
        <f t="shared" si="50"/>
        <v>5</v>
      </c>
      <c r="U781">
        <v>0</v>
      </c>
      <c r="V781">
        <v>0</v>
      </c>
      <c r="W781">
        <v>0</v>
      </c>
      <c r="X781">
        <v>0</v>
      </c>
      <c r="Y781">
        <v>0</v>
      </c>
      <c r="Z781">
        <v>5</v>
      </c>
      <c r="AA781">
        <v>0</v>
      </c>
      <c r="AB781">
        <v>0</v>
      </c>
      <c r="AC781">
        <v>0</v>
      </c>
      <c r="AD781" s="38">
        <v>0</v>
      </c>
      <c r="AE781" s="39">
        <f t="shared" si="51"/>
        <v>5</v>
      </c>
    </row>
    <row r="782" spans="1:31" x14ac:dyDescent="0.25">
      <c r="A782" s="33" t="str">
        <f>DATA!A781</f>
        <v>STU v Bratislave (STUBA)</v>
      </c>
      <c r="B782" s="41" t="str">
        <f>DATA!C781&amp;" - "&amp;DATA!B781</f>
        <v>Výtvarník - SN3</v>
      </c>
      <c r="C782" s="38">
        <f t="shared" si="48"/>
        <v>0</v>
      </c>
      <c r="D782" s="13">
        <v>0</v>
      </c>
      <c r="E782" s="13">
        <v>0</v>
      </c>
      <c r="F782" s="13">
        <v>0</v>
      </c>
      <c r="G782" s="13">
        <v>0</v>
      </c>
      <c r="H782" s="13">
        <v>0</v>
      </c>
      <c r="I782" s="13">
        <v>0</v>
      </c>
      <c r="J782" s="38">
        <f t="shared" si="49"/>
        <v>0</v>
      </c>
      <c r="K782" s="13">
        <v>0</v>
      </c>
      <c r="L782" s="13">
        <v>0</v>
      </c>
      <c r="M782">
        <v>0</v>
      </c>
      <c r="N782">
        <v>0</v>
      </c>
      <c r="O782">
        <v>0</v>
      </c>
      <c r="P782">
        <v>0</v>
      </c>
      <c r="Q782">
        <v>0</v>
      </c>
      <c r="R782">
        <v>0</v>
      </c>
      <c r="S782">
        <v>0</v>
      </c>
      <c r="T782" s="38">
        <f t="shared" si="50"/>
        <v>7</v>
      </c>
      <c r="U782">
        <v>0</v>
      </c>
      <c r="V782">
        <v>0</v>
      </c>
      <c r="W782">
        <v>0</v>
      </c>
      <c r="X782">
        <v>0</v>
      </c>
      <c r="Y782">
        <v>0</v>
      </c>
      <c r="Z782">
        <v>7</v>
      </c>
      <c r="AA782">
        <v>0</v>
      </c>
      <c r="AB782">
        <v>0</v>
      </c>
      <c r="AC782">
        <v>0</v>
      </c>
      <c r="AD782" s="38">
        <v>0</v>
      </c>
      <c r="AE782" s="39">
        <f t="shared" si="51"/>
        <v>7</v>
      </c>
    </row>
    <row r="783" spans="1:31" x14ac:dyDescent="0.25">
      <c r="A783" s="33" t="str">
        <f>DATA!A782</f>
        <v>STU v Bratislave (STUBA)</v>
      </c>
      <c r="B783" s="41" t="str">
        <f>DATA!C782&amp;" - "&amp;DATA!B782</f>
        <v>Architekt - SR1</v>
      </c>
      <c r="C783" s="38">
        <f t="shared" si="48"/>
        <v>0</v>
      </c>
      <c r="D783" s="13">
        <v>0</v>
      </c>
      <c r="E783" s="13">
        <v>0</v>
      </c>
      <c r="F783" s="13">
        <v>0</v>
      </c>
      <c r="G783" s="13">
        <v>0</v>
      </c>
      <c r="H783" s="13">
        <v>0</v>
      </c>
      <c r="I783" s="13">
        <v>0</v>
      </c>
      <c r="J783" s="38">
        <f t="shared" si="49"/>
        <v>0</v>
      </c>
      <c r="K783" s="13">
        <v>0</v>
      </c>
      <c r="L783" s="13">
        <v>0</v>
      </c>
      <c r="M783">
        <v>0</v>
      </c>
      <c r="N783">
        <v>0</v>
      </c>
      <c r="O783">
        <v>0</v>
      </c>
      <c r="P783">
        <v>0</v>
      </c>
      <c r="Q783">
        <v>0</v>
      </c>
      <c r="R783">
        <v>0</v>
      </c>
      <c r="S783">
        <v>0</v>
      </c>
      <c r="T783" s="38">
        <f t="shared" si="50"/>
        <v>20</v>
      </c>
      <c r="U783">
        <v>0</v>
      </c>
      <c r="V783">
        <v>0</v>
      </c>
      <c r="W783">
        <v>0</v>
      </c>
      <c r="X783">
        <v>0</v>
      </c>
      <c r="Y783">
        <v>0</v>
      </c>
      <c r="Z783">
        <v>0</v>
      </c>
      <c r="AA783">
        <v>20</v>
      </c>
      <c r="AB783">
        <v>0</v>
      </c>
      <c r="AC783">
        <v>0</v>
      </c>
      <c r="AD783" s="38">
        <v>0</v>
      </c>
      <c r="AE783" s="39">
        <f t="shared" si="51"/>
        <v>20</v>
      </c>
    </row>
    <row r="784" spans="1:31" x14ac:dyDescent="0.25">
      <c r="A784" s="33" t="str">
        <f>DATA!A783</f>
        <v>STU v Bratislave (STUBA)</v>
      </c>
      <c r="B784" s="41" t="str">
        <f>DATA!C783&amp;" - "&amp;DATA!B783</f>
        <v>Dizajnér - SR1</v>
      </c>
      <c r="C784" s="38">
        <f t="shared" si="48"/>
        <v>0</v>
      </c>
      <c r="D784" s="13">
        <v>0</v>
      </c>
      <c r="E784" s="13">
        <v>0</v>
      </c>
      <c r="F784" s="13">
        <v>0</v>
      </c>
      <c r="G784" s="13">
        <v>0</v>
      </c>
      <c r="H784" s="13">
        <v>0</v>
      </c>
      <c r="I784" s="13">
        <v>0</v>
      </c>
      <c r="J784" s="38">
        <f t="shared" si="49"/>
        <v>0</v>
      </c>
      <c r="K784" s="13">
        <v>0</v>
      </c>
      <c r="L784" s="13">
        <v>0</v>
      </c>
      <c r="M784">
        <v>0</v>
      </c>
      <c r="N784">
        <v>0</v>
      </c>
      <c r="O784">
        <v>0</v>
      </c>
      <c r="P784">
        <v>0</v>
      </c>
      <c r="Q784">
        <v>0</v>
      </c>
      <c r="R784">
        <v>0</v>
      </c>
      <c r="S784">
        <v>0</v>
      </c>
      <c r="T784" s="38">
        <f t="shared" si="50"/>
        <v>1</v>
      </c>
      <c r="U784">
        <v>0</v>
      </c>
      <c r="V784">
        <v>0</v>
      </c>
      <c r="W784">
        <v>0</v>
      </c>
      <c r="X784">
        <v>0</v>
      </c>
      <c r="Y784">
        <v>0</v>
      </c>
      <c r="Z784">
        <v>0</v>
      </c>
      <c r="AA784">
        <v>1</v>
      </c>
      <c r="AB784">
        <v>0</v>
      </c>
      <c r="AC784">
        <v>0</v>
      </c>
      <c r="AD784" s="38">
        <v>0</v>
      </c>
      <c r="AE784" s="39">
        <f t="shared" si="51"/>
        <v>1</v>
      </c>
    </row>
    <row r="785" spans="1:31" x14ac:dyDescent="0.25">
      <c r="A785" s="33" t="str">
        <f>DATA!A784</f>
        <v>STU v Bratislave (STUBA)</v>
      </c>
      <c r="B785" s="41" t="str">
        <f>DATA!C784&amp;" - "&amp;DATA!B784</f>
        <v>Výtvarník - SR1</v>
      </c>
      <c r="C785" s="38">
        <f t="shared" si="48"/>
        <v>0</v>
      </c>
      <c r="D785" s="13">
        <v>0</v>
      </c>
      <c r="E785" s="13">
        <v>0</v>
      </c>
      <c r="F785" s="13">
        <v>0</v>
      </c>
      <c r="G785" s="13">
        <v>0</v>
      </c>
      <c r="H785" s="13">
        <v>0</v>
      </c>
      <c r="I785" s="13">
        <v>0</v>
      </c>
      <c r="J785" s="38">
        <f t="shared" si="49"/>
        <v>0</v>
      </c>
      <c r="K785" s="13">
        <v>0</v>
      </c>
      <c r="L785" s="13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0</v>
      </c>
      <c r="T785" s="38">
        <f t="shared" si="50"/>
        <v>23</v>
      </c>
      <c r="U785">
        <v>0</v>
      </c>
      <c r="V785">
        <v>0</v>
      </c>
      <c r="W785">
        <v>0</v>
      </c>
      <c r="X785">
        <v>0</v>
      </c>
      <c r="Y785">
        <v>0</v>
      </c>
      <c r="Z785">
        <v>0</v>
      </c>
      <c r="AA785">
        <v>23</v>
      </c>
      <c r="AB785">
        <v>0</v>
      </c>
      <c r="AC785">
        <v>0</v>
      </c>
      <c r="AD785" s="38">
        <v>0</v>
      </c>
      <c r="AE785" s="39">
        <f t="shared" si="51"/>
        <v>23</v>
      </c>
    </row>
    <row r="786" spans="1:31" x14ac:dyDescent="0.25">
      <c r="A786" s="33" t="str">
        <f>DATA!A785</f>
        <v>STU v Bratislave (STUBA)</v>
      </c>
      <c r="B786" s="41" t="str">
        <f>DATA!C785&amp;" - "&amp;DATA!B785</f>
        <v>Architekt - SR2</v>
      </c>
      <c r="C786" s="38">
        <f t="shared" si="48"/>
        <v>0</v>
      </c>
      <c r="D786" s="13">
        <v>0</v>
      </c>
      <c r="E786" s="13">
        <v>0</v>
      </c>
      <c r="F786" s="13">
        <v>0</v>
      </c>
      <c r="G786" s="13">
        <v>0</v>
      </c>
      <c r="H786" s="13">
        <v>0</v>
      </c>
      <c r="I786" s="13">
        <v>0</v>
      </c>
      <c r="J786" s="38">
        <f t="shared" si="49"/>
        <v>0</v>
      </c>
      <c r="K786" s="13">
        <v>0</v>
      </c>
      <c r="L786" s="13">
        <v>0</v>
      </c>
      <c r="M786">
        <v>0</v>
      </c>
      <c r="N786">
        <v>0</v>
      </c>
      <c r="O786">
        <v>0</v>
      </c>
      <c r="P786">
        <v>0</v>
      </c>
      <c r="Q786">
        <v>0</v>
      </c>
      <c r="R786">
        <v>0</v>
      </c>
      <c r="S786">
        <v>0</v>
      </c>
      <c r="T786" s="38">
        <f t="shared" si="50"/>
        <v>42</v>
      </c>
      <c r="U786">
        <v>0</v>
      </c>
      <c r="V786">
        <v>0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42</v>
      </c>
      <c r="AC786">
        <v>0</v>
      </c>
      <c r="AD786" s="38">
        <v>0</v>
      </c>
      <c r="AE786" s="39">
        <f t="shared" si="51"/>
        <v>42</v>
      </c>
    </row>
    <row r="787" spans="1:31" x14ac:dyDescent="0.25">
      <c r="A787" s="33" t="str">
        <f>DATA!A786</f>
        <v>STU v Bratislave (STUBA)</v>
      </c>
      <c r="B787" s="41" t="str">
        <f>DATA!C786&amp;" - "&amp;DATA!B786</f>
        <v>Dizajnér - SR2</v>
      </c>
      <c r="C787" s="38">
        <f t="shared" si="48"/>
        <v>0</v>
      </c>
      <c r="D787" s="13">
        <v>0</v>
      </c>
      <c r="E787" s="13">
        <v>0</v>
      </c>
      <c r="F787" s="13">
        <v>0</v>
      </c>
      <c r="G787" s="13">
        <v>0</v>
      </c>
      <c r="H787" s="13">
        <v>0</v>
      </c>
      <c r="I787" s="13">
        <v>0</v>
      </c>
      <c r="J787" s="38">
        <f t="shared" si="49"/>
        <v>0</v>
      </c>
      <c r="K787" s="13">
        <v>0</v>
      </c>
      <c r="L787" s="13">
        <v>0</v>
      </c>
      <c r="M787">
        <v>0</v>
      </c>
      <c r="N787">
        <v>0</v>
      </c>
      <c r="O787">
        <v>0</v>
      </c>
      <c r="P787">
        <v>0</v>
      </c>
      <c r="Q787">
        <v>0</v>
      </c>
      <c r="R787">
        <v>0</v>
      </c>
      <c r="S787">
        <v>0</v>
      </c>
      <c r="T787" s="38">
        <f t="shared" si="50"/>
        <v>6</v>
      </c>
      <c r="U787">
        <v>0</v>
      </c>
      <c r="V787">
        <v>0</v>
      </c>
      <c r="W787">
        <v>0</v>
      </c>
      <c r="X787">
        <v>0</v>
      </c>
      <c r="Y787">
        <v>0</v>
      </c>
      <c r="Z787">
        <v>0</v>
      </c>
      <c r="AA787">
        <v>0</v>
      </c>
      <c r="AB787">
        <v>6</v>
      </c>
      <c r="AC787">
        <v>0</v>
      </c>
      <c r="AD787" s="38">
        <v>0</v>
      </c>
      <c r="AE787" s="39">
        <f t="shared" si="51"/>
        <v>6</v>
      </c>
    </row>
    <row r="788" spans="1:31" x14ac:dyDescent="0.25">
      <c r="A788" s="33" t="str">
        <f>DATA!A787</f>
        <v>STU v Bratislave (STUBA)</v>
      </c>
      <c r="B788" s="41" t="str">
        <f>DATA!C787&amp;" - "&amp;DATA!B787</f>
        <v>Kurátor výstavy - SR2</v>
      </c>
      <c r="C788" s="38">
        <f t="shared" si="48"/>
        <v>0</v>
      </c>
      <c r="D788" s="13">
        <v>0</v>
      </c>
      <c r="E788" s="13">
        <v>0</v>
      </c>
      <c r="F788" s="13">
        <v>0</v>
      </c>
      <c r="G788" s="13">
        <v>0</v>
      </c>
      <c r="H788" s="13">
        <v>0</v>
      </c>
      <c r="I788" s="13">
        <v>0</v>
      </c>
      <c r="J788" s="38">
        <f t="shared" si="49"/>
        <v>0</v>
      </c>
      <c r="K788" s="13">
        <v>0</v>
      </c>
      <c r="L788" s="13">
        <v>0</v>
      </c>
      <c r="M788">
        <v>0</v>
      </c>
      <c r="N788">
        <v>0</v>
      </c>
      <c r="O788">
        <v>0</v>
      </c>
      <c r="P788">
        <v>0</v>
      </c>
      <c r="Q788">
        <v>0</v>
      </c>
      <c r="R788">
        <v>0</v>
      </c>
      <c r="S788">
        <v>0</v>
      </c>
      <c r="T788" s="38">
        <f t="shared" si="50"/>
        <v>2</v>
      </c>
      <c r="U788">
        <v>0</v>
      </c>
      <c r="V788">
        <v>0</v>
      </c>
      <c r="W788">
        <v>0</v>
      </c>
      <c r="X788">
        <v>0</v>
      </c>
      <c r="Y788">
        <v>0</v>
      </c>
      <c r="Z788">
        <v>0</v>
      </c>
      <c r="AA788">
        <v>0</v>
      </c>
      <c r="AB788">
        <v>2</v>
      </c>
      <c r="AC788">
        <v>0</v>
      </c>
      <c r="AD788" s="38">
        <v>0</v>
      </c>
      <c r="AE788" s="39">
        <f t="shared" si="51"/>
        <v>2</v>
      </c>
    </row>
    <row r="789" spans="1:31" x14ac:dyDescent="0.25">
      <c r="A789" s="33" t="str">
        <f>DATA!A788</f>
        <v>STU v Bratislave (STUBA)</v>
      </c>
      <c r="B789" s="41" t="str">
        <f>DATA!C788&amp;" - "&amp;DATA!B788</f>
        <v>Scénograf - SR2</v>
      </c>
      <c r="C789" s="38">
        <f t="shared" si="48"/>
        <v>0</v>
      </c>
      <c r="D789" s="13">
        <v>0</v>
      </c>
      <c r="E789" s="13">
        <v>0</v>
      </c>
      <c r="F789" s="13">
        <v>0</v>
      </c>
      <c r="G789" s="13">
        <v>0</v>
      </c>
      <c r="H789" s="13">
        <v>0</v>
      </c>
      <c r="I789" s="13">
        <v>0</v>
      </c>
      <c r="J789" s="38">
        <f t="shared" si="49"/>
        <v>0</v>
      </c>
      <c r="K789" s="13">
        <v>0</v>
      </c>
      <c r="L789" s="13">
        <v>0</v>
      </c>
      <c r="M789">
        <v>0</v>
      </c>
      <c r="N789">
        <v>0</v>
      </c>
      <c r="O789">
        <v>0</v>
      </c>
      <c r="P789">
        <v>0</v>
      </c>
      <c r="Q789">
        <v>0</v>
      </c>
      <c r="R789">
        <v>0</v>
      </c>
      <c r="S789">
        <v>0</v>
      </c>
      <c r="T789" s="38">
        <f t="shared" si="50"/>
        <v>1</v>
      </c>
      <c r="U789">
        <v>0</v>
      </c>
      <c r="V789">
        <v>0</v>
      </c>
      <c r="W789">
        <v>0</v>
      </c>
      <c r="X789">
        <v>0</v>
      </c>
      <c r="Y789">
        <v>0</v>
      </c>
      <c r="Z789">
        <v>0</v>
      </c>
      <c r="AA789">
        <v>0</v>
      </c>
      <c r="AB789">
        <v>1</v>
      </c>
      <c r="AC789">
        <v>0</v>
      </c>
      <c r="AD789" s="38">
        <v>0</v>
      </c>
      <c r="AE789" s="39">
        <f t="shared" si="51"/>
        <v>1</v>
      </c>
    </row>
    <row r="790" spans="1:31" x14ac:dyDescent="0.25">
      <c r="A790" s="33" t="str">
        <f>DATA!A789</f>
        <v>STU v Bratislave (STUBA)</v>
      </c>
      <c r="B790" s="41" t="str">
        <f>DATA!C789&amp;" - "&amp;DATA!B789</f>
        <v>Výtvarník - SR2</v>
      </c>
      <c r="C790" s="38">
        <f t="shared" si="48"/>
        <v>0</v>
      </c>
      <c r="D790" s="13">
        <v>0</v>
      </c>
      <c r="E790" s="13">
        <v>0</v>
      </c>
      <c r="F790" s="13">
        <v>0</v>
      </c>
      <c r="G790" s="13">
        <v>0</v>
      </c>
      <c r="H790" s="13">
        <v>0</v>
      </c>
      <c r="I790" s="13">
        <v>0</v>
      </c>
      <c r="J790" s="38">
        <f t="shared" si="49"/>
        <v>0</v>
      </c>
      <c r="K790" s="13">
        <v>0</v>
      </c>
      <c r="L790" s="13">
        <v>0</v>
      </c>
      <c r="M790">
        <v>0</v>
      </c>
      <c r="N790">
        <v>0</v>
      </c>
      <c r="O790">
        <v>0</v>
      </c>
      <c r="P790">
        <v>0</v>
      </c>
      <c r="Q790">
        <v>0</v>
      </c>
      <c r="R790">
        <v>0</v>
      </c>
      <c r="S790">
        <v>0</v>
      </c>
      <c r="T790" s="38">
        <f t="shared" si="50"/>
        <v>15</v>
      </c>
      <c r="U790">
        <v>0</v>
      </c>
      <c r="V790">
        <v>0</v>
      </c>
      <c r="W790">
        <v>0</v>
      </c>
      <c r="X790">
        <v>0</v>
      </c>
      <c r="Y790">
        <v>0</v>
      </c>
      <c r="Z790">
        <v>0</v>
      </c>
      <c r="AA790">
        <v>0</v>
      </c>
      <c r="AB790">
        <v>15</v>
      </c>
      <c r="AC790">
        <v>0</v>
      </c>
      <c r="AD790" s="38">
        <v>0</v>
      </c>
      <c r="AE790" s="39">
        <f t="shared" si="51"/>
        <v>15</v>
      </c>
    </row>
    <row r="791" spans="1:31" x14ac:dyDescent="0.25">
      <c r="A791" s="33" t="str">
        <f>DATA!A790</f>
        <v>STU v Bratislave (STUBA)</v>
      </c>
      <c r="B791" s="41" t="str">
        <f>DATA!C790&amp;" - "&amp;DATA!B790</f>
        <v>Architekt - SR3</v>
      </c>
      <c r="C791" s="38">
        <f t="shared" si="48"/>
        <v>0</v>
      </c>
      <c r="D791" s="13">
        <v>0</v>
      </c>
      <c r="E791" s="13">
        <v>0</v>
      </c>
      <c r="F791" s="13">
        <v>0</v>
      </c>
      <c r="G791" s="13">
        <v>0</v>
      </c>
      <c r="H791" s="13">
        <v>0</v>
      </c>
      <c r="I791" s="13">
        <v>0</v>
      </c>
      <c r="J791" s="38">
        <f t="shared" si="49"/>
        <v>0</v>
      </c>
      <c r="K791" s="13">
        <v>0</v>
      </c>
      <c r="L791" s="13">
        <v>0</v>
      </c>
      <c r="M791">
        <v>0</v>
      </c>
      <c r="N791">
        <v>0</v>
      </c>
      <c r="O791">
        <v>0</v>
      </c>
      <c r="P791">
        <v>0</v>
      </c>
      <c r="Q791">
        <v>0</v>
      </c>
      <c r="R791">
        <v>0</v>
      </c>
      <c r="S791">
        <v>0</v>
      </c>
      <c r="T791" s="38">
        <f t="shared" si="50"/>
        <v>14</v>
      </c>
      <c r="U791">
        <v>0</v>
      </c>
      <c r="V791">
        <v>0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0</v>
      </c>
      <c r="AC791">
        <v>14</v>
      </c>
      <c r="AD791" s="38">
        <v>0</v>
      </c>
      <c r="AE791" s="39">
        <f t="shared" si="51"/>
        <v>14</v>
      </c>
    </row>
    <row r="792" spans="1:31" x14ac:dyDescent="0.25">
      <c r="A792" s="33" t="str">
        <f>DATA!A791</f>
        <v>STU v Bratislave (STUBA)</v>
      </c>
      <c r="B792" s="41" t="str">
        <f>DATA!C791&amp;" - "&amp;DATA!B791</f>
        <v>Dizajnér - SR3</v>
      </c>
      <c r="C792" s="38">
        <f t="shared" si="48"/>
        <v>0</v>
      </c>
      <c r="D792" s="13">
        <v>0</v>
      </c>
      <c r="E792" s="13">
        <v>0</v>
      </c>
      <c r="F792" s="13">
        <v>0</v>
      </c>
      <c r="G792" s="13">
        <v>0</v>
      </c>
      <c r="H792" s="13">
        <v>0</v>
      </c>
      <c r="I792" s="13">
        <v>0</v>
      </c>
      <c r="J792" s="38">
        <f t="shared" si="49"/>
        <v>0</v>
      </c>
      <c r="K792" s="13">
        <v>0</v>
      </c>
      <c r="L792" s="13">
        <v>0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0</v>
      </c>
      <c r="S792">
        <v>0</v>
      </c>
      <c r="T792" s="38">
        <f t="shared" si="50"/>
        <v>12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12</v>
      </c>
      <c r="AD792" s="38">
        <v>0</v>
      </c>
      <c r="AE792" s="39">
        <f t="shared" si="51"/>
        <v>12</v>
      </c>
    </row>
    <row r="793" spans="1:31" x14ac:dyDescent="0.25">
      <c r="A793" s="33" t="str">
        <f>DATA!A792</f>
        <v>STU v Bratislave (STUBA)</v>
      </c>
      <c r="B793" s="41" t="str">
        <f>DATA!C792&amp;" - "&amp;DATA!B792</f>
        <v>Kurátor výstavy - SR3</v>
      </c>
      <c r="C793" s="38">
        <f t="shared" si="48"/>
        <v>0</v>
      </c>
      <c r="D793" s="13">
        <v>0</v>
      </c>
      <c r="E793" s="13">
        <v>0</v>
      </c>
      <c r="F793" s="13">
        <v>0</v>
      </c>
      <c r="G793" s="13">
        <v>0</v>
      </c>
      <c r="H793" s="13">
        <v>0</v>
      </c>
      <c r="I793" s="13">
        <v>0</v>
      </c>
      <c r="J793" s="38">
        <f t="shared" si="49"/>
        <v>0</v>
      </c>
      <c r="K793" s="13">
        <v>0</v>
      </c>
      <c r="L793" s="1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0</v>
      </c>
      <c r="S793">
        <v>0</v>
      </c>
      <c r="T793" s="38">
        <f t="shared" si="50"/>
        <v>1</v>
      </c>
      <c r="U793">
        <v>0</v>
      </c>
      <c r="V793">
        <v>0</v>
      </c>
      <c r="W793">
        <v>0</v>
      </c>
      <c r="X793">
        <v>0</v>
      </c>
      <c r="Y793">
        <v>0</v>
      </c>
      <c r="Z793">
        <v>0</v>
      </c>
      <c r="AA793">
        <v>0</v>
      </c>
      <c r="AB793">
        <v>0</v>
      </c>
      <c r="AC793">
        <v>1</v>
      </c>
      <c r="AD793" s="38">
        <v>0</v>
      </c>
      <c r="AE793" s="39">
        <f t="shared" si="51"/>
        <v>1</v>
      </c>
    </row>
    <row r="794" spans="1:31" x14ac:dyDescent="0.25">
      <c r="A794" s="33" t="str">
        <f>DATA!A793</f>
        <v>STU v Bratislave (STUBA)</v>
      </c>
      <c r="B794" s="41" t="str">
        <f>DATA!C793&amp;" - "&amp;DATA!B793</f>
        <v>Výtvarník - SR3</v>
      </c>
      <c r="C794" s="38">
        <f t="shared" si="48"/>
        <v>0</v>
      </c>
      <c r="D794" s="13">
        <v>0</v>
      </c>
      <c r="E794" s="13">
        <v>0</v>
      </c>
      <c r="F794" s="13">
        <v>0</v>
      </c>
      <c r="G794" s="13">
        <v>0</v>
      </c>
      <c r="H794" s="13">
        <v>0</v>
      </c>
      <c r="I794" s="13">
        <v>0</v>
      </c>
      <c r="J794" s="38">
        <f t="shared" si="49"/>
        <v>0</v>
      </c>
      <c r="K794" s="13">
        <v>0</v>
      </c>
      <c r="L794" s="13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 s="38">
        <f t="shared" si="50"/>
        <v>1</v>
      </c>
      <c r="U794">
        <v>0</v>
      </c>
      <c r="V794">
        <v>0</v>
      </c>
      <c r="W794">
        <v>0</v>
      </c>
      <c r="X794">
        <v>0</v>
      </c>
      <c r="Y794">
        <v>0</v>
      </c>
      <c r="Z794">
        <v>0</v>
      </c>
      <c r="AA794">
        <v>0</v>
      </c>
      <c r="AB794">
        <v>0</v>
      </c>
      <c r="AC794">
        <v>1</v>
      </c>
      <c r="AD794" s="38">
        <v>0</v>
      </c>
      <c r="AE794" s="39">
        <f t="shared" si="51"/>
        <v>1</v>
      </c>
    </row>
    <row r="795" spans="1:31" x14ac:dyDescent="0.25">
      <c r="A795" s="33" t="str">
        <f>DATA!A794</f>
        <v>PEVŠ (PEVŠ.Bratislava)</v>
      </c>
      <c r="B795" s="41" t="str">
        <f>DATA!C794&amp;" - "&amp;DATA!B794</f>
        <v>Autor námetu - SN1</v>
      </c>
      <c r="C795" s="38">
        <f t="shared" si="48"/>
        <v>0</v>
      </c>
      <c r="D795" s="13">
        <v>0</v>
      </c>
      <c r="E795" s="13">
        <v>0</v>
      </c>
      <c r="F795" s="13">
        <v>0</v>
      </c>
      <c r="G795" s="13">
        <v>0</v>
      </c>
      <c r="H795" s="13">
        <v>0</v>
      </c>
      <c r="I795" s="13">
        <v>0</v>
      </c>
      <c r="J795" s="38">
        <f t="shared" si="49"/>
        <v>0</v>
      </c>
      <c r="K795" s="13">
        <v>0</v>
      </c>
      <c r="L795" s="13">
        <v>0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 s="38">
        <f t="shared" si="50"/>
        <v>1</v>
      </c>
      <c r="U795">
        <v>0</v>
      </c>
      <c r="V795">
        <v>0</v>
      </c>
      <c r="W795">
        <v>0</v>
      </c>
      <c r="X795">
        <v>1</v>
      </c>
      <c r="Y795">
        <v>0</v>
      </c>
      <c r="Z795">
        <v>0</v>
      </c>
      <c r="AA795">
        <v>0</v>
      </c>
      <c r="AB795">
        <v>0</v>
      </c>
      <c r="AC795">
        <v>0</v>
      </c>
      <c r="AD795" s="38">
        <v>0</v>
      </c>
      <c r="AE795" s="39">
        <f t="shared" si="51"/>
        <v>1</v>
      </c>
    </row>
    <row r="796" spans="1:31" x14ac:dyDescent="0.25">
      <c r="A796" s="33" t="str">
        <f>DATA!A795</f>
        <v>PEVŠ (PEVŠ.Bratislava)</v>
      </c>
      <c r="B796" s="41" t="str">
        <f>DATA!C795&amp;" - "&amp;DATA!B795</f>
        <v>Autor scenára - SN1</v>
      </c>
      <c r="C796" s="38">
        <f t="shared" si="48"/>
        <v>0</v>
      </c>
      <c r="D796" s="13">
        <v>0</v>
      </c>
      <c r="E796" s="13">
        <v>0</v>
      </c>
      <c r="F796" s="13">
        <v>0</v>
      </c>
      <c r="G796" s="13">
        <v>0</v>
      </c>
      <c r="H796" s="13">
        <v>0</v>
      </c>
      <c r="I796" s="13">
        <v>0</v>
      </c>
      <c r="J796" s="38">
        <f t="shared" si="49"/>
        <v>0</v>
      </c>
      <c r="K796" s="13">
        <v>0</v>
      </c>
      <c r="L796" s="13">
        <v>0</v>
      </c>
      <c r="M796">
        <v>0</v>
      </c>
      <c r="N796">
        <v>0</v>
      </c>
      <c r="O796">
        <v>0</v>
      </c>
      <c r="P796">
        <v>0</v>
      </c>
      <c r="Q796">
        <v>0</v>
      </c>
      <c r="R796">
        <v>0</v>
      </c>
      <c r="S796">
        <v>0</v>
      </c>
      <c r="T796" s="38">
        <f t="shared" si="50"/>
        <v>1</v>
      </c>
      <c r="U796">
        <v>0</v>
      </c>
      <c r="V796">
        <v>0</v>
      </c>
      <c r="W796">
        <v>0</v>
      </c>
      <c r="X796">
        <v>1</v>
      </c>
      <c r="Y796">
        <v>0</v>
      </c>
      <c r="Z796">
        <v>0</v>
      </c>
      <c r="AA796">
        <v>0</v>
      </c>
      <c r="AB796">
        <v>0</v>
      </c>
      <c r="AC796">
        <v>0</v>
      </c>
      <c r="AD796" s="38">
        <v>0</v>
      </c>
      <c r="AE796" s="39">
        <f t="shared" si="51"/>
        <v>1</v>
      </c>
    </row>
    <row r="797" spans="1:31" x14ac:dyDescent="0.25">
      <c r="A797" s="33" t="str">
        <f>DATA!A796</f>
        <v>PEVŠ (PEVŠ.Bratislava)</v>
      </c>
      <c r="B797" s="41" t="str">
        <f>DATA!C796&amp;" - "&amp;DATA!B796</f>
        <v>Režisér - SN1</v>
      </c>
      <c r="C797" s="38">
        <f t="shared" si="48"/>
        <v>0</v>
      </c>
      <c r="D797" s="13">
        <v>0</v>
      </c>
      <c r="E797" s="13">
        <v>0</v>
      </c>
      <c r="F797" s="13">
        <v>0</v>
      </c>
      <c r="G797" s="13">
        <v>0</v>
      </c>
      <c r="H797" s="13">
        <v>0</v>
      </c>
      <c r="I797" s="13">
        <v>0</v>
      </c>
      <c r="J797" s="38">
        <f t="shared" si="49"/>
        <v>0</v>
      </c>
      <c r="K797" s="13">
        <v>0</v>
      </c>
      <c r="L797" s="13">
        <v>0</v>
      </c>
      <c r="M797">
        <v>0</v>
      </c>
      <c r="N797">
        <v>0</v>
      </c>
      <c r="O797">
        <v>0</v>
      </c>
      <c r="P797">
        <v>0</v>
      </c>
      <c r="Q797">
        <v>0</v>
      </c>
      <c r="R797">
        <v>0</v>
      </c>
      <c r="S797">
        <v>0</v>
      </c>
      <c r="T797" s="38">
        <f t="shared" si="50"/>
        <v>1</v>
      </c>
      <c r="U797">
        <v>0</v>
      </c>
      <c r="V797">
        <v>0</v>
      </c>
      <c r="W797">
        <v>0</v>
      </c>
      <c r="X797">
        <v>1</v>
      </c>
      <c r="Y797">
        <v>0</v>
      </c>
      <c r="Z797">
        <v>0</v>
      </c>
      <c r="AA797">
        <v>0</v>
      </c>
      <c r="AB797">
        <v>0</v>
      </c>
      <c r="AC797">
        <v>0</v>
      </c>
      <c r="AD797" s="38">
        <v>0</v>
      </c>
      <c r="AE797" s="39">
        <f t="shared" si="51"/>
        <v>1</v>
      </c>
    </row>
    <row r="798" spans="1:31" x14ac:dyDescent="0.25">
      <c r="A798" s="33" t="str">
        <f>DATA!A797</f>
        <v>PEVŠ (PEVŠ.Bratislava)</v>
      </c>
      <c r="B798" s="41" t="str">
        <f>DATA!C797&amp;" - "&amp;DATA!B797</f>
        <v>Autor námetu - SN2</v>
      </c>
      <c r="C798" s="38">
        <f t="shared" si="48"/>
        <v>0</v>
      </c>
      <c r="D798" s="13">
        <v>0</v>
      </c>
      <c r="E798" s="13">
        <v>0</v>
      </c>
      <c r="F798" s="13">
        <v>0</v>
      </c>
      <c r="G798" s="13">
        <v>0</v>
      </c>
      <c r="H798" s="13">
        <v>0</v>
      </c>
      <c r="I798" s="13">
        <v>0</v>
      </c>
      <c r="J798" s="38">
        <f t="shared" si="49"/>
        <v>0</v>
      </c>
      <c r="K798" s="13">
        <v>0</v>
      </c>
      <c r="L798" s="13">
        <v>0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0</v>
      </c>
      <c r="S798">
        <v>0</v>
      </c>
      <c r="T798" s="38">
        <f t="shared" si="50"/>
        <v>1</v>
      </c>
      <c r="U798">
        <v>0</v>
      </c>
      <c r="V798">
        <v>0</v>
      </c>
      <c r="W798">
        <v>0</v>
      </c>
      <c r="X798">
        <v>0</v>
      </c>
      <c r="Y798">
        <v>1</v>
      </c>
      <c r="Z798">
        <v>0</v>
      </c>
      <c r="AA798">
        <v>0</v>
      </c>
      <c r="AB798">
        <v>0</v>
      </c>
      <c r="AC798">
        <v>0</v>
      </c>
      <c r="AD798" s="38">
        <v>0</v>
      </c>
      <c r="AE798" s="39">
        <f t="shared" si="51"/>
        <v>1</v>
      </c>
    </row>
    <row r="799" spans="1:31" x14ac:dyDescent="0.25">
      <c r="A799" s="33" t="str">
        <f>DATA!A798</f>
        <v>PEVŠ (PEVŠ.Bratislava)</v>
      </c>
      <c r="B799" s="41" t="str">
        <f>DATA!C798&amp;" - "&amp;DATA!B798</f>
        <v>Autor scenára - SN2</v>
      </c>
      <c r="C799" s="38">
        <f t="shared" si="48"/>
        <v>0</v>
      </c>
      <c r="D799" s="13">
        <v>0</v>
      </c>
      <c r="E799" s="13">
        <v>0</v>
      </c>
      <c r="F799" s="13">
        <v>0</v>
      </c>
      <c r="G799" s="13">
        <v>0</v>
      </c>
      <c r="H799" s="13">
        <v>0</v>
      </c>
      <c r="I799" s="13">
        <v>0</v>
      </c>
      <c r="J799" s="38">
        <f t="shared" si="49"/>
        <v>0</v>
      </c>
      <c r="K799" s="13">
        <v>0</v>
      </c>
      <c r="L799" s="13">
        <v>0</v>
      </c>
      <c r="M799">
        <v>0</v>
      </c>
      <c r="N799">
        <v>0</v>
      </c>
      <c r="O799">
        <v>0</v>
      </c>
      <c r="P799">
        <v>0</v>
      </c>
      <c r="Q799">
        <v>0</v>
      </c>
      <c r="R799">
        <v>0</v>
      </c>
      <c r="S799">
        <v>0</v>
      </c>
      <c r="T799" s="38">
        <f t="shared" si="50"/>
        <v>1</v>
      </c>
      <c r="U799">
        <v>0</v>
      </c>
      <c r="V799">
        <v>0</v>
      </c>
      <c r="W799">
        <v>0</v>
      </c>
      <c r="X799">
        <v>0</v>
      </c>
      <c r="Y799">
        <v>1</v>
      </c>
      <c r="Z799">
        <v>0</v>
      </c>
      <c r="AA799">
        <v>0</v>
      </c>
      <c r="AB799">
        <v>0</v>
      </c>
      <c r="AC799">
        <v>0</v>
      </c>
      <c r="AD799" s="38">
        <v>0</v>
      </c>
      <c r="AE799" s="39">
        <f t="shared" si="51"/>
        <v>1</v>
      </c>
    </row>
    <row r="800" spans="1:31" x14ac:dyDescent="0.25">
      <c r="A800" s="33" t="str">
        <f>DATA!A799</f>
        <v>PEVŠ (PEVŠ.Bratislava)</v>
      </c>
      <c r="B800" s="41" t="str">
        <f>DATA!C799&amp;" - "&amp;DATA!B799</f>
        <v>Režisér - SN2</v>
      </c>
      <c r="C800" s="38">
        <f t="shared" si="48"/>
        <v>0</v>
      </c>
      <c r="D800" s="13">
        <v>0</v>
      </c>
      <c r="E800" s="13">
        <v>0</v>
      </c>
      <c r="F800" s="13">
        <v>0</v>
      </c>
      <c r="G800" s="13">
        <v>0</v>
      </c>
      <c r="H800" s="13">
        <v>0</v>
      </c>
      <c r="I800" s="13">
        <v>0</v>
      </c>
      <c r="J800" s="38">
        <f t="shared" si="49"/>
        <v>0</v>
      </c>
      <c r="K800" s="13">
        <v>0</v>
      </c>
      <c r="L800" s="13">
        <v>0</v>
      </c>
      <c r="M800">
        <v>0</v>
      </c>
      <c r="N800">
        <v>0</v>
      </c>
      <c r="O800">
        <v>0</v>
      </c>
      <c r="P800">
        <v>0</v>
      </c>
      <c r="Q800">
        <v>0</v>
      </c>
      <c r="R800">
        <v>0</v>
      </c>
      <c r="S800">
        <v>0</v>
      </c>
      <c r="T800" s="38">
        <f t="shared" si="50"/>
        <v>1</v>
      </c>
      <c r="U800">
        <v>0</v>
      </c>
      <c r="V800">
        <v>0</v>
      </c>
      <c r="W800">
        <v>0</v>
      </c>
      <c r="X800">
        <v>0</v>
      </c>
      <c r="Y800">
        <v>1</v>
      </c>
      <c r="Z800">
        <v>0</v>
      </c>
      <c r="AA800">
        <v>0</v>
      </c>
      <c r="AB800">
        <v>0</v>
      </c>
      <c r="AC800">
        <v>0</v>
      </c>
      <c r="AD800" s="38">
        <v>0</v>
      </c>
      <c r="AE800" s="39">
        <f t="shared" si="51"/>
        <v>1</v>
      </c>
    </row>
    <row r="801" spans="1:31" x14ac:dyDescent="0.25">
      <c r="A801" s="33" t="str">
        <f>DATA!A800</f>
        <v>HUAJA (HUAJA.BŠ)</v>
      </c>
      <c r="B801" s="41" t="str">
        <f>DATA!C800&amp;" - "&amp;DATA!B800</f>
        <v>Autor hudby - EM1</v>
      </c>
      <c r="C801" s="38">
        <f t="shared" si="48"/>
        <v>1</v>
      </c>
      <c r="D801" s="13">
        <v>1</v>
      </c>
      <c r="E801" s="13">
        <v>0</v>
      </c>
      <c r="F801" s="13">
        <v>0</v>
      </c>
      <c r="G801" s="13">
        <v>0</v>
      </c>
      <c r="H801" s="13">
        <v>0</v>
      </c>
      <c r="I801" s="13">
        <v>0</v>
      </c>
      <c r="J801" s="38">
        <f t="shared" si="49"/>
        <v>0</v>
      </c>
      <c r="K801" s="13">
        <v>0</v>
      </c>
      <c r="L801" s="13">
        <v>0</v>
      </c>
      <c r="M801">
        <v>0</v>
      </c>
      <c r="N801">
        <v>0</v>
      </c>
      <c r="O801">
        <v>0</v>
      </c>
      <c r="P801">
        <v>0</v>
      </c>
      <c r="Q801">
        <v>0</v>
      </c>
      <c r="R801">
        <v>0</v>
      </c>
      <c r="S801">
        <v>0</v>
      </c>
      <c r="T801" s="38">
        <f t="shared" si="50"/>
        <v>0</v>
      </c>
      <c r="U801">
        <v>0</v>
      </c>
      <c r="V801">
        <v>0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0</v>
      </c>
      <c r="AC801">
        <v>0</v>
      </c>
      <c r="AD801" s="38">
        <v>0</v>
      </c>
      <c r="AE801" s="39">
        <f t="shared" si="51"/>
        <v>1</v>
      </c>
    </row>
    <row r="802" spans="1:31" x14ac:dyDescent="0.25">
      <c r="A802" s="33" t="str">
        <f>DATA!A801</f>
        <v>HUAJA (HUAJA.BŠ)</v>
      </c>
      <c r="B802" s="41" t="str">
        <f>DATA!C801&amp;" - "&amp;DATA!B801</f>
        <v>Spevák - sólista - EN1</v>
      </c>
      <c r="C802" s="38">
        <f t="shared" si="48"/>
        <v>2</v>
      </c>
      <c r="D802" s="13">
        <v>0</v>
      </c>
      <c r="E802" s="13">
        <v>0</v>
      </c>
      <c r="F802" s="13">
        <v>0</v>
      </c>
      <c r="G802" s="13">
        <v>2</v>
      </c>
      <c r="H802" s="13">
        <v>0</v>
      </c>
      <c r="I802" s="13">
        <v>0</v>
      </c>
      <c r="J802" s="38">
        <f t="shared" si="49"/>
        <v>0</v>
      </c>
      <c r="K802" s="13">
        <v>0</v>
      </c>
      <c r="L802" s="13">
        <v>0</v>
      </c>
      <c r="M802">
        <v>0</v>
      </c>
      <c r="N802">
        <v>0</v>
      </c>
      <c r="O802">
        <v>0</v>
      </c>
      <c r="P802">
        <v>0</v>
      </c>
      <c r="Q802">
        <v>0</v>
      </c>
      <c r="R802">
        <v>0</v>
      </c>
      <c r="S802">
        <v>0</v>
      </c>
      <c r="T802" s="38">
        <f t="shared" si="50"/>
        <v>0</v>
      </c>
      <c r="U802">
        <v>0</v>
      </c>
      <c r="V802">
        <v>0</v>
      </c>
      <c r="W802">
        <v>0</v>
      </c>
      <c r="X802">
        <v>0</v>
      </c>
      <c r="Y802">
        <v>0</v>
      </c>
      <c r="Z802">
        <v>0</v>
      </c>
      <c r="AA802">
        <v>0</v>
      </c>
      <c r="AB802">
        <v>0</v>
      </c>
      <c r="AC802">
        <v>0</v>
      </c>
      <c r="AD802" s="38">
        <v>0</v>
      </c>
      <c r="AE802" s="39">
        <f t="shared" si="51"/>
        <v>2</v>
      </c>
    </row>
    <row r="803" spans="1:31" x14ac:dyDescent="0.25">
      <c r="A803" s="33" t="str">
        <f>DATA!A802</f>
        <v>HUAJA (HUAJA.BŠ)</v>
      </c>
      <c r="B803" s="41" t="str">
        <f>DATA!C802&amp;" - "&amp;DATA!B802</f>
        <v>Inštrumentalista - SM1</v>
      </c>
      <c r="C803" s="38">
        <f t="shared" si="48"/>
        <v>0</v>
      </c>
      <c r="D803" s="13">
        <v>0</v>
      </c>
      <c r="E803" s="13">
        <v>0</v>
      </c>
      <c r="F803" s="13">
        <v>0</v>
      </c>
      <c r="G803" s="13">
        <v>0</v>
      </c>
      <c r="H803" s="13">
        <v>0</v>
      </c>
      <c r="I803" s="13">
        <v>0</v>
      </c>
      <c r="J803" s="38">
        <f t="shared" si="49"/>
        <v>0</v>
      </c>
      <c r="K803" s="13">
        <v>0</v>
      </c>
      <c r="L803" s="13">
        <v>0</v>
      </c>
      <c r="M803">
        <v>0</v>
      </c>
      <c r="N803">
        <v>0</v>
      </c>
      <c r="O803">
        <v>0</v>
      </c>
      <c r="P803">
        <v>0</v>
      </c>
      <c r="Q803">
        <v>0</v>
      </c>
      <c r="R803">
        <v>0</v>
      </c>
      <c r="S803">
        <v>0</v>
      </c>
      <c r="T803" s="38">
        <f t="shared" si="50"/>
        <v>2</v>
      </c>
      <c r="U803">
        <v>2</v>
      </c>
      <c r="V803">
        <v>0</v>
      </c>
      <c r="W803">
        <v>0</v>
      </c>
      <c r="X803">
        <v>0</v>
      </c>
      <c r="Y803">
        <v>0</v>
      </c>
      <c r="Z803">
        <v>0</v>
      </c>
      <c r="AA803">
        <v>0</v>
      </c>
      <c r="AB803">
        <v>0</v>
      </c>
      <c r="AC803">
        <v>0</v>
      </c>
      <c r="AD803" s="38">
        <v>0</v>
      </c>
      <c r="AE803" s="39">
        <f t="shared" si="51"/>
        <v>2</v>
      </c>
    </row>
    <row r="804" spans="1:31" x14ac:dyDescent="0.25">
      <c r="A804" s="33" t="str">
        <f>DATA!A803</f>
        <v>HUAJA (HUAJA.BŠ)</v>
      </c>
      <c r="B804" s="41" t="str">
        <f>DATA!C803&amp;" - "&amp;DATA!B803</f>
        <v>Inštrumentalista - sólista - SM1</v>
      </c>
      <c r="C804" s="38">
        <f t="shared" si="48"/>
        <v>0</v>
      </c>
      <c r="D804" s="13">
        <v>0</v>
      </c>
      <c r="E804" s="13">
        <v>0</v>
      </c>
      <c r="F804" s="13">
        <v>0</v>
      </c>
      <c r="G804" s="13">
        <v>0</v>
      </c>
      <c r="H804" s="13">
        <v>0</v>
      </c>
      <c r="I804" s="13">
        <v>0</v>
      </c>
      <c r="J804" s="38">
        <f t="shared" si="49"/>
        <v>0</v>
      </c>
      <c r="K804" s="13">
        <v>0</v>
      </c>
      <c r="L804" s="13">
        <v>0</v>
      </c>
      <c r="M804">
        <v>0</v>
      </c>
      <c r="N804">
        <v>0</v>
      </c>
      <c r="O804">
        <v>0</v>
      </c>
      <c r="P804">
        <v>0</v>
      </c>
      <c r="Q804">
        <v>0</v>
      </c>
      <c r="R804">
        <v>0</v>
      </c>
      <c r="S804">
        <v>0</v>
      </c>
      <c r="T804" s="38">
        <f t="shared" si="50"/>
        <v>1</v>
      </c>
      <c r="U804">
        <v>1</v>
      </c>
      <c r="V804">
        <v>0</v>
      </c>
      <c r="W804">
        <v>0</v>
      </c>
      <c r="X804">
        <v>0</v>
      </c>
      <c r="Y804">
        <v>0</v>
      </c>
      <c r="Z804">
        <v>0</v>
      </c>
      <c r="AA804">
        <v>0</v>
      </c>
      <c r="AB804">
        <v>0</v>
      </c>
      <c r="AC804">
        <v>0</v>
      </c>
      <c r="AD804" s="38">
        <v>0</v>
      </c>
      <c r="AE804" s="39">
        <f t="shared" si="51"/>
        <v>1</v>
      </c>
    </row>
    <row r="805" spans="1:31" x14ac:dyDescent="0.25">
      <c r="A805" s="33" t="str">
        <f>DATA!A804</f>
        <v>HUAJA (HUAJA.BŠ)</v>
      </c>
      <c r="B805" s="41" t="str">
        <f>DATA!C804&amp;" - "&amp;DATA!B804</f>
        <v>Spevák - sólista - SM1</v>
      </c>
      <c r="C805" s="38">
        <f t="shared" si="48"/>
        <v>0</v>
      </c>
      <c r="D805" s="13">
        <v>0</v>
      </c>
      <c r="E805" s="13">
        <v>0</v>
      </c>
      <c r="F805" s="13">
        <v>0</v>
      </c>
      <c r="G805" s="13">
        <v>0</v>
      </c>
      <c r="H805" s="13">
        <v>0</v>
      </c>
      <c r="I805" s="13">
        <v>0</v>
      </c>
      <c r="J805" s="38">
        <f t="shared" si="49"/>
        <v>0</v>
      </c>
      <c r="K805" s="13">
        <v>0</v>
      </c>
      <c r="L805" s="13">
        <v>0</v>
      </c>
      <c r="M805">
        <v>0</v>
      </c>
      <c r="N805">
        <v>0</v>
      </c>
      <c r="O805">
        <v>0</v>
      </c>
      <c r="P805">
        <v>0</v>
      </c>
      <c r="Q805">
        <v>0</v>
      </c>
      <c r="R805">
        <v>0</v>
      </c>
      <c r="S805">
        <v>0</v>
      </c>
      <c r="T805" s="38">
        <f t="shared" si="50"/>
        <v>1</v>
      </c>
      <c r="U805">
        <v>1</v>
      </c>
      <c r="V805">
        <v>0</v>
      </c>
      <c r="W805">
        <v>0</v>
      </c>
      <c r="X805">
        <v>0</v>
      </c>
      <c r="Y805">
        <v>0</v>
      </c>
      <c r="Z805">
        <v>0</v>
      </c>
      <c r="AA805">
        <v>0</v>
      </c>
      <c r="AB805">
        <v>0</v>
      </c>
      <c r="AC805">
        <v>0</v>
      </c>
      <c r="AD805" s="38">
        <v>0</v>
      </c>
      <c r="AE805" s="39">
        <f t="shared" si="51"/>
        <v>1</v>
      </c>
    </row>
    <row r="806" spans="1:31" x14ac:dyDescent="0.25">
      <c r="A806" s="33" t="str">
        <f>DATA!A805</f>
        <v>HUAJA (HUAJA.BŠ)</v>
      </c>
      <c r="B806" s="41" t="str">
        <f>DATA!C805&amp;" - "&amp;DATA!B805</f>
        <v>Autor hudobnej úpravy - SN1</v>
      </c>
      <c r="C806" s="38">
        <f t="shared" si="48"/>
        <v>0</v>
      </c>
      <c r="D806" s="13">
        <v>0</v>
      </c>
      <c r="E806" s="13">
        <v>0</v>
      </c>
      <c r="F806" s="13">
        <v>0</v>
      </c>
      <c r="G806" s="13">
        <v>0</v>
      </c>
      <c r="H806" s="13">
        <v>0</v>
      </c>
      <c r="I806" s="13">
        <v>0</v>
      </c>
      <c r="J806" s="38">
        <f t="shared" si="49"/>
        <v>0</v>
      </c>
      <c r="K806" s="13">
        <v>0</v>
      </c>
      <c r="L806" s="13">
        <v>0</v>
      </c>
      <c r="M806">
        <v>0</v>
      </c>
      <c r="N806">
        <v>0</v>
      </c>
      <c r="O806">
        <v>0</v>
      </c>
      <c r="P806">
        <v>0</v>
      </c>
      <c r="Q806">
        <v>0</v>
      </c>
      <c r="R806">
        <v>0</v>
      </c>
      <c r="S806">
        <v>0</v>
      </c>
      <c r="T806" s="38">
        <f t="shared" si="50"/>
        <v>1</v>
      </c>
      <c r="U806">
        <v>0</v>
      </c>
      <c r="V806">
        <v>0</v>
      </c>
      <c r="W806">
        <v>0</v>
      </c>
      <c r="X806">
        <v>1</v>
      </c>
      <c r="Y806">
        <v>0</v>
      </c>
      <c r="Z806">
        <v>0</v>
      </c>
      <c r="AA806">
        <v>0</v>
      </c>
      <c r="AB806">
        <v>0</v>
      </c>
      <c r="AC806">
        <v>0</v>
      </c>
      <c r="AD806" s="38">
        <v>0</v>
      </c>
      <c r="AE806" s="39">
        <f t="shared" si="51"/>
        <v>1</v>
      </c>
    </row>
    <row r="807" spans="1:31" x14ac:dyDescent="0.25">
      <c r="A807" s="33" t="str">
        <f>DATA!A806</f>
        <v>HUAJA (HUAJA.BŠ)</v>
      </c>
      <c r="B807" s="41" t="str">
        <f>DATA!C806&amp;" - "&amp;DATA!B806</f>
        <v>Inštrumentalista - SN1</v>
      </c>
      <c r="C807" s="38">
        <f t="shared" si="48"/>
        <v>0</v>
      </c>
      <c r="D807" s="13">
        <v>0</v>
      </c>
      <c r="E807" s="13">
        <v>0</v>
      </c>
      <c r="F807" s="13">
        <v>0</v>
      </c>
      <c r="G807" s="13">
        <v>0</v>
      </c>
      <c r="H807" s="13">
        <v>0</v>
      </c>
      <c r="I807" s="13">
        <v>0</v>
      </c>
      <c r="J807" s="38">
        <f t="shared" si="49"/>
        <v>0</v>
      </c>
      <c r="K807" s="13">
        <v>0</v>
      </c>
      <c r="L807" s="13">
        <v>0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0</v>
      </c>
      <c r="T807" s="38">
        <f t="shared" si="50"/>
        <v>4</v>
      </c>
      <c r="U807">
        <v>0</v>
      </c>
      <c r="V807">
        <v>0</v>
      </c>
      <c r="W807">
        <v>0</v>
      </c>
      <c r="X807">
        <v>4</v>
      </c>
      <c r="Y807">
        <v>0</v>
      </c>
      <c r="Z807">
        <v>0</v>
      </c>
      <c r="AA807">
        <v>0</v>
      </c>
      <c r="AB807">
        <v>0</v>
      </c>
      <c r="AC807">
        <v>0</v>
      </c>
      <c r="AD807" s="38">
        <v>0</v>
      </c>
      <c r="AE807" s="39">
        <f t="shared" si="51"/>
        <v>4</v>
      </c>
    </row>
    <row r="808" spans="1:31" x14ac:dyDescent="0.25">
      <c r="A808" s="33" t="str">
        <f>DATA!A807</f>
        <v>HUAJA (HUAJA.BŠ)</v>
      </c>
      <c r="B808" s="41" t="str">
        <f>DATA!C807&amp;" - "&amp;DATA!B807</f>
        <v>Inštrumentalista - SN2</v>
      </c>
      <c r="C808" s="38">
        <f t="shared" si="48"/>
        <v>0</v>
      </c>
      <c r="D808" s="13">
        <v>0</v>
      </c>
      <c r="E808" s="13">
        <v>0</v>
      </c>
      <c r="F808" s="13">
        <v>0</v>
      </c>
      <c r="G808" s="13">
        <v>0</v>
      </c>
      <c r="H808" s="13">
        <v>0</v>
      </c>
      <c r="I808" s="13">
        <v>0</v>
      </c>
      <c r="J808" s="38">
        <f t="shared" si="49"/>
        <v>0</v>
      </c>
      <c r="K808" s="13">
        <v>0</v>
      </c>
      <c r="L808" s="13">
        <v>0</v>
      </c>
      <c r="M808">
        <v>0</v>
      </c>
      <c r="N808">
        <v>0</v>
      </c>
      <c r="O808">
        <v>0</v>
      </c>
      <c r="P808">
        <v>0</v>
      </c>
      <c r="Q808">
        <v>0</v>
      </c>
      <c r="R808">
        <v>0</v>
      </c>
      <c r="S808">
        <v>0</v>
      </c>
      <c r="T808" s="38">
        <f t="shared" si="50"/>
        <v>1</v>
      </c>
      <c r="U808">
        <v>0</v>
      </c>
      <c r="V808">
        <v>0</v>
      </c>
      <c r="W808">
        <v>0</v>
      </c>
      <c r="X808">
        <v>0</v>
      </c>
      <c r="Y808">
        <v>1</v>
      </c>
      <c r="Z808">
        <v>0</v>
      </c>
      <c r="AA808">
        <v>0</v>
      </c>
      <c r="AB808">
        <v>0</v>
      </c>
      <c r="AC808">
        <v>0</v>
      </c>
      <c r="AD808" s="38">
        <v>0</v>
      </c>
      <c r="AE808" s="39">
        <f t="shared" si="51"/>
        <v>1</v>
      </c>
    </row>
    <row r="809" spans="1:31" x14ac:dyDescent="0.25">
      <c r="A809" s="33" t="str">
        <f>DATA!A808</f>
        <v>HUAJA (HUAJA.BŠ)</v>
      </c>
      <c r="B809" s="41" t="str">
        <f>DATA!C808&amp;" - "&amp;DATA!B808</f>
        <v>Autor hudby - SR1</v>
      </c>
      <c r="C809" s="38">
        <f t="shared" si="48"/>
        <v>0</v>
      </c>
      <c r="D809" s="13">
        <v>0</v>
      </c>
      <c r="E809" s="13">
        <v>0</v>
      </c>
      <c r="F809" s="13">
        <v>0</v>
      </c>
      <c r="G809" s="13">
        <v>0</v>
      </c>
      <c r="H809" s="13">
        <v>0</v>
      </c>
      <c r="I809" s="13">
        <v>0</v>
      </c>
      <c r="J809" s="38">
        <f t="shared" si="49"/>
        <v>0</v>
      </c>
      <c r="K809" s="13">
        <v>0</v>
      </c>
      <c r="L809" s="13">
        <v>0</v>
      </c>
      <c r="M809">
        <v>0</v>
      </c>
      <c r="N809">
        <v>0</v>
      </c>
      <c r="O809">
        <v>0</v>
      </c>
      <c r="P809">
        <v>0</v>
      </c>
      <c r="Q809">
        <v>0</v>
      </c>
      <c r="R809">
        <v>0</v>
      </c>
      <c r="S809">
        <v>0</v>
      </c>
      <c r="T809" s="38">
        <f t="shared" si="50"/>
        <v>1</v>
      </c>
      <c r="U809">
        <v>0</v>
      </c>
      <c r="V809">
        <v>0</v>
      </c>
      <c r="W809">
        <v>0</v>
      </c>
      <c r="X809">
        <v>0</v>
      </c>
      <c r="Y809">
        <v>0</v>
      </c>
      <c r="Z809">
        <v>0</v>
      </c>
      <c r="AA809">
        <v>1</v>
      </c>
      <c r="AB809">
        <v>0</v>
      </c>
      <c r="AC809">
        <v>0</v>
      </c>
      <c r="AD809" s="38">
        <v>0</v>
      </c>
      <c r="AE809" s="39">
        <f t="shared" si="51"/>
        <v>1</v>
      </c>
    </row>
    <row r="810" spans="1:31" x14ac:dyDescent="0.25">
      <c r="A810" s="33" t="str">
        <f>DATA!A809</f>
        <v>HUAJA (HUAJA.BŠ)</v>
      </c>
      <c r="B810" s="41" t="str">
        <f>DATA!C809&amp;" - "&amp;DATA!B809</f>
        <v>Spevák - SR3</v>
      </c>
      <c r="C810" s="38">
        <f t="shared" si="48"/>
        <v>0</v>
      </c>
      <c r="D810" s="13">
        <v>0</v>
      </c>
      <c r="E810" s="13">
        <v>0</v>
      </c>
      <c r="F810" s="13">
        <v>0</v>
      </c>
      <c r="G810" s="13">
        <v>0</v>
      </c>
      <c r="H810" s="13">
        <v>0</v>
      </c>
      <c r="I810" s="13">
        <v>0</v>
      </c>
      <c r="J810" s="38">
        <f t="shared" si="49"/>
        <v>0</v>
      </c>
      <c r="K810" s="13">
        <v>0</v>
      </c>
      <c r="L810" s="13">
        <v>0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0</v>
      </c>
      <c r="S810">
        <v>0</v>
      </c>
      <c r="T810" s="38">
        <f t="shared" si="50"/>
        <v>1</v>
      </c>
      <c r="U810">
        <v>0</v>
      </c>
      <c r="V810">
        <v>0</v>
      </c>
      <c r="W810">
        <v>0</v>
      </c>
      <c r="X810">
        <v>0</v>
      </c>
      <c r="Y810">
        <v>0</v>
      </c>
      <c r="Z810">
        <v>0</v>
      </c>
      <c r="AA810">
        <v>0</v>
      </c>
      <c r="AB810">
        <v>0</v>
      </c>
      <c r="AC810">
        <v>1</v>
      </c>
      <c r="AD810" s="38">
        <v>0</v>
      </c>
      <c r="AE810" s="39">
        <f t="shared" si="51"/>
        <v>1</v>
      </c>
    </row>
    <row r="811" spans="1:31" x14ac:dyDescent="0.25">
      <c r="A811" s="33" t="str">
        <f>DATA!A810</f>
        <v>HUAJA (HUAJA.BŠ)</v>
      </c>
      <c r="B811" s="41" t="str">
        <f>DATA!C810&amp;" - "&amp;DATA!B810</f>
        <v>Spevák - ZN3</v>
      </c>
      <c r="C811" s="38">
        <f t="shared" si="48"/>
        <v>0</v>
      </c>
      <c r="D811" s="13">
        <v>0</v>
      </c>
      <c r="E811" s="13">
        <v>0</v>
      </c>
      <c r="F811" s="13">
        <v>0</v>
      </c>
      <c r="G811" s="13">
        <v>0</v>
      </c>
      <c r="H811" s="13">
        <v>0</v>
      </c>
      <c r="I811" s="13">
        <v>0</v>
      </c>
      <c r="J811" s="38">
        <f t="shared" si="49"/>
        <v>1</v>
      </c>
      <c r="K811" s="13">
        <v>0</v>
      </c>
      <c r="L811" s="13">
        <v>0</v>
      </c>
      <c r="M811">
        <v>0</v>
      </c>
      <c r="N811">
        <v>0</v>
      </c>
      <c r="O811">
        <v>0</v>
      </c>
      <c r="P811">
        <v>1</v>
      </c>
      <c r="Q811">
        <v>0</v>
      </c>
      <c r="R811">
        <v>0</v>
      </c>
      <c r="S811">
        <v>0</v>
      </c>
      <c r="T811" s="38">
        <f t="shared" si="50"/>
        <v>0</v>
      </c>
      <c r="U811">
        <v>0</v>
      </c>
      <c r="V811">
        <v>0</v>
      </c>
      <c r="W811">
        <v>0</v>
      </c>
      <c r="X811">
        <v>0</v>
      </c>
      <c r="Y811">
        <v>0</v>
      </c>
      <c r="Z811">
        <v>0</v>
      </c>
      <c r="AA811">
        <v>0</v>
      </c>
      <c r="AB811">
        <v>0</v>
      </c>
      <c r="AC811">
        <v>0</v>
      </c>
      <c r="AD811" s="38">
        <v>0</v>
      </c>
      <c r="AE811" s="39">
        <f t="shared" si="51"/>
        <v>1</v>
      </c>
    </row>
    <row r="812" spans="1:31" x14ac:dyDescent="0.25">
      <c r="C812" s="39">
        <f ca="1">SUM(INDIRECT(ADDRESS(3,3,4)):INDIRECT(ADDRESS(811,3,4)))</f>
        <v>205</v>
      </c>
      <c r="D812" s="39">
        <f ca="1">SUM(INDIRECT(ADDRESS(3,4,4)):INDIRECT(ADDRESS(811,4,4)))</f>
        <v>57</v>
      </c>
      <c r="E812" s="39">
        <f ca="1">SUM(INDIRECT(ADDRESS(3,5,4)):INDIRECT(ADDRESS(811,5,4)))</f>
        <v>38</v>
      </c>
      <c r="F812" s="39">
        <f ca="1">SUM(INDIRECT(ADDRESS(3,6,4)):INDIRECT(ADDRESS(811,6,4)))</f>
        <v>24</v>
      </c>
      <c r="G812" s="39">
        <f ca="1">SUM(INDIRECT(ADDRESS(3,7,4)):INDIRECT(ADDRESS(811,7,4)))</f>
        <v>49</v>
      </c>
      <c r="H812" s="39">
        <f ca="1">SUM(INDIRECT(ADDRESS(3,8,4)):INDIRECT(ADDRESS(811,8,4)))</f>
        <v>13</v>
      </c>
      <c r="I812" s="39">
        <f ca="1">SUM(INDIRECT(ADDRESS(3,9,4)):INDIRECT(ADDRESS(811,9,4)))</f>
        <v>24</v>
      </c>
      <c r="J812" s="39">
        <f ca="1">SUM(INDIRECT(ADDRESS(3,10,4)):INDIRECT(ADDRESS(811,10,4)))</f>
        <v>209</v>
      </c>
      <c r="K812" s="39">
        <f ca="1">SUM(INDIRECT(ADDRESS(3,11,4)):INDIRECT(ADDRESS(811,11,4)))</f>
        <v>22</v>
      </c>
      <c r="L812" s="39">
        <f ca="1">SUM(INDIRECT(ADDRESS(3,12,4)):INDIRECT(ADDRESS(811,12,4)))</f>
        <v>23</v>
      </c>
      <c r="M812" s="39">
        <f ca="1">SUM(INDIRECT(ADDRESS(3,13,4)):INDIRECT(ADDRESS(811,13,4)))</f>
        <v>67</v>
      </c>
      <c r="N812" s="39">
        <f ca="1">SUM(INDIRECT(ADDRESS(3,14,4)):INDIRECT(ADDRESS(811,14,4)))</f>
        <v>38</v>
      </c>
      <c r="O812" s="39">
        <f ca="1">SUM(INDIRECT(ADDRESS(3,15,4)):INDIRECT(ADDRESS(811,15,4)))</f>
        <v>29</v>
      </c>
      <c r="P812" s="39">
        <f ca="1">SUM(INDIRECT(ADDRESS(3,16,4)):INDIRECT(ADDRESS(811,16,4)))</f>
        <v>21</v>
      </c>
      <c r="Q812" s="39">
        <f ca="1">SUM(INDIRECT(ADDRESS(3,17,4)):INDIRECT(ADDRESS(811,17,4)))</f>
        <v>5</v>
      </c>
      <c r="R812" s="39">
        <f ca="1">SUM(INDIRECT(ADDRESS(3,18,4)):INDIRECT(ADDRESS(811,18,4)))</f>
        <v>1</v>
      </c>
      <c r="S812" s="39">
        <f ca="1">SUM(INDIRECT(ADDRESS(3,19,4)):INDIRECT(ADDRESS(811,19,4)))</f>
        <v>3</v>
      </c>
      <c r="T812" s="39">
        <f ca="1">SUM(INDIRECT(ADDRESS(3,20,4)):INDIRECT(ADDRESS(811,20,4)))</f>
        <v>4764</v>
      </c>
      <c r="U812" s="39">
        <f ca="1">SUM(INDIRECT(ADDRESS(3,21,4)):INDIRECT(ADDRESS(811,21,4)))</f>
        <v>346</v>
      </c>
      <c r="V812" s="39">
        <f ca="1">SUM(INDIRECT(ADDRESS(3,22,4)):INDIRECT(ADDRESS(811,22,4)))</f>
        <v>290</v>
      </c>
      <c r="W812" s="39">
        <f ca="1">SUM(INDIRECT(ADDRESS(3,23,4)):INDIRECT(ADDRESS(811,23,4)))</f>
        <v>686</v>
      </c>
      <c r="X812" s="39">
        <f ca="1">SUM(INDIRECT(ADDRESS(3,24,4)):INDIRECT(ADDRESS(811,24,4)))</f>
        <v>702</v>
      </c>
      <c r="Y812" s="39">
        <f ca="1">SUM(INDIRECT(ADDRESS(3,25,4)):INDIRECT(ADDRESS(811,25,4)))</f>
        <v>545</v>
      </c>
      <c r="Z812" s="39">
        <f ca="1">SUM(INDIRECT(ADDRESS(3,26,4)):INDIRECT(ADDRESS(811,26,4)))</f>
        <v>1091</v>
      </c>
      <c r="AA812" s="39">
        <f ca="1">SUM(INDIRECT(ADDRESS(3,27,4)):INDIRECT(ADDRESS(811,27,4)))</f>
        <v>244</v>
      </c>
      <c r="AB812" s="39">
        <f ca="1">SUM(INDIRECT(ADDRESS(3,28,4)):INDIRECT(ADDRESS(811,28,4)))</f>
        <v>262</v>
      </c>
      <c r="AC812" s="39">
        <f ca="1">SUM(INDIRECT(ADDRESS(3,29,4)):INDIRECT(ADDRESS(811,29,4)))</f>
        <v>598</v>
      </c>
      <c r="AD812" s="39">
        <f ca="1">SUM(INDIRECT(ADDRESS(3,30,4)):INDIRECT(ADDRESS(811,30,4)))</f>
        <v>92</v>
      </c>
      <c r="AE812" s="39" t="str">
        <f ca="1">CONCATENATE("Spolu SR: ",SUM(INDIRECT(ADDRESS(3,31,4)):INDIRECT(ADDRESS(811,31,4))))</f>
        <v>Spolu SR: 5270</v>
      </c>
    </row>
  </sheetData>
  <mergeCells count="2">
    <mergeCell ref="A1:D1"/>
    <mergeCell ref="E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812"/>
  <sheetViews>
    <sheetView workbookViewId="0">
      <selection activeCell="H1" sqref="H1"/>
    </sheetView>
  </sheetViews>
  <sheetFormatPr defaultColWidth="25.7109375" defaultRowHeight="15" x14ac:dyDescent="0.25"/>
  <cols>
    <col min="1" max="1" width="38.5703125" customWidth="1"/>
    <col min="2" max="2" width="25.7109375" style="13"/>
    <col min="3" max="3" width="25.7109375" style="30"/>
    <col min="4" max="9" width="25.7109375" style="13"/>
    <col min="10" max="10" width="25.7109375" style="30"/>
    <col min="11" max="12" width="25.7109375" style="13"/>
    <col min="20" max="20" width="25.7109375" style="5"/>
    <col min="30" max="30" width="25.7109375" style="5"/>
    <col min="31" max="31" width="25.7109375" style="30"/>
  </cols>
  <sheetData>
    <row r="1" spans="1:61" ht="27" thickBot="1" x14ac:dyDescent="0.45">
      <c r="A1" s="56" t="s">
        <v>174</v>
      </c>
      <c r="B1" s="56"/>
      <c r="C1" s="56"/>
      <c r="D1" s="56"/>
      <c r="E1" s="57">
        <f ca="1">DATA!$M$1</f>
        <v>45198</v>
      </c>
      <c r="F1" s="57"/>
      <c r="G1" s="57"/>
      <c r="H1" s="12"/>
      <c r="I1" s="12"/>
      <c r="J1" s="5"/>
      <c r="K1"/>
      <c r="L1"/>
    </row>
    <row r="2" spans="1:61" s="16" customFormat="1" ht="48" thickBot="1" x14ac:dyDescent="0.3">
      <c r="A2" s="24" t="s">
        <v>13</v>
      </c>
      <c r="B2" s="25" t="s">
        <v>14</v>
      </c>
      <c r="C2" s="29" t="s">
        <v>15</v>
      </c>
      <c r="D2" s="26" t="s">
        <v>16</v>
      </c>
      <c r="E2" s="27" t="s">
        <v>17</v>
      </c>
      <c r="F2" s="27" t="s">
        <v>18</v>
      </c>
      <c r="G2" s="27" t="s">
        <v>19</v>
      </c>
      <c r="H2" s="27" t="s">
        <v>20</v>
      </c>
      <c r="I2" s="27" t="s">
        <v>21</v>
      </c>
      <c r="J2" s="29" t="s">
        <v>22</v>
      </c>
      <c r="K2" s="27" t="s">
        <v>23</v>
      </c>
      <c r="L2" s="26" t="s">
        <v>24</v>
      </c>
      <c r="M2" s="27" t="s">
        <v>25</v>
      </c>
      <c r="N2" s="27" t="s">
        <v>26</v>
      </c>
      <c r="O2" s="27" t="s">
        <v>27</v>
      </c>
      <c r="P2" s="27" t="s">
        <v>28</v>
      </c>
      <c r="Q2" s="27" t="s">
        <v>29</v>
      </c>
      <c r="R2" s="27" t="s">
        <v>30</v>
      </c>
      <c r="S2" s="26" t="s">
        <v>31</v>
      </c>
      <c r="T2" s="29" t="s">
        <v>32</v>
      </c>
      <c r="U2" s="27" t="s">
        <v>33</v>
      </c>
      <c r="V2" s="27" t="s">
        <v>34</v>
      </c>
      <c r="W2" s="27" t="s">
        <v>35</v>
      </c>
      <c r="X2" s="27" t="s">
        <v>36</v>
      </c>
      <c r="Y2" s="26" t="s">
        <v>37</v>
      </c>
      <c r="Z2" s="26" t="s">
        <v>38</v>
      </c>
      <c r="AA2" s="27" t="s">
        <v>39</v>
      </c>
      <c r="AB2" s="27" t="s">
        <v>40</v>
      </c>
      <c r="AC2" s="27" t="s">
        <v>41</v>
      </c>
      <c r="AD2" s="29" t="s">
        <v>42</v>
      </c>
      <c r="AE2" s="31" t="s">
        <v>8</v>
      </c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</row>
    <row r="3" spans="1:61" s="23" customFormat="1" x14ac:dyDescent="0.25">
      <c r="A3" s="40" t="str">
        <f>DATA!A2</f>
        <v>UK (UKO)</v>
      </c>
      <c r="B3" s="40" t="str">
        <f>DATA!C2&amp;" - "&amp;DATA!B2</f>
        <v>Dizajnér - I</v>
      </c>
      <c r="C3" s="38">
        <f t="shared" ref="C3:C66" si="0">SUM(D3:I3)</f>
        <v>0</v>
      </c>
      <c r="D3" s="23">
        <v>0</v>
      </c>
      <c r="E3" s="23">
        <v>0</v>
      </c>
      <c r="F3" s="23">
        <v>0</v>
      </c>
      <c r="G3" s="23">
        <v>0</v>
      </c>
      <c r="H3" s="23">
        <v>0</v>
      </c>
      <c r="I3" s="23">
        <v>0</v>
      </c>
      <c r="J3" s="38">
        <f t="shared" ref="J3:J66" si="1">SUM(K3:S3)</f>
        <v>0</v>
      </c>
      <c r="K3" s="23">
        <v>0</v>
      </c>
      <c r="L3" s="23">
        <v>0</v>
      </c>
      <c r="M3" s="23">
        <v>0</v>
      </c>
      <c r="N3" s="23"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38">
        <f t="shared" ref="T3:T66" si="2">SUM(U3:AC3)</f>
        <v>0</v>
      </c>
      <c r="U3" s="23">
        <v>0</v>
      </c>
      <c r="V3" s="23">
        <v>0</v>
      </c>
      <c r="W3" s="23">
        <v>0</v>
      </c>
      <c r="X3" s="23">
        <v>0</v>
      </c>
      <c r="Y3" s="23">
        <v>0</v>
      </c>
      <c r="Z3" s="23">
        <v>0</v>
      </c>
      <c r="AA3" s="23">
        <v>0</v>
      </c>
      <c r="AB3" s="23">
        <v>0</v>
      </c>
      <c r="AC3" s="23">
        <v>0</v>
      </c>
      <c r="AD3" s="38">
        <v>8</v>
      </c>
      <c r="AE3" s="39">
        <f t="shared" ref="AE3:AE66" si="3">SUM(C3,J3,T3,AD3,)</f>
        <v>8</v>
      </c>
    </row>
    <row r="4" spans="1:61" s="23" customFormat="1" x14ac:dyDescent="0.25">
      <c r="A4" s="40" t="str">
        <f>DATA!A3</f>
        <v>UK (UKO)</v>
      </c>
      <c r="B4" s="40" t="str">
        <f>DATA!C3&amp;" - "&amp;DATA!B3</f>
        <v>Kurátor výstavy - I</v>
      </c>
      <c r="C4" s="38">
        <f t="shared" si="0"/>
        <v>0</v>
      </c>
      <c r="D4" s="23">
        <v>0</v>
      </c>
      <c r="E4" s="23">
        <v>0</v>
      </c>
      <c r="F4" s="23">
        <v>0</v>
      </c>
      <c r="G4" s="23">
        <v>0</v>
      </c>
      <c r="H4" s="23">
        <v>0</v>
      </c>
      <c r="I4" s="23">
        <v>0</v>
      </c>
      <c r="J4" s="38">
        <f t="shared" si="1"/>
        <v>0</v>
      </c>
      <c r="K4" s="23">
        <v>0</v>
      </c>
      <c r="L4" s="23">
        <v>0</v>
      </c>
      <c r="M4" s="23">
        <v>0</v>
      </c>
      <c r="N4" s="23"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38">
        <f t="shared" si="2"/>
        <v>0</v>
      </c>
      <c r="U4" s="23">
        <v>0</v>
      </c>
      <c r="V4" s="23">
        <v>0</v>
      </c>
      <c r="W4" s="23">
        <v>0</v>
      </c>
      <c r="X4" s="23">
        <v>0</v>
      </c>
      <c r="Y4" s="23">
        <v>0</v>
      </c>
      <c r="Z4" s="23">
        <v>0</v>
      </c>
      <c r="AA4" s="23">
        <v>0</v>
      </c>
      <c r="AB4" s="23">
        <v>0</v>
      </c>
      <c r="AC4" s="23">
        <v>0</v>
      </c>
      <c r="AD4" s="38">
        <v>3</v>
      </c>
      <c r="AE4" s="39">
        <f t="shared" si="3"/>
        <v>3</v>
      </c>
    </row>
    <row r="5" spans="1:61" s="23" customFormat="1" x14ac:dyDescent="0.25">
      <c r="A5" s="40" t="str">
        <f>DATA!A4</f>
        <v>UK (UKO)</v>
      </c>
      <c r="B5" s="40" t="str">
        <f>DATA!C4&amp;" - "&amp;DATA!B4</f>
        <v>Dirigent - SM1</v>
      </c>
      <c r="C5" s="38">
        <f t="shared" si="0"/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38">
        <f t="shared" si="1"/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38">
        <f t="shared" si="2"/>
        <v>1</v>
      </c>
      <c r="U5" s="23">
        <v>1</v>
      </c>
      <c r="V5" s="23">
        <v>0</v>
      </c>
      <c r="W5" s="23">
        <v>0</v>
      </c>
      <c r="X5" s="23">
        <v>0</v>
      </c>
      <c r="Y5" s="23">
        <v>0</v>
      </c>
      <c r="Z5" s="23">
        <v>0</v>
      </c>
      <c r="AA5" s="23">
        <v>0</v>
      </c>
      <c r="AB5" s="23">
        <v>0</v>
      </c>
      <c r="AC5" s="23">
        <v>0</v>
      </c>
      <c r="AD5" s="38">
        <v>0</v>
      </c>
      <c r="AE5" s="39">
        <f t="shared" si="3"/>
        <v>1</v>
      </c>
    </row>
    <row r="6" spans="1:61" s="23" customFormat="1" x14ac:dyDescent="0.25">
      <c r="A6" s="40" t="str">
        <f>DATA!A5</f>
        <v>UK (UKO)</v>
      </c>
      <c r="B6" s="40" t="str">
        <f>DATA!C5&amp;" - "&amp;DATA!B5</f>
        <v>Inštrumentalista - SM1</v>
      </c>
      <c r="C6" s="38">
        <f t="shared" si="0"/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38">
        <f t="shared" si="1"/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38">
        <f t="shared" si="2"/>
        <v>0.25</v>
      </c>
      <c r="U6" s="23">
        <v>0.25</v>
      </c>
      <c r="V6" s="23">
        <v>0</v>
      </c>
      <c r="W6" s="23">
        <v>0</v>
      </c>
      <c r="X6" s="23">
        <v>0</v>
      </c>
      <c r="Y6" s="23">
        <v>0</v>
      </c>
      <c r="Z6" s="23">
        <v>0</v>
      </c>
      <c r="AA6" s="23">
        <v>0</v>
      </c>
      <c r="AB6" s="23">
        <v>0</v>
      </c>
      <c r="AC6" s="23">
        <v>0</v>
      </c>
      <c r="AD6" s="38">
        <v>0</v>
      </c>
      <c r="AE6" s="39">
        <f t="shared" si="3"/>
        <v>0.25</v>
      </c>
    </row>
    <row r="7" spans="1:61" s="23" customFormat="1" x14ac:dyDescent="0.25">
      <c r="A7" s="40" t="str">
        <f>DATA!A6</f>
        <v>UK (UKO)</v>
      </c>
      <c r="B7" s="40" t="str">
        <f>DATA!C6&amp;" - "&amp;DATA!B6</f>
        <v>Výtvarník - SM1</v>
      </c>
      <c r="C7" s="38">
        <f t="shared" si="0"/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38">
        <f t="shared" si="1"/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38">
        <f t="shared" si="2"/>
        <v>2</v>
      </c>
      <c r="U7" s="23">
        <v>2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3">
        <v>0</v>
      </c>
      <c r="AD7" s="38">
        <v>0</v>
      </c>
      <c r="AE7" s="39">
        <f t="shared" si="3"/>
        <v>2</v>
      </c>
    </row>
    <row r="8" spans="1:61" s="23" customFormat="1" x14ac:dyDescent="0.25">
      <c r="A8" s="40" t="str">
        <f>DATA!A7</f>
        <v>UK (UKO)</v>
      </c>
      <c r="B8" s="40" t="str">
        <f>DATA!C7&amp;" - "&amp;DATA!B7</f>
        <v>Výtvarník - SM2</v>
      </c>
      <c r="C8" s="38">
        <f t="shared" si="0"/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38">
        <f t="shared" si="1"/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38">
        <f t="shared" si="2"/>
        <v>14</v>
      </c>
      <c r="U8" s="23">
        <v>0</v>
      </c>
      <c r="V8" s="23">
        <v>14</v>
      </c>
      <c r="W8" s="23">
        <v>0</v>
      </c>
      <c r="X8" s="23">
        <v>0</v>
      </c>
      <c r="Y8" s="23">
        <v>0</v>
      </c>
      <c r="Z8" s="23">
        <v>0</v>
      </c>
      <c r="AA8" s="23">
        <v>0</v>
      </c>
      <c r="AB8" s="23">
        <v>0</v>
      </c>
      <c r="AC8" s="23">
        <v>0</v>
      </c>
      <c r="AD8" s="38">
        <v>0</v>
      </c>
      <c r="AE8" s="39">
        <f t="shared" si="3"/>
        <v>14</v>
      </c>
    </row>
    <row r="9" spans="1:61" s="23" customFormat="1" x14ac:dyDescent="0.25">
      <c r="A9" s="40" t="str">
        <f>DATA!A8</f>
        <v>UK (UKO)</v>
      </c>
      <c r="B9" s="40" t="str">
        <f>DATA!C8&amp;" - "&amp;DATA!B8</f>
        <v>Dirigent - SM3</v>
      </c>
      <c r="C9" s="38">
        <f t="shared" si="0"/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38">
        <f t="shared" si="1"/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38">
        <f t="shared" si="2"/>
        <v>4</v>
      </c>
      <c r="U9" s="23">
        <v>0</v>
      </c>
      <c r="V9" s="23">
        <v>0</v>
      </c>
      <c r="W9" s="23">
        <v>4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3">
        <v>0</v>
      </c>
      <c r="AD9" s="38">
        <v>0</v>
      </c>
      <c r="AE9" s="39">
        <f t="shared" si="3"/>
        <v>4</v>
      </c>
    </row>
    <row r="10" spans="1:61" s="23" customFormat="1" x14ac:dyDescent="0.25">
      <c r="A10" s="40" t="str">
        <f>DATA!A9</f>
        <v>UK (UKO)</v>
      </c>
      <c r="B10" s="40" t="str">
        <f>DATA!C9&amp;" - "&amp;DATA!B9</f>
        <v>Inštrumentalista - SM3</v>
      </c>
      <c r="C10" s="38">
        <f t="shared" si="0"/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38">
        <f t="shared" si="1"/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38">
        <f t="shared" si="2"/>
        <v>0.5</v>
      </c>
      <c r="U10" s="23">
        <v>0</v>
      </c>
      <c r="V10" s="23">
        <v>0</v>
      </c>
      <c r="W10" s="23">
        <v>0.5</v>
      </c>
      <c r="X10" s="23">
        <v>0</v>
      </c>
      <c r="Y10" s="23">
        <v>0</v>
      </c>
      <c r="Z10" s="23">
        <v>0</v>
      </c>
      <c r="AA10" s="23">
        <v>0</v>
      </c>
      <c r="AB10" s="23">
        <v>0</v>
      </c>
      <c r="AC10" s="23">
        <v>0</v>
      </c>
      <c r="AD10" s="38">
        <v>0</v>
      </c>
      <c r="AE10" s="39">
        <f t="shared" si="3"/>
        <v>0.5</v>
      </c>
    </row>
    <row r="11" spans="1:61" s="23" customFormat="1" x14ac:dyDescent="0.25">
      <c r="A11" s="40" t="str">
        <f>DATA!A10</f>
        <v>UK (UKO)</v>
      </c>
      <c r="B11" s="40" t="str">
        <f>DATA!C10&amp;" - "&amp;DATA!B10</f>
        <v>Výtvarník - SM3</v>
      </c>
      <c r="C11" s="38">
        <f t="shared" si="0"/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38">
        <f t="shared" si="1"/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38">
        <f t="shared" si="2"/>
        <v>6</v>
      </c>
      <c r="U11" s="23">
        <v>0</v>
      </c>
      <c r="V11" s="23">
        <v>0</v>
      </c>
      <c r="W11" s="23">
        <v>6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3">
        <v>0</v>
      </c>
      <c r="AD11" s="38">
        <v>0</v>
      </c>
      <c r="AE11" s="39">
        <f t="shared" si="3"/>
        <v>6</v>
      </c>
    </row>
    <row r="12" spans="1:61" s="23" customFormat="1" x14ac:dyDescent="0.25">
      <c r="A12" s="40" t="str">
        <f>DATA!A11</f>
        <v>UK (UKO)</v>
      </c>
      <c r="B12" s="40" t="str">
        <f>DATA!C11&amp;" - "&amp;DATA!B11</f>
        <v>Autor námetu - SN1</v>
      </c>
      <c r="C12" s="38">
        <f t="shared" si="0"/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38">
        <f t="shared" si="1"/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38">
        <f t="shared" si="2"/>
        <v>1</v>
      </c>
      <c r="U12" s="23">
        <v>0</v>
      </c>
      <c r="V12" s="23">
        <v>0</v>
      </c>
      <c r="W12" s="23">
        <v>0</v>
      </c>
      <c r="X12" s="23">
        <v>1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38">
        <v>0</v>
      </c>
      <c r="AE12" s="39">
        <f t="shared" si="3"/>
        <v>1</v>
      </c>
    </row>
    <row r="13" spans="1:61" s="23" customFormat="1" x14ac:dyDescent="0.25">
      <c r="A13" s="40" t="str">
        <f>DATA!A12</f>
        <v>UK (UKO)</v>
      </c>
      <c r="B13" s="40" t="str">
        <f>DATA!C12&amp;" - "&amp;DATA!B12</f>
        <v>Dizajnér - SN1</v>
      </c>
      <c r="C13" s="38">
        <f t="shared" si="0"/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38">
        <f t="shared" si="1"/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38">
        <f t="shared" si="2"/>
        <v>2</v>
      </c>
      <c r="U13" s="23">
        <v>0</v>
      </c>
      <c r="V13" s="23">
        <v>0</v>
      </c>
      <c r="W13" s="23">
        <v>0</v>
      </c>
      <c r="X13" s="23">
        <v>2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38">
        <v>0</v>
      </c>
      <c r="AE13" s="39">
        <f t="shared" si="3"/>
        <v>2</v>
      </c>
    </row>
    <row r="14" spans="1:61" s="23" customFormat="1" x14ac:dyDescent="0.25">
      <c r="A14" s="40" t="str">
        <f>DATA!A13</f>
        <v>UK (UKO)</v>
      </c>
      <c r="B14" s="40" t="str">
        <f>DATA!C13&amp;" - "&amp;DATA!B13</f>
        <v>Dramaturg - SN1</v>
      </c>
      <c r="C14" s="38">
        <f t="shared" si="0"/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38">
        <f t="shared" si="1"/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38">
        <f t="shared" si="2"/>
        <v>1</v>
      </c>
      <c r="U14" s="23">
        <v>0</v>
      </c>
      <c r="V14" s="23">
        <v>0</v>
      </c>
      <c r="W14" s="23">
        <v>0</v>
      </c>
      <c r="X14" s="23">
        <v>1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38">
        <v>0</v>
      </c>
      <c r="AE14" s="39">
        <f t="shared" si="3"/>
        <v>1</v>
      </c>
    </row>
    <row r="15" spans="1:61" s="23" customFormat="1" x14ac:dyDescent="0.25">
      <c r="A15" s="40" t="str">
        <f>DATA!A14</f>
        <v>UK (UKO)</v>
      </c>
      <c r="B15" s="40" t="str">
        <f>DATA!C14&amp;" - "&amp;DATA!B14</f>
        <v>Dramaturg projektu - SN1</v>
      </c>
      <c r="C15" s="38">
        <f t="shared" si="0"/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38">
        <f t="shared" si="1"/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38">
        <f t="shared" si="2"/>
        <v>1.25</v>
      </c>
      <c r="U15" s="23">
        <v>0</v>
      </c>
      <c r="V15" s="23">
        <v>0</v>
      </c>
      <c r="W15" s="23">
        <v>0</v>
      </c>
      <c r="X15" s="23">
        <v>1.25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38">
        <v>0</v>
      </c>
      <c r="AE15" s="39">
        <f t="shared" si="3"/>
        <v>1.25</v>
      </c>
    </row>
    <row r="16" spans="1:61" s="23" customFormat="1" x14ac:dyDescent="0.25">
      <c r="A16" s="40" t="str">
        <f>DATA!A15</f>
        <v>UK (UKO)</v>
      </c>
      <c r="B16" s="40" t="str">
        <f>DATA!C15&amp;" - "&amp;DATA!B15</f>
        <v>Hudobný dramaturg - SN1</v>
      </c>
      <c r="C16" s="38">
        <f t="shared" si="0"/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38">
        <f t="shared" si="1"/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38">
        <f t="shared" si="2"/>
        <v>3</v>
      </c>
      <c r="U16" s="23">
        <v>0</v>
      </c>
      <c r="V16" s="23">
        <v>0</v>
      </c>
      <c r="W16" s="23">
        <v>0</v>
      </c>
      <c r="X16" s="23">
        <v>3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38">
        <v>0</v>
      </c>
      <c r="AE16" s="39">
        <f t="shared" si="3"/>
        <v>3</v>
      </c>
    </row>
    <row r="17" spans="1:31" s="23" customFormat="1" x14ac:dyDescent="0.25">
      <c r="A17" s="40" t="str">
        <f>DATA!A16</f>
        <v>UK (UKO)</v>
      </c>
      <c r="B17" s="40" t="str">
        <f>DATA!C16&amp;" - "&amp;DATA!B16</f>
        <v>Inštrumentalista - SN1</v>
      </c>
      <c r="C17" s="38">
        <f t="shared" si="0"/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38">
        <f t="shared" si="1"/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38">
        <f t="shared" si="2"/>
        <v>3.3833700000000002</v>
      </c>
      <c r="U17" s="23">
        <v>0</v>
      </c>
      <c r="V17" s="23">
        <v>0</v>
      </c>
      <c r="W17" s="23">
        <v>0</v>
      </c>
      <c r="X17" s="23">
        <v>3.3833700000000002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38">
        <v>0</v>
      </c>
      <c r="AE17" s="39">
        <f t="shared" si="3"/>
        <v>3.3833700000000002</v>
      </c>
    </row>
    <row r="18" spans="1:31" s="23" customFormat="1" x14ac:dyDescent="0.25">
      <c r="A18" s="40" t="str">
        <f>DATA!A17</f>
        <v>UK (UKO)</v>
      </c>
      <c r="B18" s="40" t="str">
        <f>DATA!C17&amp;" - "&amp;DATA!B17</f>
        <v>Spevák - SN1</v>
      </c>
      <c r="C18" s="38">
        <f t="shared" si="0"/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38">
        <f t="shared" si="1"/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38">
        <f t="shared" si="2"/>
        <v>0.99999000000000005</v>
      </c>
      <c r="U18" s="23">
        <v>0</v>
      </c>
      <c r="V18" s="23">
        <v>0</v>
      </c>
      <c r="W18" s="23">
        <v>0</v>
      </c>
      <c r="X18" s="23">
        <v>0.99999000000000005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38">
        <v>0</v>
      </c>
      <c r="AE18" s="39">
        <f t="shared" si="3"/>
        <v>0.99999000000000005</v>
      </c>
    </row>
    <row r="19" spans="1:31" s="23" customFormat="1" x14ac:dyDescent="0.25">
      <c r="A19" s="40" t="str">
        <f>DATA!A18</f>
        <v>UK (UKO)</v>
      </c>
      <c r="B19" s="40" t="str">
        <f>DATA!C18&amp;" - "&amp;DATA!B18</f>
        <v>Spevák - sólista - SN1</v>
      </c>
      <c r="C19" s="38">
        <f t="shared" si="0"/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38">
        <f t="shared" si="1"/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38">
        <f t="shared" si="2"/>
        <v>1</v>
      </c>
      <c r="U19" s="23">
        <v>0</v>
      </c>
      <c r="V19" s="23">
        <v>0</v>
      </c>
      <c r="W19" s="23">
        <v>0</v>
      </c>
      <c r="X19" s="23">
        <v>1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38">
        <v>0</v>
      </c>
      <c r="AE19" s="39">
        <f t="shared" si="3"/>
        <v>1</v>
      </c>
    </row>
    <row r="20" spans="1:31" s="23" customFormat="1" x14ac:dyDescent="0.25">
      <c r="A20" s="40" t="str">
        <f>DATA!A19</f>
        <v>UK (UKO)</v>
      </c>
      <c r="B20" s="40" t="str">
        <f>DATA!C19&amp;" - "&amp;DATA!B19</f>
        <v>Autor komentára - SN2</v>
      </c>
      <c r="C20" s="38">
        <f t="shared" si="0"/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38">
        <f t="shared" si="1"/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38">
        <f t="shared" si="2"/>
        <v>0.5</v>
      </c>
      <c r="U20" s="23">
        <v>0</v>
      </c>
      <c r="V20" s="23">
        <v>0</v>
      </c>
      <c r="W20" s="23">
        <v>0</v>
      </c>
      <c r="X20" s="23">
        <v>0</v>
      </c>
      <c r="Y20" s="23">
        <v>0.5</v>
      </c>
      <c r="Z20" s="23">
        <v>0</v>
      </c>
      <c r="AA20" s="23">
        <v>0</v>
      </c>
      <c r="AB20" s="23">
        <v>0</v>
      </c>
      <c r="AC20" s="23">
        <v>0</v>
      </c>
      <c r="AD20" s="38">
        <v>0</v>
      </c>
      <c r="AE20" s="39">
        <f t="shared" si="3"/>
        <v>0.5</v>
      </c>
    </row>
    <row r="21" spans="1:31" s="23" customFormat="1" x14ac:dyDescent="0.25">
      <c r="A21" s="40" t="str">
        <f>DATA!A20</f>
        <v>UK (UKO)</v>
      </c>
      <c r="B21" s="40" t="str">
        <f>DATA!C20&amp;" - "&amp;DATA!B20</f>
        <v>Dirigent - SN2</v>
      </c>
      <c r="C21" s="38">
        <f t="shared" si="0"/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38">
        <f t="shared" si="1"/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38">
        <f t="shared" si="2"/>
        <v>1</v>
      </c>
      <c r="U21" s="23">
        <v>0</v>
      </c>
      <c r="V21" s="23">
        <v>0</v>
      </c>
      <c r="W21" s="23">
        <v>0</v>
      </c>
      <c r="X21" s="23">
        <v>0</v>
      </c>
      <c r="Y21" s="23">
        <v>1</v>
      </c>
      <c r="Z21" s="23">
        <v>0</v>
      </c>
      <c r="AA21" s="23">
        <v>0</v>
      </c>
      <c r="AB21" s="23">
        <v>0</v>
      </c>
      <c r="AC21" s="23">
        <v>0</v>
      </c>
      <c r="AD21" s="38">
        <v>0</v>
      </c>
      <c r="AE21" s="39">
        <f t="shared" si="3"/>
        <v>1</v>
      </c>
    </row>
    <row r="22" spans="1:31" s="23" customFormat="1" x14ac:dyDescent="0.25">
      <c r="A22" s="40" t="str">
        <f>DATA!A21</f>
        <v>UK (UKO)</v>
      </c>
      <c r="B22" s="40" t="str">
        <f>DATA!C21&amp;" - "&amp;DATA!B21</f>
        <v>Hudobný dramaturg - SN2</v>
      </c>
      <c r="C22" s="38">
        <f t="shared" si="0"/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38">
        <f t="shared" si="1"/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38">
        <f t="shared" si="2"/>
        <v>1</v>
      </c>
      <c r="U22" s="23">
        <v>0</v>
      </c>
      <c r="V22" s="23">
        <v>0</v>
      </c>
      <c r="W22" s="23">
        <v>0</v>
      </c>
      <c r="X22" s="23">
        <v>0</v>
      </c>
      <c r="Y22" s="23">
        <v>1</v>
      </c>
      <c r="Z22" s="23">
        <v>0</v>
      </c>
      <c r="AA22" s="23">
        <v>0</v>
      </c>
      <c r="AB22" s="23">
        <v>0</v>
      </c>
      <c r="AC22" s="23">
        <v>0</v>
      </c>
      <c r="AD22" s="38">
        <v>0</v>
      </c>
      <c r="AE22" s="39">
        <f t="shared" si="3"/>
        <v>1</v>
      </c>
    </row>
    <row r="23" spans="1:31" s="23" customFormat="1" x14ac:dyDescent="0.25">
      <c r="A23" s="40" t="str">
        <f>DATA!A22</f>
        <v>UK (UKO)</v>
      </c>
      <c r="B23" s="40" t="str">
        <f>DATA!C22&amp;" - "&amp;DATA!B22</f>
        <v>Inštrumentalista - SN2</v>
      </c>
      <c r="C23" s="38">
        <f t="shared" si="0"/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38">
        <f t="shared" si="1"/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38">
        <f t="shared" si="2"/>
        <v>0.45</v>
      </c>
      <c r="U23" s="23">
        <v>0</v>
      </c>
      <c r="V23" s="23">
        <v>0</v>
      </c>
      <c r="W23" s="23">
        <v>0</v>
      </c>
      <c r="X23" s="23">
        <v>0</v>
      </c>
      <c r="Y23" s="23">
        <v>0.45</v>
      </c>
      <c r="Z23" s="23">
        <v>0</v>
      </c>
      <c r="AA23" s="23">
        <v>0</v>
      </c>
      <c r="AB23" s="23">
        <v>0</v>
      </c>
      <c r="AC23" s="23">
        <v>0</v>
      </c>
      <c r="AD23" s="38">
        <v>0</v>
      </c>
      <c r="AE23" s="39">
        <f t="shared" si="3"/>
        <v>0.45</v>
      </c>
    </row>
    <row r="24" spans="1:31" s="23" customFormat="1" x14ac:dyDescent="0.25">
      <c r="A24" s="40" t="str">
        <f>DATA!A23</f>
        <v>UK (UKO)</v>
      </c>
      <c r="B24" s="40" t="str">
        <f>DATA!C23&amp;" - "&amp;DATA!B23</f>
        <v>Spevák - SN2</v>
      </c>
      <c r="C24" s="38">
        <f t="shared" si="0"/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38">
        <f t="shared" si="1"/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38">
        <f t="shared" si="2"/>
        <v>1.33334</v>
      </c>
      <c r="U24" s="23">
        <v>0</v>
      </c>
      <c r="V24" s="23">
        <v>0</v>
      </c>
      <c r="W24" s="23">
        <v>0</v>
      </c>
      <c r="X24" s="23">
        <v>0</v>
      </c>
      <c r="Y24" s="23">
        <v>1.33334</v>
      </c>
      <c r="Z24" s="23">
        <v>0</v>
      </c>
      <c r="AA24" s="23">
        <v>0</v>
      </c>
      <c r="AB24" s="23">
        <v>0</v>
      </c>
      <c r="AC24" s="23">
        <v>0</v>
      </c>
      <c r="AD24" s="38">
        <v>0</v>
      </c>
      <c r="AE24" s="39">
        <f t="shared" si="3"/>
        <v>1.33334</v>
      </c>
    </row>
    <row r="25" spans="1:31" s="23" customFormat="1" x14ac:dyDescent="0.25">
      <c r="A25" s="40" t="str">
        <f>DATA!A24</f>
        <v>UK (UKO)</v>
      </c>
      <c r="B25" s="40" t="str">
        <f>DATA!C24&amp;" - "&amp;DATA!B24</f>
        <v>Výtvarník - SN2</v>
      </c>
      <c r="C25" s="38">
        <f t="shared" si="0"/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38">
        <f t="shared" si="1"/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38">
        <f t="shared" si="2"/>
        <v>11</v>
      </c>
      <c r="U25" s="23">
        <v>0</v>
      </c>
      <c r="V25" s="23">
        <v>0</v>
      </c>
      <c r="W25" s="23">
        <v>0</v>
      </c>
      <c r="X25" s="23">
        <v>0</v>
      </c>
      <c r="Y25" s="23">
        <v>11</v>
      </c>
      <c r="Z25" s="23">
        <v>0</v>
      </c>
      <c r="AA25" s="23">
        <v>0</v>
      </c>
      <c r="AB25" s="23">
        <v>0</v>
      </c>
      <c r="AC25" s="23">
        <v>0</v>
      </c>
      <c r="AD25" s="38">
        <v>0</v>
      </c>
      <c r="AE25" s="39">
        <f t="shared" si="3"/>
        <v>11</v>
      </c>
    </row>
    <row r="26" spans="1:31" s="23" customFormat="1" x14ac:dyDescent="0.25">
      <c r="A26" s="40" t="str">
        <f>DATA!A25</f>
        <v>UK (UKO)</v>
      </c>
      <c r="B26" s="40" t="str">
        <f>DATA!C25&amp;" - "&amp;DATA!B25</f>
        <v>Dizajnér - SN3</v>
      </c>
      <c r="C26" s="38">
        <f t="shared" si="0"/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38">
        <f t="shared" si="1"/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38">
        <f t="shared" si="2"/>
        <v>6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6</v>
      </c>
      <c r="AA26" s="23">
        <v>0</v>
      </c>
      <c r="AB26" s="23">
        <v>0</v>
      </c>
      <c r="AC26" s="23">
        <v>0</v>
      </c>
      <c r="AD26" s="38">
        <v>0</v>
      </c>
      <c r="AE26" s="39">
        <f t="shared" si="3"/>
        <v>6</v>
      </c>
    </row>
    <row r="27" spans="1:31" s="23" customFormat="1" x14ac:dyDescent="0.25">
      <c r="A27" s="40" t="str">
        <f>DATA!A26</f>
        <v>UK (UKO)</v>
      </c>
      <c r="B27" s="40" t="str">
        <f>DATA!C26&amp;" - "&amp;DATA!B26</f>
        <v>Inštrumentalista - SN3</v>
      </c>
      <c r="C27" s="38">
        <f t="shared" si="0"/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38">
        <f t="shared" si="1"/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38">
        <f t="shared" si="2"/>
        <v>6.5667600000000004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6.5667600000000004</v>
      </c>
      <c r="AA27" s="23">
        <v>0</v>
      </c>
      <c r="AB27" s="23">
        <v>0</v>
      </c>
      <c r="AC27" s="23">
        <v>0</v>
      </c>
      <c r="AD27" s="38">
        <v>0</v>
      </c>
      <c r="AE27" s="39">
        <f t="shared" si="3"/>
        <v>6.5667600000000004</v>
      </c>
    </row>
    <row r="28" spans="1:31" s="23" customFormat="1" x14ac:dyDescent="0.25">
      <c r="A28" s="40" t="str">
        <f>DATA!A27</f>
        <v>UK (UKO)</v>
      </c>
      <c r="B28" s="40" t="str">
        <f>DATA!C27&amp;" - "&amp;DATA!B27</f>
        <v>Inštrumentalista - sólista - SN3</v>
      </c>
      <c r="C28" s="38">
        <f t="shared" si="0"/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38">
        <f t="shared" si="1"/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38">
        <f t="shared" si="2"/>
        <v>3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3</v>
      </c>
      <c r="AA28" s="23">
        <v>0</v>
      </c>
      <c r="AB28" s="23">
        <v>0</v>
      </c>
      <c r="AC28" s="23">
        <v>0</v>
      </c>
      <c r="AD28" s="38">
        <v>0</v>
      </c>
      <c r="AE28" s="39">
        <f t="shared" si="3"/>
        <v>3</v>
      </c>
    </row>
    <row r="29" spans="1:31" s="23" customFormat="1" x14ac:dyDescent="0.25">
      <c r="A29" s="40" t="str">
        <f>DATA!A28</f>
        <v>UK (UKO)</v>
      </c>
      <c r="B29" s="40" t="str">
        <f>DATA!C28&amp;" - "&amp;DATA!B28</f>
        <v>Spevák - SN3</v>
      </c>
      <c r="C29" s="38">
        <f t="shared" si="0"/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38">
        <f t="shared" si="1"/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38">
        <f t="shared" si="2"/>
        <v>8.33338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8.33338</v>
      </c>
      <c r="AA29" s="23">
        <v>0</v>
      </c>
      <c r="AB29" s="23">
        <v>0</v>
      </c>
      <c r="AC29" s="23">
        <v>0</v>
      </c>
      <c r="AD29" s="38">
        <v>0</v>
      </c>
      <c r="AE29" s="39">
        <f t="shared" si="3"/>
        <v>8.33338</v>
      </c>
    </row>
    <row r="30" spans="1:31" s="23" customFormat="1" x14ac:dyDescent="0.25">
      <c r="A30" s="40" t="str">
        <f>DATA!A29</f>
        <v>UK (UKO)</v>
      </c>
      <c r="B30" s="40" t="str">
        <f>DATA!C29&amp;" - "&amp;DATA!B29</f>
        <v>Spevák - sólista - SN3</v>
      </c>
      <c r="C30" s="38">
        <f t="shared" si="0"/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38">
        <f t="shared" si="1"/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38">
        <f t="shared" si="2"/>
        <v>1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1</v>
      </c>
      <c r="AA30" s="23">
        <v>0</v>
      </c>
      <c r="AB30" s="23">
        <v>0</v>
      </c>
      <c r="AC30" s="23">
        <v>0</v>
      </c>
      <c r="AD30" s="38">
        <v>0</v>
      </c>
      <c r="AE30" s="39">
        <f t="shared" si="3"/>
        <v>1</v>
      </c>
    </row>
    <row r="31" spans="1:31" s="23" customFormat="1" x14ac:dyDescent="0.25">
      <c r="A31" s="40" t="str">
        <f>DATA!A30</f>
        <v>UK (UKO)</v>
      </c>
      <c r="B31" s="40" t="str">
        <f>DATA!C30&amp;" - "&amp;DATA!B30</f>
        <v>Dirigent - SR1</v>
      </c>
      <c r="C31" s="38">
        <f t="shared" si="0"/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38">
        <f t="shared" si="1"/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38">
        <f t="shared" si="2"/>
        <v>3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3</v>
      </c>
      <c r="AB31" s="23">
        <v>0</v>
      </c>
      <c r="AC31" s="23">
        <v>0</v>
      </c>
      <c r="AD31" s="38">
        <v>0</v>
      </c>
      <c r="AE31" s="39">
        <f t="shared" si="3"/>
        <v>3</v>
      </c>
    </row>
    <row r="32" spans="1:31" s="23" customFormat="1" x14ac:dyDescent="0.25">
      <c r="A32" s="40" t="str">
        <f>DATA!A31</f>
        <v>UK (UKO)</v>
      </c>
      <c r="B32" s="40" t="str">
        <f>DATA!C31&amp;" - "&amp;DATA!B31</f>
        <v>Hudobný dramaturg - SR1</v>
      </c>
      <c r="C32" s="38">
        <f t="shared" si="0"/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38">
        <f t="shared" si="1"/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38">
        <f t="shared" si="2"/>
        <v>2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2</v>
      </c>
      <c r="AB32" s="23">
        <v>0</v>
      </c>
      <c r="AC32" s="23">
        <v>0</v>
      </c>
      <c r="AD32" s="38">
        <v>0</v>
      </c>
      <c r="AE32" s="39">
        <f t="shared" si="3"/>
        <v>2</v>
      </c>
    </row>
    <row r="33" spans="1:31" s="23" customFormat="1" x14ac:dyDescent="0.25">
      <c r="A33" s="40" t="str">
        <f>DATA!A32</f>
        <v>UK (UKO)</v>
      </c>
      <c r="B33" s="40" t="str">
        <f>DATA!C32&amp;" - "&amp;DATA!B32</f>
        <v>Inštrumentalista - SR1</v>
      </c>
      <c r="C33" s="38">
        <f t="shared" si="0"/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38">
        <f t="shared" si="1"/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38">
        <f t="shared" si="2"/>
        <v>2.3999899999999998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2.3999899999999998</v>
      </c>
      <c r="AB33" s="23">
        <v>0</v>
      </c>
      <c r="AC33" s="23">
        <v>0</v>
      </c>
      <c r="AD33" s="38">
        <v>0</v>
      </c>
      <c r="AE33" s="39">
        <f t="shared" si="3"/>
        <v>2.3999899999999998</v>
      </c>
    </row>
    <row r="34" spans="1:31" s="23" customFormat="1" x14ac:dyDescent="0.25">
      <c r="A34" s="40" t="str">
        <f>DATA!A33</f>
        <v>UK (UKO)</v>
      </c>
      <c r="B34" s="40" t="str">
        <f>DATA!C33&amp;" - "&amp;DATA!B33</f>
        <v>Inštrumentalista - sólista - SR1</v>
      </c>
      <c r="C34" s="38">
        <f t="shared" si="0"/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38">
        <f t="shared" si="1"/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38">
        <f t="shared" si="2"/>
        <v>1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1</v>
      </c>
      <c r="AB34" s="23">
        <v>0</v>
      </c>
      <c r="AC34" s="23">
        <v>0</v>
      </c>
      <c r="AD34" s="38">
        <v>0</v>
      </c>
      <c r="AE34" s="39">
        <f t="shared" si="3"/>
        <v>1</v>
      </c>
    </row>
    <row r="35" spans="1:31" s="23" customFormat="1" x14ac:dyDescent="0.25">
      <c r="A35" s="40" t="str">
        <f>DATA!A34</f>
        <v>UK (UKO)</v>
      </c>
      <c r="B35" s="40" t="str">
        <f>DATA!C34&amp;" - "&amp;DATA!B34</f>
        <v>Autor dramatického diela - SR2</v>
      </c>
      <c r="C35" s="38">
        <f t="shared" si="0"/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38">
        <f t="shared" si="1"/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38">
        <f t="shared" si="2"/>
        <v>0.5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0.5</v>
      </c>
      <c r="AC35" s="23">
        <v>0</v>
      </c>
      <c r="AD35" s="38">
        <v>0</v>
      </c>
      <c r="AE35" s="39">
        <f t="shared" si="3"/>
        <v>0.5</v>
      </c>
    </row>
    <row r="36" spans="1:31" s="23" customFormat="1" x14ac:dyDescent="0.25">
      <c r="A36" s="40" t="str">
        <f>DATA!A35</f>
        <v>UK (UKO)</v>
      </c>
      <c r="B36" s="40" t="str">
        <f>DATA!C35&amp;" - "&amp;DATA!B35</f>
        <v>Dirigent - SR2</v>
      </c>
      <c r="C36" s="38">
        <f t="shared" si="0"/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38">
        <f t="shared" si="1"/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38">
        <f t="shared" si="2"/>
        <v>1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1</v>
      </c>
      <c r="AC36" s="23">
        <v>0</v>
      </c>
      <c r="AD36" s="38">
        <v>0</v>
      </c>
      <c r="AE36" s="39">
        <f t="shared" si="3"/>
        <v>1</v>
      </c>
    </row>
    <row r="37" spans="1:31" s="23" customFormat="1" x14ac:dyDescent="0.25">
      <c r="A37" s="40" t="str">
        <f>DATA!A36</f>
        <v>UK (UKO)</v>
      </c>
      <c r="B37" s="40" t="str">
        <f>DATA!C36&amp;" - "&amp;DATA!B36</f>
        <v>Dizajnér - SR2</v>
      </c>
      <c r="C37" s="38">
        <f t="shared" si="0"/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38">
        <f t="shared" si="1"/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38">
        <f t="shared" si="2"/>
        <v>1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1</v>
      </c>
      <c r="AC37" s="23">
        <v>0</v>
      </c>
      <c r="AD37" s="38">
        <v>0</v>
      </c>
      <c r="AE37" s="39">
        <f t="shared" si="3"/>
        <v>1</v>
      </c>
    </row>
    <row r="38" spans="1:31" s="23" customFormat="1" x14ac:dyDescent="0.25">
      <c r="A38" s="40" t="str">
        <f>DATA!A37</f>
        <v>UK (UKO)</v>
      </c>
      <c r="B38" s="40" t="str">
        <f>DATA!C37&amp;" - "&amp;DATA!B37</f>
        <v>Hudobný dramaturg - SR2</v>
      </c>
      <c r="C38" s="38">
        <f t="shared" si="0"/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38">
        <f t="shared" si="1"/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38">
        <f t="shared" si="2"/>
        <v>1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1</v>
      </c>
      <c r="AC38" s="23">
        <v>0</v>
      </c>
      <c r="AD38" s="38">
        <v>0</v>
      </c>
      <c r="AE38" s="39">
        <f t="shared" si="3"/>
        <v>1</v>
      </c>
    </row>
    <row r="39" spans="1:31" s="23" customFormat="1" x14ac:dyDescent="0.25">
      <c r="A39" s="40" t="str">
        <f>DATA!A38</f>
        <v>UK (UKO)</v>
      </c>
      <c r="B39" s="40" t="str">
        <f>DATA!C38&amp;" - "&amp;DATA!B38</f>
        <v>Inštrumentalista - SR2</v>
      </c>
      <c r="C39" s="38">
        <f t="shared" si="0"/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38">
        <f t="shared" si="1"/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38">
        <f t="shared" si="2"/>
        <v>1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1</v>
      </c>
      <c r="AC39" s="23">
        <v>0</v>
      </c>
      <c r="AD39" s="38">
        <v>0</v>
      </c>
      <c r="AE39" s="39">
        <f t="shared" si="3"/>
        <v>1</v>
      </c>
    </row>
    <row r="40" spans="1:31" s="23" customFormat="1" x14ac:dyDescent="0.25">
      <c r="A40" s="40" t="str">
        <f>DATA!A39</f>
        <v>UK (UKO)</v>
      </c>
      <c r="B40" s="40" t="str">
        <f>DATA!C39&amp;" - "&amp;DATA!B39</f>
        <v>Výtvarník - SR2</v>
      </c>
      <c r="C40" s="38">
        <f t="shared" si="0"/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38">
        <f t="shared" si="1"/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38">
        <f t="shared" si="2"/>
        <v>5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5</v>
      </c>
      <c r="AC40" s="23">
        <v>0</v>
      </c>
      <c r="AD40" s="38">
        <v>0</v>
      </c>
      <c r="AE40" s="39">
        <f t="shared" si="3"/>
        <v>5</v>
      </c>
    </row>
    <row r="41" spans="1:31" s="23" customFormat="1" x14ac:dyDescent="0.25">
      <c r="A41" s="40" t="str">
        <f>DATA!A40</f>
        <v>UK (UKO)</v>
      </c>
      <c r="B41" s="40" t="str">
        <f>DATA!C40&amp;" - "&amp;DATA!B40</f>
        <v>Dirigent - SR3</v>
      </c>
      <c r="C41" s="38">
        <f t="shared" si="0"/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38">
        <f t="shared" si="1"/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38">
        <f t="shared" si="2"/>
        <v>1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1</v>
      </c>
      <c r="AD41" s="38">
        <v>0</v>
      </c>
      <c r="AE41" s="39">
        <f t="shared" si="3"/>
        <v>1</v>
      </c>
    </row>
    <row r="42" spans="1:31" s="23" customFormat="1" x14ac:dyDescent="0.25">
      <c r="A42" s="40" t="str">
        <f>DATA!A41</f>
        <v>UK (UKO)</v>
      </c>
      <c r="B42" s="40" t="str">
        <f>DATA!C41&amp;" - "&amp;DATA!B41</f>
        <v>Dizajnér - SR3</v>
      </c>
      <c r="C42" s="38">
        <f t="shared" si="0"/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38">
        <f t="shared" si="1"/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38">
        <f t="shared" si="2"/>
        <v>1</v>
      </c>
      <c r="U42" s="23">
        <v>0</v>
      </c>
      <c r="V42" s="23">
        <v>0</v>
      </c>
      <c r="W42" s="23">
        <v>0</v>
      </c>
      <c r="X42" s="23">
        <v>0</v>
      </c>
      <c r="Y42" s="23">
        <v>0</v>
      </c>
      <c r="Z42" s="23">
        <v>0</v>
      </c>
      <c r="AA42" s="23">
        <v>0</v>
      </c>
      <c r="AB42" s="23">
        <v>0</v>
      </c>
      <c r="AC42" s="23">
        <v>1</v>
      </c>
      <c r="AD42" s="38">
        <v>0</v>
      </c>
      <c r="AE42" s="39">
        <f t="shared" si="3"/>
        <v>1</v>
      </c>
    </row>
    <row r="43" spans="1:31" s="23" customFormat="1" x14ac:dyDescent="0.25">
      <c r="A43" s="40" t="str">
        <f>DATA!A42</f>
        <v>UK (UKO)</v>
      </c>
      <c r="B43" s="40" t="str">
        <f>DATA!C42&amp;" - "&amp;DATA!B42</f>
        <v>Inštrumentalista - SR3</v>
      </c>
      <c r="C43" s="38">
        <f t="shared" si="0"/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38">
        <f t="shared" si="1"/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38">
        <f t="shared" si="2"/>
        <v>11.666700000000001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11.666700000000001</v>
      </c>
      <c r="AD43" s="38">
        <v>0</v>
      </c>
      <c r="AE43" s="39">
        <f t="shared" si="3"/>
        <v>11.666700000000001</v>
      </c>
    </row>
    <row r="44" spans="1:31" s="23" customFormat="1" x14ac:dyDescent="0.25">
      <c r="A44" s="40" t="str">
        <f>DATA!A43</f>
        <v>UK (UKO)</v>
      </c>
      <c r="B44" s="40" t="str">
        <f>DATA!C43&amp;" - "&amp;DATA!B43</f>
        <v>Inštrumentalista - sólista - SR3</v>
      </c>
      <c r="C44" s="38">
        <f t="shared" si="0"/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38">
        <f t="shared" si="1"/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38">
        <f t="shared" si="2"/>
        <v>2.25</v>
      </c>
      <c r="U44" s="23">
        <v>0</v>
      </c>
      <c r="V44" s="23">
        <v>0</v>
      </c>
      <c r="W44" s="23">
        <v>0</v>
      </c>
      <c r="X44" s="23">
        <v>0</v>
      </c>
      <c r="Y44" s="23">
        <v>0</v>
      </c>
      <c r="Z44" s="23">
        <v>0</v>
      </c>
      <c r="AA44" s="23">
        <v>0</v>
      </c>
      <c r="AB44" s="23">
        <v>0</v>
      </c>
      <c r="AC44" s="23">
        <v>2.25</v>
      </c>
      <c r="AD44" s="38">
        <v>0</v>
      </c>
      <c r="AE44" s="39">
        <f t="shared" si="3"/>
        <v>2.25</v>
      </c>
    </row>
    <row r="45" spans="1:31" s="23" customFormat="1" x14ac:dyDescent="0.25">
      <c r="A45" s="40" t="str">
        <f>DATA!A44</f>
        <v>UK (UKO)</v>
      </c>
      <c r="B45" s="40" t="str">
        <f>DATA!C44&amp;" - "&amp;DATA!B44</f>
        <v>Spevák - sólista - SR3</v>
      </c>
      <c r="C45" s="38">
        <f t="shared" si="0"/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38">
        <f t="shared" si="1"/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38">
        <f t="shared" si="2"/>
        <v>0.5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0.5</v>
      </c>
      <c r="AD45" s="38">
        <v>0</v>
      </c>
      <c r="AE45" s="39">
        <f t="shared" si="3"/>
        <v>0.5</v>
      </c>
    </row>
    <row r="46" spans="1:31" s="23" customFormat="1" x14ac:dyDescent="0.25">
      <c r="A46" s="40" t="str">
        <f>DATA!A45</f>
        <v>UK (UKO)</v>
      </c>
      <c r="B46" s="40" t="str">
        <f>DATA!C45&amp;" - "&amp;DATA!B45</f>
        <v>Inštrumentalista - sólista - ZM2</v>
      </c>
      <c r="C46" s="38">
        <f t="shared" si="0"/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38">
        <f t="shared" si="1"/>
        <v>0.5</v>
      </c>
      <c r="K46" s="23">
        <v>0</v>
      </c>
      <c r="L46" s="23">
        <v>0.5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38">
        <f t="shared" si="2"/>
        <v>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23">
        <v>0</v>
      </c>
      <c r="AB46" s="23">
        <v>0</v>
      </c>
      <c r="AC46" s="23">
        <v>0</v>
      </c>
      <c r="AD46" s="38">
        <v>0</v>
      </c>
      <c r="AE46" s="39">
        <f t="shared" si="3"/>
        <v>0.5</v>
      </c>
    </row>
    <row r="47" spans="1:31" s="23" customFormat="1" x14ac:dyDescent="0.25">
      <c r="A47" s="40" t="str">
        <f>DATA!A46</f>
        <v>UPJŠ (UPJŠ)</v>
      </c>
      <c r="B47" s="40" t="str">
        <f>DATA!C46&amp;" - "&amp;DATA!B46</f>
        <v>Autor scenára - SM3</v>
      </c>
      <c r="C47" s="38">
        <f t="shared" si="0"/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38">
        <f t="shared" si="1"/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38">
        <f t="shared" si="2"/>
        <v>0.5</v>
      </c>
      <c r="U47" s="23">
        <v>0</v>
      </c>
      <c r="V47" s="23">
        <v>0</v>
      </c>
      <c r="W47" s="23">
        <v>0.5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23">
        <v>0</v>
      </c>
      <c r="AD47" s="38">
        <v>0</v>
      </c>
      <c r="AE47" s="39">
        <f t="shared" si="3"/>
        <v>0.5</v>
      </c>
    </row>
    <row r="48" spans="1:31" s="23" customFormat="1" x14ac:dyDescent="0.25">
      <c r="A48" s="40" t="str">
        <f>DATA!A47</f>
        <v>UPJŠ (UPJŠ)</v>
      </c>
      <c r="B48" s="40" t="str">
        <f>DATA!C47&amp;" - "&amp;DATA!B47</f>
        <v>Autor scenára - SN3</v>
      </c>
      <c r="C48" s="38">
        <f t="shared" si="0"/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38">
        <f t="shared" si="1"/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38">
        <f t="shared" si="2"/>
        <v>6.5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  <c r="Z48" s="23">
        <v>6.5</v>
      </c>
      <c r="AA48" s="23">
        <v>0</v>
      </c>
      <c r="AB48" s="23">
        <v>0</v>
      </c>
      <c r="AC48" s="23">
        <v>0</v>
      </c>
      <c r="AD48" s="38">
        <v>0</v>
      </c>
      <c r="AE48" s="39">
        <f t="shared" si="3"/>
        <v>6.5</v>
      </c>
    </row>
    <row r="49" spans="1:31" s="23" customFormat="1" x14ac:dyDescent="0.25">
      <c r="A49" s="40" t="str">
        <f>DATA!A48</f>
        <v>PU (PU)</v>
      </c>
      <c r="B49" s="40" t="str">
        <f>DATA!C48&amp;" - "&amp;DATA!B48</f>
        <v>Autor námetu - I</v>
      </c>
      <c r="C49" s="38">
        <f t="shared" si="0"/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38">
        <f t="shared" si="1"/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38">
        <f t="shared" si="2"/>
        <v>0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v>0</v>
      </c>
      <c r="AA49" s="23">
        <v>0</v>
      </c>
      <c r="AB49" s="23">
        <v>0</v>
      </c>
      <c r="AC49" s="23">
        <v>0</v>
      </c>
      <c r="AD49" s="38">
        <v>1</v>
      </c>
      <c r="AE49" s="39">
        <f t="shared" si="3"/>
        <v>1</v>
      </c>
    </row>
    <row r="50" spans="1:31" s="23" customFormat="1" x14ac:dyDescent="0.25">
      <c r="A50" s="40" t="str">
        <f>DATA!A49</f>
        <v>PU (PU)</v>
      </c>
      <c r="B50" s="40" t="str">
        <f>DATA!C49&amp;" - "&amp;DATA!B49</f>
        <v>Výtvarník - I</v>
      </c>
      <c r="C50" s="38">
        <f t="shared" si="0"/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38">
        <f t="shared" si="1"/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38">
        <f t="shared" si="2"/>
        <v>0</v>
      </c>
      <c r="U50" s="23">
        <v>0</v>
      </c>
      <c r="V50" s="23">
        <v>0</v>
      </c>
      <c r="W50" s="23">
        <v>0</v>
      </c>
      <c r="X50" s="23">
        <v>0</v>
      </c>
      <c r="Y50" s="23">
        <v>0</v>
      </c>
      <c r="Z50" s="23">
        <v>0</v>
      </c>
      <c r="AA50" s="23">
        <v>0</v>
      </c>
      <c r="AB50" s="23">
        <v>0</v>
      </c>
      <c r="AC50" s="23">
        <v>0</v>
      </c>
      <c r="AD50" s="38">
        <v>1</v>
      </c>
      <c r="AE50" s="39">
        <f t="shared" si="3"/>
        <v>1</v>
      </c>
    </row>
    <row r="51" spans="1:31" s="23" customFormat="1" x14ac:dyDescent="0.25">
      <c r="A51" s="40" t="str">
        <f>DATA!A50</f>
        <v>PU (PU)</v>
      </c>
      <c r="B51" s="40" t="str">
        <f>DATA!C50&amp;" - "&amp;DATA!B50</f>
        <v>Výtvarník - SM2</v>
      </c>
      <c r="C51" s="38">
        <f t="shared" si="0"/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38">
        <f t="shared" si="1"/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38">
        <f t="shared" si="2"/>
        <v>5</v>
      </c>
      <c r="U51" s="23">
        <v>0</v>
      </c>
      <c r="V51" s="23">
        <v>5</v>
      </c>
      <c r="W51" s="23">
        <v>0</v>
      </c>
      <c r="X51" s="23">
        <v>0</v>
      </c>
      <c r="Y51" s="23">
        <v>0</v>
      </c>
      <c r="Z51" s="23">
        <v>0</v>
      </c>
      <c r="AA51" s="23">
        <v>0</v>
      </c>
      <c r="AB51" s="23">
        <v>0</v>
      </c>
      <c r="AC51" s="23">
        <v>0</v>
      </c>
      <c r="AD51" s="38">
        <v>0</v>
      </c>
      <c r="AE51" s="39">
        <f t="shared" si="3"/>
        <v>5</v>
      </c>
    </row>
    <row r="52" spans="1:31" s="23" customFormat="1" x14ac:dyDescent="0.25">
      <c r="A52" s="40" t="str">
        <f>DATA!A51</f>
        <v>PU (PU)</v>
      </c>
      <c r="B52" s="40" t="str">
        <f>DATA!C51&amp;" - "&amp;DATA!B51</f>
        <v>Zbormajster - SM2</v>
      </c>
      <c r="C52" s="38">
        <f t="shared" si="0"/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38">
        <f t="shared" si="1"/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38">
        <f t="shared" si="2"/>
        <v>1</v>
      </c>
      <c r="U52" s="23">
        <v>0</v>
      </c>
      <c r="V52" s="23">
        <v>1</v>
      </c>
      <c r="W52" s="23">
        <v>0</v>
      </c>
      <c r="X52" s="23">
        <v>0</v>
      </c>
      <c r="Y52" s="23">
        <v>0</v>
      </c>
      <c r="Z52" s="23">
        <v>0</v>
      </c>
      <c r="AA52" s="23">
        <v>0</v>
      </c>
      <c r="AB52" s="23">
        <v>0</v>
      </c>
      <c r="AC52" s="23">
        <v>0</v>
      </c>
      <c r="AD52" s="38">
        <v>0</v>
      </c>
      <c r="AE52" s="39">
        <f t="shared" si="3"/>
        <v>1</v>
      </c>
    </row>
    <row r="53" spans="1:31" s="23" customFormat="1" x14ac:dyDescent="0.25">
      <c r="A53" s="40" t="str">
        <f>DATA!A52</f>
        <v>PU (PU)</v>
      </c>
      <c r="B53" s="40" t="str">
        <f>DATA!C52&amp;" - "&amp;DATA!B52</f>
        <v>Výtvarník - SM3</v>
      </c>
      <c r="C53" s="38">
        <f t="shared" si="0"/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38">
        <f t="shared" si="1"/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38">
        <f t="shared" si="2"/>
        <v>6</v>
      </c>
      <c r="U53" s="23">
        <v>0</v>
      </c>
      <c r="V53" s="23">
        <v>0</v>
      </c>
      <c r="W53" s="23">
        <v>6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38">
        <v>0</v>
      </c>
      <c r="AE53" s="39">
        <f t="shared" si="3"/>
        <v>6</v>
      </c>
    </row>
    <row r="54" spans="1:31" s="23" customFormat="1" x14ac:dyDescent="0.25">
      <c r="A54" s="40" t="str">
        <f>DATA!A53</f>
        <v>PU (PU)</v>
      </c>
      <c r="B54" s="40" t="str">
        <f>DATA!C53&amp;" - "&amp;DATA!B53</f>
        <v>Dirigent - SN1</v>
      </c>
      <c r="C54" s="38">
        <f t="shared" si="0"/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38">
        <f t="shared" si="1"/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38">
        <f t="shared" si="2"/>
        <v>1</v>
      </c>
      <c r="U54" s="23">
        <v>0</v>
      </c>
      <c r="V54" s="23">
        <v>0</v>
      </c>
      <c r="W54" s="23">
        <v>0</v>
      </c>
      <c r="X54" s="23">
        <v>1</v>
      </c>
      <c r="Y54" s="23">
        <v>0</v>
      </c>
      <c r="Z54" s="23">
        <v>0</v>
      </c>
      <c r="AA54" s="23">
        <v>0</v>
      </c>
      <c r="AB54" s="23">
        <v>0</v>
      </c>
      <c r="AC54" s="23">
        <v>0</v>
      </c>
      <c r="AD54" s="38">
        <v>0</v>
      </c>
      <c r="AE54" s="39">
        <f t="shared" si="3"/>
        <v>1</v>
      </c>
    </row>
    <row r="55" spans="1:31" s="23" customFormat="1" x14ac:dyDescent="0.25">
      <c r="A55" s="40" t="str">
        <f>DATA!A54</f>
        <v>PU (PU)</v>
      </c>
      <c r="B55" s="40" t="str">
        <f>DATA!C54&amp;" - "&amp;DATA!B54</f>
        <v>Inštrumentalista - sólista - SN1</v>
      </c>
      <c r="C55" s="38">
        <f t="shared" si="0"/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38">
        <f t="shared" si="1"/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38">
        <f t="shared" si="2"/>
        <v>1</v>
      </c>
      <c r="U55" s="23">
        <v>0</v>
      </c>
      <c r="V55" s="23">
        <v>0</v>
      </c>
      <c r="W55" s="23">
        <v>0</v>
      </c>
      <c r="X55" s="23">
        <v>1</v>
      </c>
      <c r="Y55" s="23">
        <v>0</v>
      </c>
      <c r="Z55" s="23">
        <v>0</v>
      </c>
      <c r="AA55" s="23">
        <v>0</v>
      </c>
      <c r="AB55" s="23">
        <v>0</v>
      </c>
      <c r="AC55" s="23">
        <v>0</v>
      </c>
      <c r="AD55" s="38">
        <v>0</v>
      </c>
      <c r="AE55" s="39">
        <f t="shared" si="3"/>
        <v>1</v>
      </c>
    </row>
    <row r="56" spans="1:31" s="23" customFormat="1" x14ac:dyDescent="0.25">
      <c r="A56" s="40" t="str">
        <f>DATA!A55</f>
        <v>PU (PU)</v>
      </c>
      <c r="B56" s="40" t="str">
        <f>DATA!C55&amp;" - "&amp;DATA!B55</f>
        <v>Zbormajster - SN1</v>
      </c>
      <c r="C56" s="38">
        <f t="shared" si="0"/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38">
        <f t="shared" si="1"/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38">
        <f t="shared" si="2"/>
        <v>1</v>
      </c>
      <c r="U56" s="23">
        <v>0</v>
      </c>
      <c r="V56" s="23">
        <v>0</v>
      </c>
      <c r="W56" s="23">
        <v>0</v>
      </c>
      <c r="X56" s="23">
        <v>1</v>
      </c>
      <c r="Y56" s="23">
        <v>0</v>
      </c>
      <c r="Z56" s="23">
        <v>0</v>
      </c>
      <c r="AA56" s="23">
        <v>0</v>
      </c>
      <c r="AB56" s="23">
        <v>0</v>
      </c>
      <c r="AC56" s="23">
        <v>0</v>
      </c>
      <c r="AD56" s="38">
        <v>0</v>
      </c>
      <c r="AE56" s="39">
        <f t="shared" si="3"/>
        <v>1</v>
      </c>
    </row>
    <row r="57" spans="1:31" s="23" customFormat="1" x14ac:dyDescent="0.25">
      <c r="A57" s="40" t="str">
        <f>DATA!A56</f>
        <v>PU (PU)</v>
      </c>
      <c r="B57" s="40" t="str">
        <f>DATA!C56&amp;" - "&amp;DATA!B56</f>
        <v>Dirigent - SN2</v>
      </c>
      <c r="C57" s="38">
        <f t="shared" si="0"/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38">
        <f t="shared" si="1"/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38">
        <f t="shared" si="2"/>
        <v>2</v>
      </c>
      <c r="U57" s="23">
        <v>0</v>
      </c>
      <c r="V57" s="23">
        <v>0</v>
      </c>
      <c r="W57" s="23">
        <v>0</v>
      </c>
      <c r="X57" s="23">
        <v>0</v>
      </c>
      <c r="Y57" s="23">
        <v>2</v>
      </c>
      <c r="Z57" s="23">
        <v>0</v>
      </c>
      <c r="AA57" s="23">
        <v>0</v>
      </c>
      <c r="AB57" s="23">
        <v>0</v>
      </c>
      <c r="AC57" s="23">
        <v>0</v>
      </c>
      <c r="AD57" s="38">
        <v>0</v>
      </c>
      <c r="AE57" s="39">
        <f t="shared" si="3"/>
        <v>2</v>
      </c>
    </row>
    <row r="58" spans="1:31" s="23" customFormat="1" x14ac:dyDescent="0.25">
      <c r="A58" s="40" t="str">
        <f>DATA!A57</f>
        <v>PU (PU)</v>
      </c>
      <c r="B58" s="40" t="str">
        <f>DATA!C57&amp;" - "&amp;DATA!B57</f>
        <v>Kurátor výstavy - SN2</v>
      </c>
      <c r="C58" s="38">
        <f t="shared" si="0"/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38">
        <f t="shared" si="1"/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38">
        <f t="shared" si="2"/>
        <v>2</v>
      </c>
      <c r="U58" s="23">
        <v>0</v>
      </c>
      <c r="V58" s="23">
        <v>0</v>
      </c>
      <c r="W58" s="23">
        <v>0</v>
      </c>
      <c r="X58" s="23">
        <v>0</v>
      </c>
      <c r="Y58" s="23">
        <v>2</v>
      </c>
      <c r="Z58" s="23">
        <v>0</v>
      </c>
      <c r="AA58" s="23">
        <v>0</v>
      </c>
      <c r="AB58" s="23">
        <v>0</v>
      </c>
      <c r="AC58" s="23">
        <v>0</v>
      </c>
      <c r="AD58" s="38">
        <v>0</v>
      </c>
      <c r="AE58" s="39">
        <f t="shared" si="3"/>
        <v>2</v>
      </c>
    </row>
    <row r="59" spans="1:31" s="23" customFormat="1" x14ac:dyDescent="0.25">
      <c r="A59" s="40" t="str">
        <f>DATA!A58</f>
        <v>PU (PU)</v>
      </c>
      <c r="B59" s="40" t="str">
        <f>DATA!C58&amp;" - "&amp;DATA!B58</f>
        <v>Inštrumentalista - SN3</v>
      </c>
      <c r="C59" s="38">
        <f t="shared" si="0"/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38">
        <f t="shared" si="1"/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38">
        <f t="shared" si="2"/>
        <v>8.337E-2</v>
      </c>
      <c r="U59" s="23">
        <v>0</v>
      </c>
      <c r="V59" s="23">
        <v>0</v>
      </c>
      <c r="W59" s="23">
        <v>0</v>
      </c>
      <c r="X59" s="23">
        <v>0</v>
      </c>
      <c r="Y59" s="23">
        <v>0</v>
      </c>
      <c r="Z59" s="23">
        <v>8.337E-2</v>
      </c>
      <c r="AA59" s="23">
        <v>0</v>
      </c>
      <c r="AB59" s="23">
        <v>0</v>
      </c>
      <c r="AC59" s="23">
        <v>0</v>
      </c>
      <c r="AD59" s="38">
        <v>0</v>
      </c>
      <c r="AE59" s="39">
        <f t="shared" si="3"/>
        <v>8.337E-2</v>
      </c>
    </row>
    <row r="60" spans="1:31" s="23" customFormat="1" x14ac:dyDescent="0.25">
      <c r="A60" s="40" t="str">
        <f>DATA!A59</f>
        <v>PU (PU)</v>
      </c>
      <c r="B60" s="40" t="str">
        <f>DATA!C59&amp;" - "&amp;DATA!B59</f>
        <v>Inštrumentalista - sólista - SN3</v>
      </c>
      <c r="C60" s="38">
        <f t="shared" si="0"/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38">
        <f t="shared" si="1"/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38">
        <f t="shared" si="2"/>
        <v>1</v>
      </c>
      <c r="U60" s="23">
        <v>0</v>
      </c>
      <c r="V60" s="23">
        <v>0</v>
      </c>
      <c r="W60" s="23">
        <v>0</v>
      </c>
      <c r="X60" s="23">
        <v>0</v>
      </c>
      <c r="Y60" s="23">
        <v>0</v>
      </c>
      <c r="Z60" s="23">
        <v>1</v>
      </c>
      <c r="AA60" s="23">
        <v>0</v>
      </c>
      <c r="AB60" s="23">
        <v>0</v>
      </c>
      <c r="AC60" s="23">
        <v>0</v>
      </c>
      <c r="AD60" s="38">
        <v>0</v>
      </c>
      <c r="AE60" s="39">
        <f t="shared" si="3"/>
        <v>1</v>
      </c>
    </row>
    <row r="61" spans="1:31" s="23" customFormat="1" x14ac:dyDescent="0.25">
      <c r="A61" s="40" t="str">
        <f>DATA!A60</f>
        <v>PU (PU)</v>
      </c>
      <c r="B61" s="40" t="str">
        <f>DATA!C60&amp;" - "&amp;DATA!B60</f>
        <v>Výtvarník - SN3</v>
      </c>
      <c r="C61" s="38">
        <f t="shared" si="0"/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38">
        <f t="shared" si="1"/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38">
        <f t="shared" si="2"/>
        <v>1</v>
      </c>
      <c r="U61" s="23">
        <v>0</v>
      </c>
      <c r="V61" s="23">
        <v>0</v>
      </c>
      <c r="W61" s="23">
        <v>0</v>
      </c>
      <c r="X61" s="23">
        <v>0</v>
      </c>
      <c r="Y61" s="23">
        <v>0</v>
      </c>
      <c r="Z61" s="23">
        <v>1</v>
      </c>
      <c r="AA61" s="23">
        <v>0</v>
      </c>
      <c r="AB61" s="23">
        <v>0</v>
      </c>
      <c r="AC61" s="23">
        <v>0</v>
      </c>
      <c r="AD61" s="38">
        <v>0</v>
      </c>
      <c r="AE61" s="39">
        <f t="shared" si="3"/>
        <v>1</v>
      </c>
    </row>
    <row r="62" spans="1:31" s="23" customFormat="1" x14ac:dyDescent="0.25">
      <c r="A62" s="40" t="str">
        <f>DATA!A61</f>
        <v>PU (PU)</v>
      </c>
      <c r="B62" s="40" t="str">
        <f>DATA!C61&amp;" - "&amp;DATA!B61</f>
        <v>Inštrumentalista - SR1</v>
      </c>
      <c r="C62" s="38">
        <f t="shared" si="0"/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38">
        <f t="shared" si="1"/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38">
        <f t="shared" si="2"/>
        <v>1</v>
      </c>
      <c r="U62" s="23">
        <v>0</v>
      </c>
      <c r="V62" s="23">
        <v>0</v>
      </c>
      <c r="W62" s="23">
        <v>0</v>
      </c>
      <c r="X62" s="23">
        <v>0</v>
      </c>
      <c r="Y62" s="23">
        <v>0</v>
      </c>
      <c r="Z62" s="23">
        <v>0</v>
      </c>
      <c r="AA62" s="23">
        <v>1</v>
      </c>
      <c r="AB62" s="23">
        <v>0</v>
      </c>
      <c r="AC62" s="23">
        <v>0</v>
      </c>
      <c r="AD62" s="38">
        <v>0</v>
      </c>
      <c r="AE62" s="39">
        <f t="shared" si="3"/>
        <v>1</v>
      </c>
    </row>
    <row r="63" spans="1:31" s="23" customFormat="1" x14ac:dyDescent="0.25">
      <c r="A63" s="40" t="str">
        <f>DATA!A62</f>
        <v>PU (PU)</v>
      </c>
      <c r="B63" s="40" t="str">
        <f>DATA!C62&amp;" - "&amp;DATA!B62</f>
        <v>Spevák - sólista - SR1</v>
      </c>
      <c r="C63" s="38">
        <f t="shared" si="0"/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38">
        <f t="shared" si="1"/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38">
        <f t="shared" si="2"/>
        <v>1.5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23">
        <v>1.5</v>
      </c>
      <c r="AB63" s="23">
        <v>0</v>
      </c>
      <c r="AC63" s="23">
        <v>0</v>
      </c>
      <c r="AD63" s="38">
        <v>0</v>
      </c>
      <c r="AE63" s="39">
        <f t="shared" si="3"/>
        <v>1.5</v>
      </c>
    </row>
    <row r="64" spans="1:31" s="23" customFormat="1" x14ac:dyDescent="0.25">
      <c r="A64" s="40" t="str">
        <f>DATA!A63</f>
        <v>PU (PU)</v>
      </c>
      <c r="B64" s="40" t="str">
        <f>DATA!C63&amp;" - "&amp;DATA!B63</f>
        <v>Dirigent - SR2</v>
      </c>
      <c r="C64" s="38">
        <f t="shared" si="0"/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38">
        <f t="shared" si="1"/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38">
        <f t="shared" si="2"/>
        <v>1</v>
      </c>
      <c r="U64" s="23">
        <v>0</v>
      </c>
      <c r="V64" s="23">
        <v>0</v>
      </c>
      <c r="W64" s="23">
        <v>0</v>
      </c>
      <c r="X64" s="23">
        <v>0</v>
      </c>
      <c r="Y64" s="23">
        <v>0</v>
      </c>
      <c r="Z64" s="23">
        <v>0</v>
      </c>
      <c r="AA64" s="23">
        <v>0</v>
      </c>
      <c r="AB64" s="23">
        <v>1</v>
      </c>
      <c r="AC64" s="23">
        <v>0</v>
      </c>
      <c r="AD64" s="38">
        <v>0</v>
      </c>
      <c r="AE64" s="39">
        <f t="shared" si="3"/>
        <v>1</v>
      </c>
    </row>
    <row r="65" spans="1:31" s="23" customFormat="1" x14ac:dyDescent="0.25">
      <c r="A65" s="40" t="str">
        <f>DATA!A64</f>
        <v>PU (PU)</v>
      </c>
      <c r="B65" s="40" t="str">
        <f>DATA!C64&amp;" - "&amp;DATA!B64</f>
        <v>Dramaturg projektu - SR2</v>
      </c>
      <c r="C65" s="38">
        <f t="shared" si="0"/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38">
        <f t="shared" si="1"/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38">
        <f t="shared" si="2"/>
        <v>0.5</v>
      </c>
      <c r="U65" s="23">
        <v>0</v>
      </c>
      <c r="V65" s="23">
        <v>0</v>
      </c>
      <c r="W65" s="23">
        <v>0</v>
      </c>
      <c r="X65" s="23">
        <v>0</v>
      </c>
      <c r="Y65" s="23">
        <v>0</v>
      </c>
      <c r="Z65" s="23">
        <v>0</v>
      </c>
      <c r="AA65" s="23">
        <v>0</v>
      </c>
      <c r="AB65" s="23">
        <v>0.5</v>
      </c>
      <c r="AC65" s="23">
        <v>0</v>
      </c>
      <c r="AD65" s="38">
        <v>0</v>
      </c>
      <c r="AE65" s="39">
        <f t="shared" si="3"/>
        <v>0.5</v>
      </c>
    </row>
    <row r="66" spans="1:31" s="23" customFormat="1" x14ac:dyDescent="0.25">
      <c r="A66" s="40" t="str">
        <f>DATA!A65</f>
        <v>PU (PU)</v>
      </c>
      <c r="B66" s="40" t="str">
        <f>DATA!C65&amp;" - "&amp;DATA!B65</f>
        <v>Režisér - SR2</v>
      </c>
      <c r="C66" s="38">
        <f t="shared" si="0"/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38">
        <f t="shared" si="1"/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38">
        <f t="shared" si="2"/>
        <v>1</v>
      </c>
      <c r="U66" s="23">
        <v>0</v>
      </c>
      <c r="V66" s="23">
        <v>0</v>
      </c>
      <c r="W66" s="23">
        <v>0</v>
      </c>
      <c r="X66" s="23">
        <v>0</v>
      </c>
      <c r="Y66" s="23">
        <v>0</v>
      </c>
      <c r="Z66" s="23">
        <v>0</v>
      </c>
      <c r="AA66" s="23">
        <v>0</v>
      </c>
      <c r="AB66" s="23">
        <v>1</v>
      </c>
      <c r="AC66" s="23">
        <v>0</v>
      </c>
      <c r="AD66" s="38">
        <v>0</v>
      </c>
      <c r="AE66" s="39">
        <f t="shared" si="3"/>
        <v>1</v>
      </c>
    </row>
    <row r="67" spans="1:31" s="23" customFormat="1" x14ac:dyDescent="0.25">
      <c r="A67" s="40" t="str">
        <f>DATA!A66</f>
        <v>PU (PU)</v>
      </c>
      <c r="B67" s="40" t="str">
        <f>DATA!C66&amp;" - "&amp;DATA!B66</f>
        <v>Spevák - SR2</v>
      </c>
      <c r="C67" s="38">
        <f t="shared" ref="C67:C130" si="4">SUM(D67:I67)</f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38">
        <f t="shared" ref="J67:J130" si="5">SUM(K67:S67)</f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38">
        <f t="shared" ref="T67:T130" si="6">SUM(U67:AC67)</f>
        <v>4.6949999999999999E-2</v>
      </c>
      <c r="U67" s="23">
        <v>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23">
        <v>0</v>
      </c>
      <c r="AB67" s="23">
        <v>4.6949999999999999E-2</v>
      </c>
      <c r="AC67" s="23">
        <v>0</v>
      </c>
      <c r="AD67" s="38">
        <v>0</v>
      </c>
      <c r="AE67" s="39">
        <f t="shared" ref="AE67:AE130" si="7">SUM(C67,J67,T67,AD67,)</f>
        <v>4.6949999999999999E-2</v>
      </c>
    </row>
    <row r="68" spans="1:31" s="23" customFormat="1" x14ac:dyDescent="0.25">
      <c r="A68" s="40" t="str">
        <f>DATA!A67</f>
        <v>PU (PU)</v>
      </c>
      <c r="B68" s="40" t="str">
        <f>DATA!C67&amp;" - "&amp;DATA!B67</f>
        <v>Autor aranžmánu - SR3</v>
      </c>
      <c r="C68" s="38">
        <f t="shared" si="4"/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38">
        <f t="shared" si="5"/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38">
        <f t="shared" si="6"/>
        <v>1</v>
      </c>
      <c r="U68" s="23">
        <v>0</v>
      </c>
      <c r="V68" s="23">
        <v>0</v>
      </c>
      <c r="W68" s="23">
        <v>0</v>
      </c>
      <c r="X68" s="23">
        <v>0</v>
      </c>
      <c r="Y68" s="23">
        <v>0</v>
      </c>
      <c r="Z68" s="23">
        <v>0</v>
      </c>
      <c r="AA68" s="23">
        <v>0</v>
      </c>
      <c r="AB68" s="23">
        <v>0</v>
      </c>
      <c r="AC68" s="23">
        <v>1</v>
      </c>
      <c r="AD68" s="38">
        <v>0</v>
      </c>
      <c r="AE68" s="39">
        <f t="shared" si="7"/>
        <v>1</v>
      </c>
    </row>
    <row r="69" spans="1:31" s="23" customFormat="1" x14ac:dyDescent="0.25">
      <c r="A69" s="40" t="str">
        <f>DATA!A68</f>
        <v>PU (PU)</v>
      </c>
      <c r="B69" s="40" t="str">
        <f>DATA!C68&amp;" - "&amp;DATA!B68</f>
        <v>Autor námetu - SR3</v>
      </c>
      <c r="C69" s="38">
        <f t="shared" si="4"/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38">
        <f t="shared" si="5"/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38">
        <f t="shared" si="6"/>
        <v>1</v>
      </c>
      <c r="U69" s="23">
        <v>0</v>
      </c>
      <c r="V69" s="23">
        <v>0</v>
      </c>
      <c r="W69" s="23">
        <v>0</v>
      </c>
      <c r="X69" s="23">
        <v>0</v>
      </c>
      <c r="Y69" s="23">
        <v>0</v>
      </c>
      <c r="Z69" s="23">
        <v>0</v>
      </c>
      <c r="AA69" s="23">
        <v>0</v>
      </c>
      <c r="AB69" s="23">
        <v>0</v>
      </c>
      <c r="AC69" s="23">
        <v>1</v>
      </c>
      <c r="AD69" s="38">
        <v>0</v>
      </c>
      <c r="AE69" s="39">
        <f t="shared" si="7"/>
        <v>1</v>
      </c>
    </row>
    <row r="70" spans="1:31" s="23" customFormat="1" x14ac:dyDescent="0.25">
      <c r="A70" s="40" t="str">
        <f>DATA!A69</f>
        <v>PU (PU)</v>
      </c>
      <c r="B70" s="40" t="str">
        <f>DATA!C69&amp;" - "&amp;DATA!B69</f>
        <v>Inštrumentalista - SR3</v>
      </c>
      <c r="C70" s="38">
        <f t="shared" si="4"/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38">
        <f t="shared" si="5"/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38">
        <f t="shared" si="6"/>
        <v>0.5</v>
      </c>
      <c r="U70" s="23">
        <v>0</v>
      </c>
      <c r="V70" s="23">
        <v>0</v>
      </c>
      <c r="W70" s="23">
        <v>0</v>
      </c>
      <c r="X70" s="23">
        <v>0</v>
      </c>
      <c r="Y70" s="23">
        <v>0</v>
      </c>
      <c r="Z70" s="23">
        <v>0</v>
      </c>
      <c r="AA70" s="23">
        <v>0</v>
      </c>
      <c r="AB70" s="23">
        <v>0</v>
      </c>
      <c r="AC70" s="23">
        <v>0.5</v>
      </c>
      <c r="AD70" s="38">
        <v>0</v>
      </c>
      <c r="AE70" s="39">
        <f t="shared" si="7"/>
        <v>0.5</v>
      </c>
    </row>
    <row r="71" spans="1:31" s="23" customFormat="1" x14ac:dyDescent="0.25">
      <c r="A71" s="40" t="str">
        <f>DATA!A70</f>
        <v>PU (PU)</v>
      </c>
      <c r="B71" s="40" t="str">
        <f>DATA!C70&amp;" - "&amp;DATA!B70</f>
        <v>Inštrumentalista - sólista - SR3</v>
      </c>
      <c r="C71" s="38">
        <f t="shared" si="4"/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38">
        <f t="shared" si="5"/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  <c r="S71" s="23">
        <v>0</v>
      </c>
      <c r="T71" s="38">
        <f t="shared" si="6"/>
        <v>4</v>
      </c>
      <c r="U71" s="23">
        <v>0</v>
      </c>
      <c r="V71" s="23">
        <v>0</v>
      </c>
      <c r="W71" s="23">
        <v>0</v>
      </c>
      <c r="X71" s="23">
        <v>0</v>
      </c>
      <c r="Y71" s="23">
        <v>0</v>
      </c>
      <c r="Z71" s="23">
        <v>0</v>
      </c>
      <c r="AA71" s="23">
        <v>0</v>
      </c>
      <c r="AB71" s="23">
        <v>0</v>
      </c>
      <c r="AC71" s="23">
        <v>4</v>
      </c>
      <c r="AD71" s="38">
        <v>0</v>
      </c>
      <c r="AE71" s="39">
        <f t="shared" si="7"/>
        <v>4</v>
      </c>
    </row>
    <row r="72" spans="1:31" s="23" customFormat="1" x14ac:dyDescent="0.25">
      <c r="A72" s="40" t="str">
        <f>DATA!A71</f>
        <v>PU (PU)</v>
      </c>
      <c r="B72" s="40" t="str">
        <f>DATA!C71&amp;" - "&amp;DATA!B71</f>
        <v>Kurátor výstavy - SR3</v>
      </c>
      <c r="C72" s="38">
        <f t="shared" si="4"/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38">
        <f t="shared" si="5"/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38">
        <f t="shared" si="6"/>
        <v>1</v>
      </c>
      <c r="U72" s="23">
        <v>0</v>
      </c>
      <c r="V72" s="23">
        <v>0</v>
      </c>
      <c r="W72" s="23">
        <v>0</v>
      </c>
      <c r="X72" s="23">
        <v>0</v>
      </c>
      <c r="Y72" s="23">
        <v>0</v>
      </c>
      <c r="Z72" s="23">
        <v>0</v>
      </c>
      <c r="AA72" s="23">
        <v>0</v>
      </c>
      <c r="AB72" s="23">
        <v>0</v>
      </c>
      <c r="AC72" s="23">
        <v>1</v>
      </c>
      <c r="AD72" s="38">
        <v>0</v>
      </c>
      <c r="AE72" s="39">
        <f t="shared" si="7"/>
        <v>1</v>
      </c>
    </row>
    <row r="73" spans="1:31" s="23" customFormat="1" x14ac:dyDescent="0.25">
      <c r="A73" s="40" t="str">
        <f>DATA!A72</f>
        <v>PU (PU)</v>
      </c>
      <c r="B73" s="40" t="str">
        <f>DATA!C72&amp;" - "&amp;DATA!B72</f>
        <v>Spevák - sólista - SR3</v>
      </c>
      <c r="C73" s="38">
        <f t="shared" si="4"/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38">
        <f t="shared" si="5"/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3">
        <v>0</v>
      </c>
      <c r="T73" s="38">
        <f t="shared" si="6"/>
        <v>4.2778200000000002</v>
      </c>
      <c r="U73" s="23">
        <v>0</v>
      </c>
      <c r="V73" s="23">
        <v>0</v>
      </c>
      <c r="W73" s="23">
        <v>0</v>
      </c>
      <c r="X73" s="23">
        <v>0</v>
      </c>
      <c r="Y73" s="23">
        <v>0</v>
      </c>
      <c r="Z73" s="23">
        <v>0</v>
      </c>
      <c r="AA73" s="23">
        <v>0</v>
      </c>
      <c r="AB73" s="23">
        <v>0</v>
      </c>
      <c r="AC73" s="23">
        <v>4.2778200000000002</v>
      </c>
      <c r="AD73" s="38">
        <v>0</v>
      </c>
      <c r="AE73" s="39">
        <f t="shared" si="7"/>
        <v>4.2778200000000002</v>
      </c>
    </row>
    <row r="74" spans="1:31" s="23" customFormat="1" x14ac:dyDescent="0.25">
      <c r="A74" s="40" t="str">
        <f>DATA!A73</f>
        <v>PU (PU)</v>
      </c>
      <c r="B74" s="40" t="str">
        <f>DATA!C73&amp;" - "&amp;DATA!B73</f>
        <v>Výtvarník - SR3</v>
      </c>
      <c r="C74" s="38">
        <f t="shared" si="4"/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38">
        <f t="shared" si="5"/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38">
        <f t="shared" si="6"/>
        <v>6</v>
      </c>
      <c r="U74" s="23">
        <v>0</v>
      </c>
      <c r="V74" s="23">
        <v>0</v>
      </c>
      <c r="W74" s="23">
        <v>0</v>
      </c>
      <c r="X74" s="23">
        <v>0</v>
      </c>
      <c r="Y74" s="23">
        <v>0</v>
      </c>
      <c r="Z74" s="23">
        <v>0</v>
      </c>
      <c r="AA74" s="23">
        <v>0</v>
      </c>
      <c r="AB74" s="23">
        <v>0</v>
      </c>
      <c r="AC74" s="23">
        <v>6</v>
      </c>
      <c r="AD74" s="38">
        <v>0</v>
      </c>
      <c r="AE74" s="39">
        <f t="shared" si="7"/>
        <v>6</v>
      </c>
    </row>
    <row r="75" spans="1:31" s="23" customFormat="1" x14ac:dyDescent="0.25">
      <c r="A75" s="40" t="str">
        <f>DATA!A74</f>
        <v>PU (PU)</v>
      </c>
      <c r="B75" s="40" t="str">
        <f>DATA!C74&amp;" - "&amp;DATA!B74</f>
        <v>Zbormajster - SR3</v>
      </c>
      <c r="C75" s="38">
        <f t="shared" si="4"/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38">
        <f t="shared" si="5"/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38">
        <f t="shared" si="6"/>
        <v>2</v>
      </c>
      <c r="U75" s="23">
        <v>0</v>
      </c>
      <c r="V75" s="23">
        <v>0</v>
      </c>
      <c r="W75" s="23">
        <v>0</v>
      </c>
      <c r="X75" s="23">
        <v>0</v>
      </c>
      <c r="Y75" s="23">
        <v>0</v>
      </c>
      <c r="Z75" s="23">
        <v>0</v>
      </c>
      <c r="AA75" s="23">
        <v>0</v>
      </c>
      <c r="AB75" s="23">
        <v>0</v>
      </c>
      <c r="AC75" s="23">
        <v>2</v>
      </c>
      <c r="AD75" s="38">
        <v>0</v>
      </c>
      <c r="AE75" s="39">
        <f t="shared" si="7"/>
        <v>2</v>
      </c>
    </row>
    <row r="76" spans="1:31" s="23" customFormat="1" x14ac:dyDescent="0.25">
      <c r="A76" s="40" t="str">
        <f>DATA!A75</f>
        <v>UCM (UCM.Trnava)</v>
      </c>
      <c r="B76" s="40" t="str">
        <f>DATA!C75&amp;" - "&amp;DATA!B75</f>
        <v>Dizajnér - I</v>
      </c>
      <c r="C76" s="38">
        <f t="shared" si="4"/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38">
        <f t="shared" si="5"/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38">
        <f t="shared" si="6"/>
        <v>0</v>
      </c>
      <c r="U76" s="23">
        <v>0</v>
      </c>
      <c r="V76" s="23">
        <v>0</v>
      </c>
      <c r="W76" s="23">
        <v>0</v>
      </c>
      <c r="X76" s="23">
        <v>0</v>
      </c>
      <c r="Y76" s="23">
        <v>0</v>
      </c>
      <c r="Z76" s="23">
        <v>0</v>
      </c>
      <c r="AA76" s="23">
        <v>0</v>
      </c>
      <c r="AB76" s="23">
        <v>0</v>
      </c>
      <c r="AC76" s="23">
        <v>0</v>
      </c>
      <c r="AD76" s="38">
        <v>13.5</v>
      </c>
      <c r="AE76" s="39">
        <f t="shared" si="7"/>
        <v>13.5</v>
      </c>
    </row>
    <row r="77" spans="1:31" s="23" customFormat="1" x14ac:dyDescent="0.25">
      <c r="A77" s="40" t="str">
        <f>DATA!A76</f>
        <v>UCM (UCM.Trnava)</v>
      </c>
      <c r="B77" s="40" t="str">
        <f>DATA!C76&amp;" - "&amp;DATA!B76</f>
        <v>Kurátor výstavy - I</v>
      </c>
      <c r="C77" s="38">
        <f t="shared" si="4"/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38">
        <f t="shared" si="5"/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38">
        <f t="shared" si="6"/>
        <v>0</v>
      </c>
      <c r="U77" s="23">
        <v>0</v>
      </c>
      <c r="V77" s="23">
        <v>0</v>
      </c>
      <c r="W77" s="23">
        <v>0</v>
      </c>
      <c r="X77" s="23">
        <v>0</v>
      </c>
      <c r="Y77" s="23">
        <v>0</v>
      </c>
      <c r="Z77" s="23">
        <v>0</v>
      </c>
      <c r="AA77" s="23">
        <v>0</v>
      </c>
      <c r="AB77" s="23">
        <v>0</v>
      </c>
      <c r="AC77" s="23">
        <v>0</v>
      </c>
      <c r="AD77" s="38">
        <v>1</v>
      </c>
      <c r="AE77" s="39">
        <f t="shared" si="7"/>
        <v>1</v>
      </c>
    </row>
    <row r="78" spans="1:31" s="23" customFormat="1" x14ac:dyDescent="0.25">
      <c r="A78" s="40" t="str">
        <f>DATA!A77</f>
        <v>UCM (UCM.Trnava)</v>
      </c>
      <c r="B78" s="40" t="str">
        <f>DATA!C77&amp;" - "&amp;DATA!B77</f>
        <v>Výtvarník - SM1</v>
      </c>
      <c r="C78" s="38">
        <f t="shared" si="4"/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38">
        <f t="shared" si="5"/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38">
        <f t="shared" si="6"/>
        <v>0.5</v>
      </c>
      <c r="U78" s="23">
        <v>0.5</v>
      </c>
      <c r="V78" s="23">
        <v>0</v>
      </c>
      <c r="W78" s="23">
        <v>0</v>
      </c>
      <c r="X78" s="23">
        <v>0</v>
      </c>
      <c r="Y78" s="23">
        <v>0</v>
      </c>
      <c r="Z78" s="23">
        <v>0</v>
      </c>
      <c r="AA78" s="23">
        <v>0</v>
      </c>
      <c r="AB78" s="23">
        <v>0</v>
      </c>
      <c r="AC78" s="23">
        <v>0</v>
      </c>
      <c r="AD78" s="38">
        <v>0</v>
      </c>
      <c r="AE78" s="39">
        <f t="shared" si="7"/>
        <v>0.5</v>
      </c>
    </row>
    <row r="79" spans="1:31" s="23" customFormat="1" x14ac:dyDescent="0.25">
      <c r="A79" s="40" t="str">
        <f>DATA!A78</f>
        <v>UCM (UCM.Trnava)</v>
      </c>
      <c r="B79" s="40" t="str">
        <f>DATA!C78&amp;" - "&amp;DATA!B78</f>
        <v>Dizajnér - SM2</v>
      </c>
      <c r="C79" s="38">
        <f t="shared" si="4"/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38">
        <f t="shared" si="5"/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38">
        <f t="shared" si="6"/>
        <v>1</v>
      </c>
      <c r="U79" s="23">
        <v>0</v>
      </c>
      <c r="V79" s="23">
        <v>1</v>
      </c>
      <c r="W79" s="23">
        <v>0</v>
      </c>
      <c r="X79" s="23">
        <v>0</v>
      </c>
      <c r="Y79" s="23">
        <v>0</v>
      </c>
      <c r="Z79" s="23">
        <v>0</v>
      </c>
      <c r="AA79" s="23">
        <v>0</v>
      </c>
      <c r="AB79" s="23">
        <v>0</v>
      </c>
      <c r="AC79" s="23">
        <v>0</v>
      </c>
      <c r="AD79" s="38">
        <v>0</v>
      </c>
      <c r="AE79" s="39">
        <f t="shared" si="7"/>
        <v>1</v>
      </c>
    </row>
    <row r="80" spans="1:31" s="23" customFormat="1" x14ac:dyDescent="0.25">
      <c r="A80" s="40" t="str">
        <f>DATA!A79</f>
        <v>UCM (UCM.Trnava)</v>
      </c>
      <c r="B80" s="40" t="str">
        <f>DATA!C79&amp;" - "&amp;DATA!B79</f>
        <v>Režisér - SN1</v>
      </c>
      <c r="C80" s="38">
        <f t="shared" si="4"/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38">
        <f t="shared" si="5"/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38">
        <f t="shared" si="6"/>
        <v>2</v>
      </c>
      <c r="U80" s="23">
        <v>0</v>
      </c>
      <c r="V80" s="23">
        <v>0</v>
      </c>
      <c r="W80" s="23">
        <v>0</v>
      </c>
      <c r="X80" s="23">
        <v>2</v>
      </c>
      <c r="Y80" s="23">
        <v>0</v>
      </c>
      <c r="Z80" s="23">
        <v>0</v>
      </c>
      <c r="AA80" s="23">
        <v>0</v>
      </c>
      <c r="AB80" s="23">
        <v>0</v>
      </c>
      <c r="AC80" s="23">
        <v>0</v>
      </c>
      <c r="AD80" s="38">
        <v>0</v>
      </c>
      <c r="AE80" s="39">
        <f t="shared" si="7"/>
        <v>2</v>
      </c>
    </row>
    <row r="81" spans="1:31" s="23" customFormat="1" x14ac:dyDescent="0.25">
      <c r="A81" s="40" t="str">
        <f>DATA!A80</f>
        <v>UCM (UCM.Trnava)</v>
      </c>
      <c r="B81" s="40" t="str">
        <f>DATA!C80&amp;" - "&amp;DATA!B80</f>
        <v>Dizajnér - SN2</v>
      </c>
      <c r="C81" s="38">
        <f t="shared" si="4"/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38">
        <f t="shared" si="5"/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38">
        <f t="shared" si="6"/>
        <v>2</v>
      </c>
      <c r="U81" s="23">
        <v>0</v>
      </c>
      <c r="V81" s="23">
        <v>0</v>
      </c>
      <c r="W81" s="23">
        <v>0</v>
      </c>
      <c r="X81" s="23">
        <v>0</v>
      </c>
      <c r="Y81" s="23">
        <v>2</v>
      </c>
      <c r="Z81" s="23">
        <v>0</v>
      </c>
      <c r="AA81" s="23">
        <v>0</v>
      </c>
      <c r="AB81" s="23">
        <v>0</v>
      </c>
      <c r="AC81" s="23">
        <v>0</v>
      </c>
      <c r="AD81" s="38">
        <v>0</v>
      </c>
      <c r="AE81" s="39">
        <f t="shared" si="7"/>
        <v>2</v>
      </c>
    </row>
    <row r="82" spans="1:31" s="23" customFormat="1" x14ac:dyDescent="0.25">
      <c r="A82" s="40" t="str">
        <f>DATA!A81</f>
        <v>UCM (UCM.Trnava)</v>
      </c>
      <c r="B82" s="40" t="str">
        <f>DATA!C81&amp;" - "&amp;DATA!B81</f>
        <v>Režisér - SN2</v>
      </c>
      <c r="C82" s="38">
        <f t="shared" si="4"/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38">
        <f t="shared" si="5"/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38">
        <f t="shared" si="6"/>
        <v>1</v>
      </c>
      <c r="U82" s="23">
        <v>0</v>
      </c>
      <c r="V82" s="23">
        <v>0</v>
      </c>
      <c r="W82" s="23">
        <v>0</v>
      </c>
      <c r="X82" s="23">
        <v>0</v>
      </c>
      <c r="Y82" s="23">
        <v>1</v>
      </c>
      <c r="Z82" s="23">
        <v>0</v>
      </c>
      <c r="AA82" s="23">
        <v>0</v>
      </c>
      <c r="AB82" s="23">
        <v>0</v>
      </c>
      <c r="AC82" s="23">
        <v>0</v>
      </c>
      <c r="AD82" s="38">
        <v>0</v>
      </c>
      <c r="AE82" s="39">
        <f t="shared" si="7"/>
        <v>1</v>
      </c>
    </row>
    <row r="83" spans="1:31" s="23" customFormat="1" x14ac:dyDescent="0.25">
      <c r="A83" s="40" t="str">
        <f>DATA!A82</f>
        <v>UCM (UCM.Trnava)</v>
      </c>
      <c r="B83" s="40" t="str">
        <f>DATA!C82&amp;" - "&amp;DATA!B82</f>
        <v>Autor animácie - SN3</v>
      </c>
      <c r="C83" s="38">
        <f t="shared" si="4"/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38">
        <f t="shared" si="5"/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38">
        <f t="shared" si="6"/>
        <v>1.7</v>
      </c>
      <c r="U83" s="23">
        <v>0</v>
      </c>
      <c r="V83" s="23">
        <v>0</v>
      </c>
      <c r="W83" s="23">
        <v>0</v>
      </c>
      <c r="X83" s="23">
        <v>0</v>
      </c>
      <c r="Y83" s="23">
        <v>0</v>
      </c>
      <c r="Z83" s="23">
        <v>1.7</v>
      </c>
      <c r="AA83" s="23">
        <v>0</v>
      </c>
      <c r="AB83" s="23">
        <v>0</v>
      </c>
      <c r="AC83" s="23">
        <v>0</v>
      </c>
      <c r="AD83" s="38">
        <v>0</v>
      </c>
      <c r="AE83" s="39">
        <f t="shared" si="7"/>
        <v>1.7</v>
      </c>
    </row>
    <row r="84" spans="1:31" s="23" customFormat="1" x14ac:dyDescent="0.25">
      <c r="A84" s="40" t="str">
        <f>DATA!A83</f>
        <v>UCM (UCM.Trnava)</v>
      </c>
      <c r="B84" s="40" t="str">
        <f>DATA!C83&amp;" - "&amp;DATA!B83</f>
        <v>Dizajnér - SN3</v>
      </c>
      <c r="C84" s="38">
        <f t="shared" si="4"/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38">
        <f t="shared" si="5"/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38">
        <f t="shared" si="6"/>
        <v>1.17</v>
      </c>
      <c r="U84" s="23">
        <v>0</v>
      </c>
      <c r="V84" s="23">
        <v>0</v>
      </c>
      <c r="W84" s="23">
        <v>0</v>
      </c>
      <c r="X84" s="23">
        <v>0</v>
      </c>
      <c r="Y84" s="23">
        <v>0</v>
      </c>
      <c r="Z84" s="23">
        <v>1.17</v>
      </c>
      <c r="AA84" s="23">
        <v>0</v>
      </c>
      <c r="AB84" s="23">
        <v>0</v>
      </c>
      <c r="AC84" s="23">
        <v>0</v>
      </c>
      <c r="AD84" s="38">
        <v>0</v>
      </c>
      <c r="AE84" s="39">
        <f t="shared" si="7"/>
        <v>1.17</v>
      </c>
    </row>
    <row r="85" spans="1:31" s="23" customFormat="1" x14ac:dyDescent="0.25">
      <c r="A85" s="40" t="str">
        <f>DATA!A84</f>
        <v>UCM (UCM.Trnava)</v>
      </c>
      <c r="B85" s="40" t="str">
        <f>DATA!C84&amp;" - "&amp;DATA!B84</f>
        <v>Výkonný producent - SN3</v>
      </c>
      <c r="C85" s="38">
        <f t="shared" si="4"/>
        <v>0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38">
        <f t="shared" si="5"/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38">
        <f t="shared" si="6"/>
        <v>2</v>
      </c>
      <c r="U85" s="23">
        <v>0</v>
      </c>
      <c r="V85" s="23">
        <v>0</v>
      </c>
      <c r="W85" s="23">
        <v>0</v>
      </c>
      <c r="X85" s="23">
        <v>0</v>
      </c>
      <c r="Y85" s="23">
        <v>0</v>
      </c>
      <c r="Z85" s="23">
        <v>2</v>
      </c>
      <c r="AA85" s="23">
        <v>0</v>
      </c>
      <c r="AB85" s="23">
        <v>0</v>
      </c>
      <c r="AC85" s="23">
        <v>0</v>
      </c>
      <c r="AD85" s="38">
        <v>0</v>
      </c>
      <c r="AE85" s="39">
        <f t="shared" si="7"/>
        <v>2</v>
      </c>
    </row>
    <row r="86" spans="1:31" s="23" customFormat="1" x14ac:dyDescent="0.25">
      <c r="A86" s="40" t="str">
        <f>DATA!A85</f>
        <v>UCM (UCM.Trnava)</v>
      </c>
      <c r="B86" s="40" t="str">
        <f>DATA!C85&amp;" - "&amp;DATA!B85</f>
        <v>Výtvarník - SN3</v>
      </c>
      <c r="C86" s="38">
        <f t="shared" si="4"/>
        <v>0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38">
        <f t="shared" si="5"/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38">
        <f t="shared" si="6"/>
        <v>5</v>
      </c>
      <c r="U86" s="23">
        <v>0</v>
      </c>
      <c r="V86" s="23">
        <v>0</v>
      </c>
      <c r="W86" s="23">
        <v>0</v>
      </c>
      <c r="X86" s="23">
        <v>0</v>
      </c>
      <c r="Y86" s="23">
        <v>0</v>
      </c>
      <c r="Z86" s="23">
        <v>5</v>
      </c>
      <c r="AA86" s="23">
        <v>0</v>
      </c>
      <c r="AB86" s="23">
        <v>0</v>
      </c>
      <c r="AC86" s="23">
        <v>0</v>
      </c>
      <c r="AD86" s="38">
        <v>0</v>
      </c>
      <c r="AE86" s="39">
        <f t="shared" si="7"/>
        <v>5</v>
      </c>
    </row>
    <row r="87" spans="1:31" s="23" customFormat="1" x14ac:dyDescent="0.25">
      <c r="A87" s="40" t="str">
        <f>DATA!A86</f>
        <v>UCM (UCM.Trnava)</v>
      </c>
      <c r="B87" s="40" t="str">
        <f>DATA!C86&amp;" - "&amp;DATA!B86</f>
        <v>Výtvarník - SR1</v>
      </c>
      <c r="C87" s="38">
        <f t="shared" si="4"/>
        <v>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38">
        <f t="shared" si="5"/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38">
        <f t="shared" si="6"/>
        <v>0.5</v>
      </c>
      <c r="U87" s="23">
        <v>0</v>
      </c>
      <c r="V87" s="23">
        <v>0</v>
      </c>
      <c r="W87" s="23">
        <v>0</v>
      </c>
      <c r="X87" s="23">
        <v>0</v>
      </c>
      <c r="Y87" s="23">
        <v>0</v>
      </c>
      <c r="Z87" s="23">
        <v>0</v>
      </c>
      <c r="AA87" s="23">
        <v>0.5</v>
      </c>
      <c r="AB87" s="23">
        <v>0</v>
      </c>
      <c r="AC87" s="23">
        <v>0</v>
      </c>
      <c r="AD87" s="38">
        <v>0</v>
      </c>
      <c r="AE87" s="39">
        <f t="shared" si="7"/>
        <v>0.5</v>
      </c>
    </row>
    <row r="88" spans="1:31" s="23" customFormat="1" x14ac:dyDescent="0.25">
      <c r="A88" s="40" t="str">
        <f>DATA!A87</f>
        <v>UCM (UCM.Trnava)</v>
      </c>
      <c r="B88" s="40" t="str">
        <f>DATA!C87&amp;" - "&amp;DATA!B87</f>
        <v>Kurátor výstavy - SR3</v>
      </c>
      <c r="C88" s="38">
        <f t="shared" si="4"/>
        <v>0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38">
        <f t="shared" si="5"/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38">
        <f t="shared" si="6"/>
        <v>2</v>
      </c>
      <c r="U88" s="23">
        <v>0</v>
      </c>
      <c r="V88" s="23">
        <v>0</v>
      </c>
      <c r="W88" s="23">
        <v>0</v>
      </c>
      <c r="X88" s="23">
        <v>0</v>
      </c>
      <c r="Y88" s="23">
        <v>0</v>
      </c>
      <c r="Z88" s="23">
        <v>0</v>
      </c>
      <c r="AA88" s="23">
        <v>0</v>
      </c>
      <c r="AB88" s="23">
        <v>0</v>
      </c>
      <c r="AC88" s="23">
        <v>2</v>
      </c>
      <c r="AD88" s="38">
        <v>0</v>
      </c>
      <c r="AE88" s="39">
        <f t="shared" si="7"/>
        <v>2</v>
      </c>
    </row>
    <row r="89" spans="1:31" s="23" customFormat="1" x14ac:dyDescent="0.25">
      <c r="A89" s="40" t="str">
        <f>DATA!A88</f>
        <v>UCM (UCM.Trnava)</v>
      </c>
      <c r="B89" s="40" t="str">
        <f>DATA!C88&amp;" - "&amp;DATA!B88</f>
        <v>Výkonný producent - SR3</v>
      </c>
      <c r="C89" s="38">
        <f t="shared" si="4"/>
        <v>0</v>
      </c>
      <c r="D89" s="23">
        <v>0</v>
      </c>
      <c r="E89" s="23">
        <v>0</v>
      </c>
      <c r="F89" s="23">
        <v>0</v>
      </c>
      <c r="G89" s="23">
        <v>0</v>
      </c>
      <c r="H89" s="23">
        <v>0</v>
      </c>
      <c r="I89" s="23">
        <v>0</v>
      </c>
      <c r="J89" s="38">
        <f t="shared" si="5"/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  <c r="T89" s="38">
        <f t="shared" si="6"/>
        <v>2</v>
      </c>
      <c r="U89" s="23">
        <v>0</v>
      </c>
      <c r="V89" s="23">
        <v>0</v>
      </c>
      <c r="W89" s="23">
        <v>0</v>
      </c>
      <c r="X89" s="23">
        <v>0</v>
      </c>
      <c r="Y89" s="23">
        <v>0</v>
      </c>
      <c r="Z89" s="23">
        <v>0</v>
      </c>
      <c r="AA89" s="23">
        <v>0</v>
      </c>
      <c r="AB89" s="23">
        <v>0</v>
      </c>
      <c r="AC89" s="23">
        <v>2</v>
      </c>
      <c r="AD89" s="38">
        <v>0</v>
      </c>
      <c r="AE89" s="39">
        <f t="shared" si="7"/>
        <v>2</v>
      </c>
    </row>
    <row r="90" spans="1:31" s="23" customFormat="1" x14ac:dyDescent="0.25">
      <c r="A90" s="40" t="str">
        <f>DATA!A89</f>
        <v>UCM (UCM.Trnava)</v>
      </c>
      <c r="B90" s="40" t="str">
        <f>DATA!C89&amp;" - "&amp;DATA!B89</f>
        <v>Výtvarník - SR3</v>
      </c>
      <c r="C90" s="38">
        <f t="shared" si="4"/>
        <v>0</v>
      </c>
      <c r="D90" s="23">
        <v>0</v>
      </c>
      <c r="E90" s="23">
        <v>0</v>
      </c>
      <c r="F90" s="23">
        <v>0</v>
      </c>
      <c r="G90" s="23">
        <v>0</v>
      </c>
      <c r="H90" s="23">
        <v>0</v>
      </c>
      <c r="I90" s="23">
        <v>0</v>
      </c>
      <c r="J90" s="38">
        <f t="shared" si="5"/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38">
        <f t="shared" si="6"/>
        <v>1</v>
      </c>
      <c r="U90" s="23">
        <v>0</v>
      </c>
      <c r="V90" s="23">
        <v>0</v>
      </c>
      <c r="W90" s="23">
        <v>0</v>
      </c>
      <c r="X90" s="23">
        <v>0</v>
      </c>
      <c r="Y90" s="23">
        <v>0</v>
      </c>
      <c r="Z90" s="23">
        <v>0</v>
      </c>
      <c r="AA90" s="23">
        <v>0</v>
      </c>
      <c r="AB90" s="23">
        <v>0</v>
      </c>
      <c r="AC90" s="23">
        <v>1</v>
      </c>
      <c r="AD90" s="38">
        <v>0</v>
      </c>
      <c r="AE90" s="39">
        <f t="shared" si="7"/>
        <v>1</v>
      </c>
    </row>
    <row r="91" spans="1:31" s="23" customFormat="1" x14ac:dyDescent="0.25">
      <c r="A91" s="40" t="str">
        <f>DATA!A90</f>
        <v>UKF (UKF.Nitra)</v>
      </c>
      <c r="B91" s="40" t="str">
        <f>DATA!C90&amp;" - "&amp;DATA!B90</f>
        <v>Dizajnér - I</v>
      </c>
      <c r="C91" s="38">
        <f t="shared" si="4"/>
        <v>0</v>
      </c>
      <c r="D91" s="23">
        <v>0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38">
        <f t="shared" si="5"/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  <c r="S91" s="23">
        <v>0</v>
      </c>
      <c r="T91" s="38">
        <f t="shared" si="6"/>
        <v>0</v>
      </c>
      <c r="U91" s="23">
        <v>0</v>
      </c>
      <c r="V91" s="23">
        <v>0</v>
      </c>
      <c r="W91" s="23">
        <v>0</v>
      </c>
      <c r="X91" s="23">
        <v>0</v>
      </c>
      <c r="Y91" s="23">
        <v>0</v>
      </c>
      <c r="Z91" s="23">
        <v>0</v>
      </c>
      <c r="AA91" s="23">
        <v>0</v>
      </c>
      <c r="AB91" s="23">
        <v>0</v>
      </c>
      <c r="AC91" s="23">
        <v>0</v>
      </c>
      <c r="AD91" s="38">
        <v>1</v>
      </c>
      <c r="AE91" s="39">
        <f t="shared" si="7"/>
        <v>1</v>
      </c>
    </row>
    <row r="92" spans="1:31" s="23" customFormat="1" x14ac:dyDescent="0.25">
      <c r="A92" s="40" t="str">
        <f>DATA!A91</f>
        <v>UKF (UKF.Nitra)</v>
      </c>
      <c r="B92" s="40" t="str">
        <f>DATA!C91&amp;" - "&amp;DATA!B91</f>
        <v>Kurátor výstavy - I</v>
      </c>
      <c r="C92" s="38">
        <f t="shared" si="4"/>
        <v>0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  <c r="I92" s="23">
        <v>0</v>
      </c>
      <c r="J92" s="38">
        <f t="shared" si="5"/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3">
        <v>0</v>
      </c>
      <c r="R92" s="23">
        <v>0</v>
      </c>
      <c r="S92" s="23">
        <v>0</v>
      </c>
      <c r="T92" s="38">
        <f t="shared" si="6"/>
        <v>0</v>
      </c>
      <c r="U92" s="23">
        <v>0</v>
      </c>
      <c r="V92" s="23">
        <v>0</v>
      </c>
      <c r="W92" s="23">
        <v>0</v>
      </c>
      <c r="X92" s="23">
        <v>0</v>
      </c>
      <c r="Y92" s="23">
        <v>0</v>
      </c>
      <c r="Z92" s="23">
        <v>0</v>
      </c>
      <c r="AA92" s="23">
        <v>0</v>
      </c>
      <c r="AB92" s="23">
        <v>0</v>
      </c>
      <c r="AC92" s="23">
        <v>0</v>
      </c>
      <c r="AD92" s="38">
        <v>2</v>
      </c>
      <c r="AE92" s="39">
        <f t="shared" si="7"/>
        <v>2</v>
      </c>
    </row>
    <row r="93" spans="1:31" s="23" customFormat="1" x14ac:dyDescent="0.25">
      <c r="A93" s="40" t="str">
        <f>DATA!A92</f>
        <v>UKF (UKF.Nitra)</v>
      </c>
      <c r="B93" s="40" t="str">
        <f>DATA!C92&amp;" - "&amp;DATA!B92</f>
        <v>Inštrumentalista - sólista - SM1</v>
      </c>
      <c r="C93" s="38">
        <f t="shared" si="4"/>
        <v>0</v>
      </c>
      <c r="D93" s="23">
        <v>0</v>
      </c>
      <c r="E93" s="23">
        <v>0</v>
      </c>
      <c r="F93" s="23">
        <v>0</v>
      </c>
      <c r="G93" s="23">
        <v>0</v>
      </c>
      <c r="H93" s="23">
        <v>0</v>
      </c>
      <c r="I93" s="23">
        <v>0</v>
      </c>
      <c r="J93" s="38">
        <f t="shared" si="5"/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3">
        <v>0</v>
      </c>
      <c r="R93" s="23">
        <v>0</v>
      </c>
      <c r="S93" s="23">
        <v>0</v>
      </c>
      <c r="T93" s="38">
        <f t="shared" si="6"/>
        <v>1</v>
      </c>
      <c r="U93" s="23">
        <v>1</v>
      </c>
      <c r="V93" s="23">
        <v>0</v>
      </c>
      <c r="W93" s="23">
        <v>0</v>
      </c>
      <c r="X93" s="23">
        <v>0</v>
      </c>
      <c r="Y93" s="23">
        <v>0</v>
      </c>
      <c r="Z93" s="23">
        <v>0</v>
      </c>
      <c r="AA93" s="23">
        <v>0</v>
      </c>
      <c r="AB93" s="23">
        <v>0</v>
      </c>
      <c r="AC93" s="23">
        <v>0</v>
      </c>
      <c r="AD93" s="38">
        <v>0</v>
      </c>
      <c r="AE93" s="39">
        <f t="shared" si="7"/>
        <v>1</v>
      </c>
    </row>
    <row r="94" spans="1:31" s="23" customFormat="1" x14ac:dyDescent="0.25">
      <c r="A94" s="40" t="str">
        <f>DATA!A93</f>
        <v>UKF (UKF.Nitra)</v>
      </c>
      <c r="B94" s="40" t="str">
        <f>DATA!C93&amp;" - "&amp;DATA!B93</f>
        <v>Inštrumentalista - sólista - SM2</v>
      </c>
      <c r="C94" s="38">
        <f t="shared" si="4"/>
        <v>0</v>
      </c>
      <c r="D94" s="23">
        <v>0</v>
      </c>
      <c r="E94" s="23">
        <v>0</v>
      </c>
      <c r="F94" s="23">
        <v>0</v>
      </c>
      <c r="G94" s="23">
        <v>0</v>
      </c>
      <c r="H94" s="23">
        <v>0</v>
      </c>
      <c r="I94" s="23">
        <v>0</v>
      </c>
      <c r="J94" s="38">
        <f t="shared" si="5"/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3">
        <v>0</v>
      </c>
      <c r="S94" s="23">
        <v>0</v>
      </c>
      <c r="T94" s="38">
        <f t="shared" si="6"/>
        <v>2.5</v>
      </c>
      <c r="U94" s="23">
        <v>0</v>
      </c>
      <c r="V94" s="23">
        <v>2.5</v>
      </c>
      <c r="W94" s="23">
        <v>0</v>
      </c>
      <c r="X94" s="23">
        <v>0</v>
      </c>
      <c r="Y94" s="23">
        <v>0</v>
      </c>
      <c r="Z94" s="23">
        <v>0</v>
      </c>
      <c r="AA94" s="23">
        <v>0</v>
      </c>
      <c r="AB94" s="23">
        <v>0</v>
      </c>
      <c r="AC94" s="23">
        <v>0</v>
      </c>
      <c r="AD94" s="38">
        <v>0</v>
      </c>
      <c r="AE94" s="39">
        <f t="shared" si="7"/>
        <v>2.5</v>
      </c>
    </row>
    <row r="95" spans="1:31" s="23" customFormat="1" x14ac:dyDescent="0.25">
      <c r="A95" s="40" t="str">
        <f>DATA!A94</f>
        <v>UKF (UKF.Nitra)</v>
      </c>
      <c r="B95" s="40" t="str">
        <f>DATA!C94&amp;" - "&amp;DATA!B94</f>
        <v>Výtvarník - SM2</v>
      </c>
      <c r="C95" s="38">
        <f t="shared" si="4"/>
        <v>0</v>
      </c>
      <c r="D95" s="23">
        <v>0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38">
        <f t="shared" si="5"/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  <c r="R95" s="23">
        <v>0</v>
      </c>
      <c r="S95" s="23">
        <v>0</v>
      </c>
      <c r="T95" s="38">
        <f t="shared" si="6"/>
        <v>23</v>
      </c>
      <c r="U95" s="23">
        <v>0</v>
      </c>
      <c r="V95" s="23">
        <v>23</v>
      </c>
      <c r="W95" s="23">
        <v>0</v>
      </c>
      <c r="X95" s="23">
        <v>0</v>
      </c>
      <c r="Y95" s="23">
        <v>0</v>
      </c>
      <c r="Z95" s="23">
        <v>0</v>
      </c>
      <c r="AA95" s="23">
        <v>0</v>
      </c>
      <c r="AB95" s="23">
        <v>0</v>
      </c>
      <c r="AC95" s="23">
        <v>0</v>
      </c>
      <c r="AD95" s="38">
        <v>0</v>
      </c>
      <c r="AE95" s="39">
        <f t="shared" si="7"/>
        <v>23</v>
      </c>
    </row>
    <row r="96" spans="1:31" s="23" customFormat="1" x14ac:dyDescent="0.25">
      <c r="A96" s="40" t="str">
        <f>DATA!A95</f>
        <v>UKF (UKF.Nitra)</v>
      </c>
      <c r="B96" s="40" t="str">
        <f>DATA!C95&amp;" - "&amp;DATA!B95</f>
        <v>Kurátor výstavy - SM3</v>
      </c>
      <c r="C96" s="38">
        <f t="shared" si="4"/>
        <v>0</v>
      </c>
      <c r="D96" s="23">
        <v>0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38">
        <f t="shared" si="5"/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0</v>
      </c>
      <c r="S96" s="23">
        <v>0</v>
      </c>
      <c r="T96" s="38">
        <f t="shared" si="6"/>
        <v>1</v>
      </c>
      <c r="U96" s="23">
        <v>0</v>
      </c>
      <c r="V96" s="23">
        <v>0</v>
      </c>
      <c r="W96" s="23">
        <v>1</v>
      </c>
      <c r="X96" s="23">
        <v>0</v>
      </c>
      <c r="Y96" s="23">
        <v>0</v>
      </c>
      <c r="Z96" s="23">
        <v>0</v>
      </c>
      <c r="AA96" s="23">
        <v>0</v>
      </c>
      <c r="AB96" s="23">
        <v>0</v>
      </c>
      <c r="AC96" s="23">
        <v>0</v>
      </c>
      <c r="AD96" s="38">
        <v>0</v>
      </c>
      <c r="AE96" s="39">
        <f t="shared" si="7"/>
        <v>1</v>
      </c>
    </row>
    <row r="97" spans="1:178" s="23" customFormat="1" x14ac:dyDescent="0.25">
      <c r="A97" s="40" t="str">
        <f>DATA!A96</f>
        <v>UKF (UKF.Nitra)</v>
      </c>
      <c r="B97" s="40" t="str">
        <f>DATA!C96&amp;" - "&amp;DATA!B96</f>
        <v>Výtvarník - SM3</v>
      </c>
      <c r="C97" s="38">
        <f t="shared" si="4"/>
        <v>0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  <c r="J97" s="38">
        <f t="shared" si="5"/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3">
        <v>0</v>
      </c>
      <c r="R97" s="23">
        <v>0</v>
      </c>
      <c r="S97" s="23">
        <v>0</v>
      </c>
      <c r="T97" s="38">
        <f t="shared" si="6"/>
        <v>15</v>
      </c>
      <c r="U97" s="23">
        <v>0</v>
      </c>
      <c r="V97" s="23">
        <v>0</v>
      </c>
      <c r="W97" s="23">
        <v>15</v>
      </c>
      <c r="X97" s="23">
        <v>0</v>
      </c>
      <c r="Y97" s="23">
        <v>0</v>
      </c>
      <c r="Z97" s="23">
        <v>0</v>
      </c>
      <c r="AA97" s="23">
        <v>0</v>
      </c>
      <c r="AB97" s="23">
        <v>0</v>
      </c>
      <c r="AC97" s="23">
        <v>0</v>
      </c>
      <c r="AD97" s="38">
        <v>0</v>
      </c>
      <c r="AE97" s="39">
        <f t="shared" si="7"/>
        <v>15</v>
      </c>
    </row>
    <row r="98" spans="1:178" x14ac:dyDescent="0.25">
      <c r="A98" s="33" t="str">
        <f>DATA!A97</f>
        <v>UKF (UKF.Nitra)</v>
      </c>
      <c r="B98" s="33" t="str">
        <f>DATA!C97&amp;" - "&amp;DATA!B97</f>
        <v>Autor scenára - SN1</v>
      </c>
      <c r="C98" s="38">
        <f t="shared" si="4"/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38">
        <f t="shared" si="5"/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38">
        <f t="shared" si="6"/>
        <v>1</v>
      </c>
      <c r="U98" s="9">
        <v>0</v>
      </c>
      <c r="V98" s="9">
        <v>0</v>
      </c>
      <c r="W98" s="9">
        <v>0</v>
      </c>
      <c r="X98" s="9">
        <v>1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38">
        <v>0</v>
      </c>
      <c r="AE98" s="39">
        <f t="shared" si="7"/>
        <v>1</v>
      </c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16"/>
      <c r="FN98" s="16"/>
      <c r="FO98" s="16"/>
      <c r="FP98" s="16"/>
      <c r="FQ98" s="16"/>
      <c r="FR98" s="16"/>
      <c r="FS98" s="16"/>
      <c r="FT98" s="16"/>
      <c r="FU98" s="16"/>
      <c r="FV98" s="16"/>
    </row>
    <row r="99" spans="1:178" x14ac:dyDescent="0.25">
      <c r="A99" s="33" t="str">
        <f>DATA!A98</f>
        <v>UKF (UKF.Nitra)</v>
      </c>
      <c r="B99" s="33" t="str">
        <f>DATA!C98&amp;" - "&amp;DATA!B98</f>
        <v>Dramaturg projektu - SN1</v>
      </c>
      <c r="C99" s="38">
        <f t="shared" si="4"/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38">
        <f t="shared" si="5"/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38">
        <f t="shared" si="6"/>
        <v>1</v>
      </c>
      <c r="U99" s="9">
        <v>0</v>
      </c>
      <c r="V99" s="9">
        <v>0</v>
      </c>
      <c r="W99" s="9">
        <v>0</v>
      </c>
      <c r="X99" s="9">
        <v>1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38">
        <v>0</v>
      </c>
      <c r="AE99" s="39">
        <f t="shared" si="7"/>
        <v>1</v>
      </c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16"/>
      <c r="FN99" s="16"/>
      <c r="FO99" s="16"/>
      <c r="FP99" s="16"/>
      <c r="FQ99" s="16"/>
      <c r="FR99" s="16"/>
      <c r="FS99" s="16"/>
      <c r="FT99" s="16"/>
      <c r="FU99" s="16"/>
      <c r="FV99" s="16"/>
    </row>
    <row r="100" spans="1:178" x14ac:dyDescent="0.25">
      <c r="A100" s="33" t="str">
        <f>DATA!A99</f>
        <v>UKF (UKF.Nitra)</v>
      </c>
      <c r="B100" s="33" t="str">
        <f>DATA!C99&amp;" - "&amp;DATA!B99</f>
        <v>Hudobný režisér - SN1</v>
      </c>
      <c r="C100" s="38">
        <f t="shared" si="4"/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38">
        <f t="shared" si="5"/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38">
        <f t="shared" si="6"/>
        <v>0.5</v>
      </c>
      <c r="U100" s="16">
        <v>0</v>
      </c>
      <c r="V100" s="16">
        <v>0</v>
      </c>
      <c r="W100" s="16">
        <v>0</v>
      </c>
      <c r="X100" s="16">
        <v>0.5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38">
        <v>0</v>
      </c>
      <c r="AE100" s="39">
        <f t="shared" si="7"/>
        <v>0.5</v>
      </c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</row>
    <row r="101" spans="1:178" x14ac:dyDescent="0.25">
      <c r="A101" s="33" t="str">
        <f>DATA!A100</f>
        <v>UKF (UKF.Nitra)</v>
      </c>
      <c r="B101" s="33" t="str">
        <f>DATA!C100&amp;" - "&amp;DATA!B100</f>
        <v>Inštrumentalista - SN1</v>
      </c>
      <c r="C101" s="38">
        <f t="shared" si="4"/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38">
        <f t="shared" si="5"/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38">
        <f t="shared" si="6"/>
        <v>0.5</v>
      </c>
      <c r="U101" s="16">
        <v>0</v>
      </c>
      <c r="V101" s="16">
        <v>0</v>
      </c>
      <c r="W101" s="16">
        <v>0</v>
      </c>
      <c r="X101" s="16">
        <v>0.5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38">
        <v>0</v>
      </c>
      <c r="AE101" s="39">
        <f t="shared" si="7"/>
        <v>0.5</v>
      </c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</row>
    <row r="102" spans="1:178" x14ac:dyDescent="0.25">
      <c r="A102" s="33" t="str">
        <f>DATA!A101</f>
        <v>UKF (UKF.Nitra)</v>
      </c>
      <c r="B102" s="41" t="str">
        <f>DATA!C101&amp;" - "&amp;DATA!B101</f>
        <v>Inštrumentalista - sólista - SN1</v>
      </c>
      <c r="C102" s="38">
        <f t="shared" si="4"/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38">
        <f t="shared" si="5"/>
        <v>0</v>
      </c>
      <c r="K102" s="13">
        <v>0</v>
      </c>
      <c r="L102" s="13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 s="38">
        <f t="shared" si="6"/>
        <v>1</v>
      </c>
      <c r="U102">
        <v>0</v>
      </c>
      <c r="V102">
        <v>0</v>
      </c>
      <c r="W102">
        <v>0</v>
      </c>
      <c r="X102">
        <v>1</v>
      </c>
      <c r="Y102">
        <v>0</v>
      </c>
      <c r="Z102">
        <v>0</v>
      </c>
      <c r="AA102">
        <v>0</v>
      </c>
      <c r="AB102">
        <v>0</v>
      </c>
      <c r="AC102">
        <v>0</v>
      </c>
      <c r="AD102" s="38">
        <v>0</v>
      </c>
      <c r="AE102" s="39">
        <f t="shared" si="7"/>
        <v>1</v>
      </c>
    </row>
    <row r="103" spans="1:178" x14ac:dyDescent="0.25">
      <c r="A103" s="33" t="str">
        <f>DATA!A102</f>
        <v>UKF (UKF.Nitra)</v>
      </c>
      <c r="B103" s="41" t="str">
        <f>DATA!C102&amp;" - "&amp;DATA!B102</f>
        <v>Režisér - SN1</v>
      </c>
      <c r="C103" s="38">
        <f t="shared" si="4"/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38">
        <f t="shared" si="5"/>
        <v>0</v>
      </c>
      <c r="K103" s="13">
        <v>0</v>
      </c>
      <c r="L103" s="1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 s="38">
        <f t="shared" si="6"/>
        <v>1</v>
      </c>
      <c r="U103">
        <v>0</v>
      </c>
      <c r="V103">
        <v>0</v>
      </c>
      <c r="W103">
        <v>0</v>
      </c>
      <c r="X103">
        <v>1</v>
      </c>
      <c r="Y103">
        <v>0</v>
      </c>
      <c r="Z103">
        <v>0</v>
      </c>
      <c r="AA103">
        <v>0</v>
      </c>
      <c r="AB103">
        <v>0</v>
      </c>
      <c r="AC103">
        <v>0</v>
      </c>
      <c r="AD103" s="38">
        <v>0</v>
      </c>
      <c r="AE103" s="39">
        <f t="shared" si="7"/>
        <v>1</v>
      </c>
    </row>
    <row r="104" spans="1:178" x14ac:dyDescent="0.25">
      <c r="A104" s="33" t="str">
        <f>DATA!A103</f>
        <v>UKF (UKF.Nitra)</v>
      </c>
      <c r="B104" s="41" t="str">
        <f>DATA!C103&amp;" - "&amp;DATA!B103</f>
        <v>Výtvarník - SN1</v>
      </c>
      <c r="C104" s="38">
        <f t="shared" si="4"/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38">
        <f t="shared" si="5"/>
        <v>0</v>
      </c>
      <c r="K104" s="13">
        <v>0</v>
      </c>
      <c r="L104" s="13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 s="38">
        <f t="shared" si="6"/>
        <v>3</v>
      </c>
      <c r="U104">
        <v>0</v>
      </c>
      <c r="V104">
        <v>0</v>
      </c>
      <c r="W104">
        <v>0</v>
      </c>
      <c r="X104">
        <v>3</v>
      </c>
      <c r="Y104">
        <v>0</v>
      </c>
      <c r="Z104">
        <v>0</v>
      </c>
      <c r="AA104">
        <v>0</v>
      </c>
      <c r="AB104">
        <v>0</v>
      </c>
      <c r="AC104">
        <v>0</v>
      </c>
      <c r="AD104" s="38">
        <v>0</v>
      </c>
      <c r="AE104" s="39">
        <f t="shared" si="7"/>
        <v>3</v>
      </c>
    </row>
    <row r="105" spans="1:178" x14ac:dyDescent="0.25">
      <c r="A105" s="33" t="str">
        <f>DATA!A104</f>
        <v>UKF (UKF.Nitra)</v>
      </c>
      <c r="B105" s="41" t="str">
        <f>DATA!C104&amp;" - "&amp;DATA!B104</f>
        <v>Autor scenára - SN2</v>
      </c>
      <c r="C105" s="38">
        <f t="shared" si="4"/>
        <v>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38">
        <f t="shared" si="5"/>
        <v>0</v>
      </c>
      <c r="K105" s="13">
        <v>0</v>
      </c>
      <c r="L105" s="13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 s="38">
        <f t="shared" si="6"/>
        <v>1</v>
      </c>
      <c r="U105">
        <v>0</v>
      </c>
      <c r="V105">
        <v>0</v>
      </c>
      <c r="W105">
        <v>0</v>
      </c>
      <c r="X105">
        <v>0</v>
      </c>
      <c r="Y105">
        <v>1</v>
      </c>
      <c r="Z105">
        <v>0</v>
      </c>
      <c r="AA105">
        <v>0</v>
      </c>
      <c r="AB105">
        <v>0</v>
      </c>
      <c r="AC105">
        <v>0</v>
      </c>
      <c r="AD105" s="38">
        <v>0</v>
      </c>
      <c r="AE105" s="39">
        <f t="shared" si="7"/>
        <v>1</v>
      </c>
    </row>
    <row r="106" spans="1:178" x14ac:dyDescent="0.25">
      <c r="A106" s="33" t="str">
        <f>DATA!A105</f>
        <v>UKF (UKF.Nitra)</v>
      </c>
      <c r="B106" s="41" t="str">
        <f>DATA!C105&amp;" - "&amp;DATA!B105</f>
        <v>Dizajnér - SN2</v>
      </c>
      <c r="C106" s="38">
        <f t="shared" si="4"/>
        <v>0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38">
        <f t="shared" si="5"/>
        <v>0</v>
      </c>
      <c r="K106" s="13">
        <v>0</v>
      </c>
      <c r="L106" s="13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 s="38">
        <f t="shared" si="6"/>
        <v>2</v>
      </c>
      <c r="U106">
        <v>0</v>
      </c>
      <c r="V106">
        <v>0</v>
      </c>
      <c r="W106">
        <v>0</v>
      </c>
      <c r="X106">
        <v>0</v>
      </c>
      <c r="Y106">
        <v>2</v>
      </c>
      <c r="Z106">
        <v>0</v>
      </c>
      <c r="AA106">
        <v>0</v>
      </c>
      <c r="AB106">
        <v>0</v>
      </c>
      <c r="AC106">
        <v>0</v>
      </c>
      <c r="AD106" s="38">
        <v>0</v>
      </c>
      <c r="AE106" s="39">
        <f t="shared" si="7"/>
        <v>2</v>
      </c>
    </row>
    <row r="107" spans="1:178" x14ac:dyDescent="0.25">
      <c r="A107" s="33" t="str">
        <f>DATA!A106</f>
        <v>UKF (UKF.Nitra)</v>
      </c>
      <c r="B107" s="41" t="str">
        <f>DATA!C106&amp;" - "&amp;DATA!B106</f>
        <v>Kurátor výstavy - SN2</v>
      </c>
      <c r="C107" s="38">
        <f t="shared" si="4"/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38">
        <f t="shared" si="5"/>
        <v>0</v>
      </c>
      <c r="K107" s="13">
        <v>0</v>
      </c>
      <c r="L107" s="13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 s="38">
        <f t="shared" si="6"/>
        <v>2</v>
      </c>
      <c r="U107">
        <v>0</v>
      </c>
      <c r="V107">
        <v>0</v>
      </c>
      <c r="W107">
        <v>0</v>
      </c>
      <c r="X107">
        <v>0</v>
      </c>
      <c r="Y107">
        <v>2</v>
      </c>
      <c r="Z107">
        <v>0</v>
      </c>
      <c r="AA107">
        <v>0</v>
      </c>
      <c r="AB107">
        <v>0</v>
      </c>
      <c r="AC107">
        <v>0</v>
      </c>
      <c r="AD107" s="38">
        <v>0</v>
      </c>
      <c r="AE107" s="39">
        <f t="shared" si="7"/>
        <v>2</v>
      </c>
    </row>
    <row r="108" spans="1:178" x14ac:dyDescent="0.25">
      <c r="A108" s="33" t="str">
        <f>DATA!A107</f>
        <v>UKF (UKF.Nitra)</v>
      </c>
      <c r="B108" s="41" t="str">
        <f>DATA!C107&amp;" - "&amp;DATA!B107</f>
        <v>Režisér - SN2</v>
      </c>
      <c r="C108" s="38">
        <f t="shared" si="4"/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38">
        <f t="shared" si="5"/>
        <v>0</v>
      </c>
      <c r="K108" s="13">
        <v>0</v>
      </c>
      <c r="L108" s="13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 s="38">
        <f t="shared" si="6"/>
        <v>1</v>
      </c>
      <c r="U108">
        <v>0</v>
      </c>
      <c r="V108">
        <v>0</v>
      </c>
      <c r="W108">
        <v>0</v>
      </c>
      <c r="X108">
        <v>0</v>
      </c>
      <c r="Y108">
        <v>1</v>
      </c>
      <c r="Z108">
        <v>0</v>
      </c>
      <c r="AA108">
        <v>0</v>
      </c>
      <c r="AB108">
        <v>0</v>
      </c>
      <c r="AC108">
        <v>0</v>
      </c>
      <c r="AD108" s="38">
        <v>0</v>
      </c>
      <c r="AE108" s="39">
        <f t="shared" si="7"/>
        <v>1</v>
      </c>
    </row>
    <row r="109" spans="1:178" x14ac:dyDescent="0.25">
      <c r="A109" s="33" t="str">
        <f>DATA!A108</f>
        <v>UKF (UKF.Nitra)</v>
      </c>
      <c r="B109" s="41" t="str">
        <f>DATA!C108&amp;" - "&amp;DATA!B108</f>
        <v>Výtvarník - SN2</v>
      </c>
      <c r="C109" s="38">
        <f t="shared" si="4"/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38">
        <f t="shared" si="5"/>
        <v>0</v>
      </c>
      <c r="K109" s="13">
        <v>0</v>
      </c>
      <c r="L109" s="13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 s="38">
        <f t="shared" si="6"/>
        <v>8</v>
      </c>
      <c r="U109">
        <v>0</v>
      </c>
      <c r="V109">
        <v>0</v>
      </c>
      <c r="W109">
        <v>0</v>
      </c>
      <c r="X109">
        <v>0</v>
      </c>
      <c r="Y109">
        <v>8</v>
      </c>
      <c r="Z109">
        <v>0</v>
      </c>
      <c r="AA109">
        <v>0</v>
      </c>
      <c r="AB109">
        <v>0</v>
      </c>
      <c r="AC109">
        <v>0</v>
      </c>
      <c r="AD109" s="38">
        <v>0</v>
      </c>
      <c r="AE109" s="39">
        <f t="shared" si="7"/>
        <v>8</v>
      </c>
    </row>
    <row r="110" spans="1:178" x14ac:dyDescent="0.25">
      <c r="A110" s="33" t="str">
        <f>DATA!A109</f>
        <v>UKF (UKF.Nitra)</v>
      </c>
      <c r="B110" s="41" t="str">
        <f>DATA!C109&amp;" - "&amp;DATA!B109</f>
        <v>Dizajnér - SN3</v>
      </c>
      <c r="C110" s="38">
        <f t="shared" si="4"/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38">
        <f t="shared" si="5"/>
        <v>0</v>
      </c>
      <c r="K110" s="13">
        <v>0</v>
      </c>
      <c r="L110" s="13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 s="38">
        <f t="shared" si="6"/>
        <v>1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1</v>
      </c>
      <c r="AA110">
        <v>0</v>
      </c>
      <c r="AB110">
        <v>0</v>
      </c>
      <c r="AC110">
        <v>0</v>
      </c>
      <c r="AD110" s="38">
        <v>0</v>
      </c>
      <c r="AE110" s="39">
        <f t="shared" si="7"/>
        <v>1</v>
      </c>
    </row>
    <row r="111" spans="1:178" x14ac:dyDescent="0.25">
      <c r="A111" s="33" t="str">
        <f>DATA!A110</f>
        <v>UKF (UKF.Nitra)</v>
      </c>
      <c r="B111" s="41" t="str">
        <f>DATA!C110&amp;" - "&amp;DATA!B110</f>
        <v>Inštrumentalista - sólista - SN3</v>
      </c>
      <c r="C111" s="38">
        <f t="shared" si="4"/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38">
        <f t="shared" si="5"/>
        <v>0</v>
      </c>
      <c r="K111" s="13">
        <v>0</v>
      </c>
      <c r="L111" s="13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 s="38">
        <f t="shared" si="6"/>
        <v>3.5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3.5</v>
      </c>
      <c r="AA111">
        <v>0</v>
      </c>
      <c r="AB111">
        <v>0</v>
      </c>
      <c r="AC111">
        <v>0</v>
      </c>
      <c r="AD111" s="38">
        <v>0</v>
      </c>
      <c r="AE111" s="39">
        <f t="shared" si="7"/>
        <v>3.5</v>
      </c>
    </row>
    <row r="112" spans="1:178" x14ac:dyDescent="0.25">
      <c r="A112" s="33" t="str">
        <f>DATA!A111</f>
        <v>UKF (UKF.Nitra)</v>
      </c>
      <c r="B112" s="41" t="str">
        <f>DATA!C111&amp;" - "&amp;DATA!B111</f>
        <v>Kameraman - SN3</v>
      </c>
      <c r="C112" s="38">
        <f t="shared" si="4"/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38">
        <f t="shared" si="5"/>
        <v>0</v>
      </c>
      <c r="K112" s="13">
        <v>0</v>
      </c>
      <c r="L112" s="13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 s="38">
        <f t="shared" si="6"/>
        <v>5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5</v>
      </c>
      <c r="AA112">
        <v>0</v>
      </c>
      <c r="AB112">
        <v>0</v>
      </c>
      <c r="AC112">
        <v>0</v>
      </c>
      <c r="AD112" s="38">
        <v>0</v>
      </c>
      <c r="AE112" s="39">
        <f t="shared" si="7"/>
        <v>5</v>
      </c>
    </row>
    <row r="113" spans="1:31" x14ac:dyDescent="0.25">
      <c r="A113" s="33" t="str">
        <f>DATA!A112</f>
        <v>UKF (UKF.Nitra)</v>
      </c>
      <c r="B113" s="41" t="str">
        <f>DATA!C112&amp;" - "&amp;DATA!B112</f>
        <v>Režisér - SN3</v>
      </c>
      <c r="C113" s="38">
        <f t="shared" si="4"/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38">
        <f t="shared" si="5"/>
        <v>0</v>
      </c>
      <c r="K113" s="13">
        <v>0</v>
      </c>
      <c r="L113" s="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 s="38">
        <f t="shared" si="6"/>
        <v>2.5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2.5</v>
      </c>
      <c r="AA113">
        <v>0</v>
      </c>
      <c r="AB113">
        <v>0</v>
      </c>
      <c r="AC113">
        <v>0</v>
      </c>
      <c r="AD113" s="38">
        <v>0</v>
      </c>
      <c r="AE113" s="39">
        <f t="shared" si="7"/>
        <v>2.5</v>
      </c>
    </row>
    <row r="114" spans="1:31" x14ac:dyDescent="0.25">
      <c r="A114" s="33" t="str">
        <f>DATA!A113</f>
        <v>UKF (UKF.Nitra)</v>
      </c>
      <c r="B114" s="41" t="str">
        <f>DATA!C113&amp;" - "&amp;DATA!B113</f>
        <v>Strihač - SN3</v>
      </c>
      <c r="C114" s="38">
        <f t="shared" si="4"/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38">
        <f t="shared" si="5"/>
        <v>0</v>
      </c>
      <c r="K114" s="13">
        <v>0</v>
      </c>
      <c r="L114" s="13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 s="38">
        <f t="shared" si="6"/>
        <v>4.5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4.5</v>
      </c>
      <c r="AA114">
        <v>0</v>
      </c>
      <c r="AB114">
        <v>0</v>
      </c>
      <c r="AC114">
        <v>0</v>
      </c>
      <c r="AD114" s="38">
        <v>0</v>
      </c>
      <c r="AE114" s="39">
        <f t="shared" si="7"/>
        <v>4.5</v>
      </c>
    </row>
    <row r="115" spans="1:31" x14ac:dyDescent="0.25">
      <c r="A115" s="33" t="str">
        <f>DATA!A114</f>
        <v>UKF (UKF.Nitra)</v>
      </c>
      <c r="B115" s="41" t="str">
        <f>DATA!C114&amp;" - "&amp;DATA!B114</f>
        <v>Výtvarník - SN3</v>
      </c>
      <c r="C115" s="38">
        <f t="shared" si="4"/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38">
        <f t="shared" si="5"/>
        <v>0</v>
      </c>
      <c r="K115" s="13">
        <v>0</v>
      </c>
      <c r="L115" s="13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 s="38">
        <f t="shared" si="6"/>
        <v>11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11</v>
      </c>
      <c r="AA115">
        <v>0</v>
      </c>
      <c r="AB115">
        <v>0</v>
      </c>
      <c r="AC115">
        <v>0</v>
      </c>
      <c r="AD115" s="38">
        <v>0</v>
      </c>
      <c r="AE115" s="39">
        <f t="shared" si="7"/>
        <v>11</v>
      </c>
    </row>
    <row r="116" spans="1:31" x14ac:dyDescent="0.25">
      <c r="A116" s="33" t="str">
        <f>DATA!A115</f>
        <v>UKF (UKF.Nitra)</v>
      </c>
      <c r="B116" s="41" t="str">
        <f>DATA!C115&amp;" - "&amp;DATA!B115</f>
        <v>Choreograf - SR1</v>
      </c>
      <c r="C116" s="38">
        <f t="shared" si="4"/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38">
        <f t="shared" si="5"/>
        <v>0</v>
      </c>
      <c r="K116" s="13">
        <v>0</v>
      </c>
      <c r="L116" s="13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 s="38">
        <f t="shared" si="6"/>
        <v>2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2</v>
      </c>
      <c r="AB116">
        <v>0</v>
      </c>
      <c r="AC116">
        <v>0</v>
      </c>
      <c r="AD116" s="38">
        <v>0</v>
      </c>
      <c r="AE116" s="39">
        <f t="shared" si="7"/>
        <v>2</v>
      </c>
    </row>
    <row r="117" spans="1:31" x14ac:dyDescent="0.25">
      <c r="A117" s="33" t="str">
        <f>DATA!A116</f>
        <v>UKF (UKF.Nitra)</v>
      </c>
      <c r="B117" s="41" t="str">
        <f>DATA!C116&amp;" - "&amp;DATA!B116</f>
        <v>Inštrumentalista - sólista - SR1</v>
      </c>
      <c r="C117" s="38">
        <f t="shared" si="4"/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38">
        <f t="shared" si="5"/>
        <v>0</v>
      </c>
      <c r="K117" s="13">
        <v>0</v>
      </c>
      <c r="L117" s="13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 s="38">
        <f t="shared" si="6"/>
        <v>3.5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3.5</v>
      </c>
      <c r="AB117">
        <v>0</v>
      </c>
      <c r="AC117">
        <v>0</v>
      </c>
      <c r="AD117" s="38">
        <v>0</v>
      </c>
      <c r="AE117" s="39">
        <f t="shared" si="7"/>
        <v>3.5</v>
      </c>
    </row>
    <row r="118" spans="1:31" x14ac:dyDescent="0.25">
      <c r="A118" s="33" t="str">
        <f>DATA!A117</f>
        <v>UKF (UKF.Nitra)</v>
      </c>
      <c r="B118" s="41" t="str">
        <f>DATA!C117&amp;" - "&amp;DATA!B117</f>
        <v>Výtvarník - SR1</v>
      </c>
      <c r="C118" s="38">
        <f t="shared" si="4"/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38">
        <f t="shared" si="5"/>
        <v>0</v>
      </c>
      <c r="K118" s="13">
        <v>0</v>
      </c>
      <c r="L118" s="13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 s="38">
        <f t="shared" si="6"/>
        <v>1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1</v>
      </c>
      <c r="AB118">
        <v>0</v>
      </c>
      <c r="AC118">
        <v>0</v>
      </c>
      <c r="AD118" s="38">
        <v>0</v>
      </c>
      <c r="AE118" s="39">
        <f t="shared" si="7"/>
        <v>1</v>
      </c>
    </row>
    <row r="119" spans="1:31" x14ac:dyDescent="0.25">
      <c r="A119" s="33" t="str">
        <f>DATA!A118</f>
        <v>UKF (UKF.Nitra)</v>
      </c>
      <c r="B119" s="41" t="str">
        <f>DATA!C118&amp;" - "&amp;DATA!B118</f>
        <v>Dirigent - SR2</v>
      </c>
      <c r="C119" s="38">
        <f t="shared" si="4"/>
        <v>0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38">
        <f t="shared" si="5"/>
        <v>0</v>
      </c>
      <c r="K119" s="13">
        <v>0</v>
      </c>
      <c r="L119" s="13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 s="38">
        <f t="shared" si="6"/>
        <v>1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1</v>
      </c>
      <c r="AC119">
        <v>0</v>
      </c>
      <c r="AD119" s="38">
        <v>0</v>
      </c>
      <c r="AE119" s="39">
        <f t="shared" si="7"/>
        <v>1</v>
      </c>
    </row>
    <row r="120" spans="1:31" x14ac:dyDescent="0.25">
      <c r="A120" s="33" t="str">
        <f>DATA!A119</f>
        <v>UKF (UKF.Nitra)</v>
      </c>
      <c r="B120" s="41" t="str">
        <f>DATA!C119&amp;" - "&amp;DATA!B119</f>
        <v>Dizajnér - SR2</v>
      </c>
      <c r="C120" s="38">
        <f t="shared" si="4"/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38">
        <f t="shared" si="5"/>
        <v>0</v>
      </c>
      <c r="K120" s="13">
        <v>0</v>
      </c>
      <c r="L120" s="13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 s="38">
        <f t="shared" si="6"/>
        <v>1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1</v>
      </c>
      <c r="AC120">
        <v>0</v>
      </c>
      <c r="AD120" s="38">
        <v>0</v>
      </c>
      <c r="AE120" s="39">
        <f t="shared" si="7"/>
        <v>1</v>
      </c>
    </row>
    <row r="121" spans="1:31" x14ac:dyDescent="0.25">
      <c r="A121" s="33" t="str">
        <f>DATA!A120</f>
        <v>UKF (UKF.Nitra)</v>
      </c>
      <c r="B121" s="41" t="str">
        <f>DATA!C120&amp;" - "&amp;DATA!B120</f>
        <v>Inštrumentalista - SR2</v>
      </c>
      <c r="C121" s="38">
        <f t="shared" si="4"/>
        <v>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38">
        <f t="shared" si="5"/>
        <v>0</v>
      </c>
      <c r="K121" s="13">
        <v>0</v>
      </c>
      <c r="L121" s="13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 s="38">
        <f t="shared" si="6"/>
        <v>0.11112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0.11112</v>
      </c>
      <c r="AC121">
        <v>0</v>
      </c>
      <c r="AD121" s="38">
        <v>0</v>
      </c>
      <c r="AE121" s="39">
        <f t="shared" si="7"/>
        <v>0.11112</v>
      </c>
    </row>
    <row r="122" spans="1:31" x14ac:dyDescent="0.25">
      <c r="A122" s="33" t="str">
        <f>DATA!A121</f>
        <v>UKF (UKF.Nitra)</v>
      </c>
      <c r="B122" s="41" t="str">
        <f>DATA!C121&amp;" - "&amp;DATA!B121</f>
        <v>Výtvarník - SR2</v>
      </c>
      <c r="C122" s="38">
        <f t="shared" si="4"/>
        <v>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38">
        <f t="shared" si="5"/>
        <v>0</v>
      </c>
      <c r="K122" s="13">
        <v>0</v>
      </c>
      <c r="L122" s="13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 s="38">
        <f t="shared" si="6"/>
        <v>2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2</v>
      </c>
      <c r="AC122">
        <v>0</v>
      </c>
      <c r="AD122" s="38">
        <v>0</v>
      </c>
      <c r="AE122" s="39">
        <f t="shared" si="7"/>
        <v>2</v>
      </c>
    </row>
    <row r="123" spans="1:31" x14ac:dyDescent="0.25">
      <c r="A123" s="33" t="str">
        <f>DATA!A122</f>
        <v>UKF (UKF.Nitra)</v>
      </c>
      <c r="B123" s="41" t="str">
        <f>DATA!C122&amp;" - "&amp;DATA!B122</f>
        <v>Autor scenára - SR3</v>
      </c>
      <c r="C123" s="38">
        <f t="shared" si="4"/>
        <v>0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38">
        <f t="shared" si="5"/>
        <v>0</v>
      </c>
      <c r="K123" s="13">
        <v>0</v>
      </c>
      <c r="L123" s="1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 s="38">
        <f t="shared" si="6"/>
        <v>2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2</v>
      </c>
      <c r="AD123" s="38">
        <v>0</v>
      </c>
      <c r="AE123" s="39">
        <f t="shared" si="7"/>
        <v>2</v>
      </c>
    </row>
    <row r="124" spans="1:31" x14ac:dyDescent="0.25">
      <c r="A124" s="33" t="str">
        <f>DATA!A123</f>
        <v>UKF (UKF.Nitra)</v>
      </c>
      <c r="B124" s="41" t="str">
        <f>DATA!C123&amp;" - "&amp;DATA!B123</f>
        <v>Inštrumentalista - SR3</v>
      </c>
      <c r="C124" s="38">
        <f t="shared" si="4"/>
        <v>0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38">
        <f t="shared" si="5"/>
        <v>0</v>
      </c>
      <c r="K124" s="13">
        <v>0</v>
      </c>
      <c r="L124" s="13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 s="38">
        <f t="shared" si="6"/>
        <v>1.5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1.5</v>
      </c>
      <c r="AD124" s="38">
        <v>0</v>
      </c>
      <c r="AE124" s="39">
        <f t="shared" si="7"/>
        <v>1.5</v>
      </c>
    </row>
    <row r="125" spans="1:31" x14ac:dyDescent="0.25">
      <c r="A125" s="33" t="str">
        <f>DATA!A124</f>
        <v>UKF (UKF.Nitra)</v>
      </c>
      <c r="B125" s="41" t="str">
        <f>DATA!C124&amp;" - "&amp;DATA!B124</f>
        <v>Inštrumentalista - sólista - SR3</v>
      </c>
      <c r="C125" s="38">
        <f t="shared" si="4"/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38">
        <f t="shared" si="5"/>
        <v>0</v>
      </c>
      <c r="K125" s="13">
        <v>0</v>
      </c>
      <c r="L125" s="13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 s="38">
        <f t="shared" si="6"/>
        <v>3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3</v>
      </c>
      <c r="AD125" s="38">
        <v>0</v>
      </c>
      <c r="AE125" s="39">
        <f t="shared" si="7"/>
        <v>3</v>
      </c>
    </row>
    <row r="126" spans="1:31" x14ac:dyDescent="0.25">
      <c r="A126" s="33" t="str">
        <f>DATA!A125</f>
        <v>UKF (UKF.Nitra)</v>
      </c>
      <c r="B126" s="41" t="str">
        <f>DATA!C125&amp;" - "&amp;DATA!B125</f>
        <v>Kurátor výstavy - SR3</v>
      </c>
      <c r="C126" s="38">
        <f t="shared" si="4"/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38">
        <f t="shared" si="5"/>
        <v>0</v>
      </c>
      <c r="K126" s="13">
        <v>0</v>
      </c>
      <c r="L126" s="13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 s="38">
        <f t="shared" si="6"/>
        <v>2.33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2.33</v>
      </c>
      <c r="AD126" s="38">
        <v>0</v>
      </c>
      <c r="AE126" s="39">
        <f t="shared" si="7"/>
        <v>2.33</v>
      </c>
    </row>
    <row r="127" spans="1:31" x14ac:dyDescent="0.25">
      <c r="A127" s="33" t="str">
        <f>DATA!A126</f>
        <v>UKF (UKF.Nitra)</v>
      </c>
      <c r="B127" s="41" t="str">
        <f>DATA!C126&amp;" - "&amp;DATA!B126</f>
        <v>Režisér - SR3</v>
      </c>
      <c r="C127" s="38">
        <f t="shared" si="4"/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38">
        <f t="shared" si="5"/>
        <v>0</v>
      </c>
      <c r="K127" s="13">
        <v>0</v>
      </c>
      <c r="L127" s="13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 s="38">
        <f t="shared" si="6"/>
        <v>2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2</v>
      </c>
      <c r="AD127" s="38">
        <v>0</v>
      </c>
      <c r="AE127" s="39">
        <f t="shared" si="7"/>
        <v>2</v>
      </c>
    </row>
    <row r="128" spans="1:31" x14ac:dyDescent="0.25">
      <c r="A128" s="33" t="str">
        <f>DATA!A127</f>
        <v>UKF (UKF.Nitra)</v>
      </c>
      <c r="B128" s="41" t="str">
        <f>DATA!C127&amp;" - "&amp;DATA!B127</f>
        <v>Strihač - SR3</v>
      </c>
      <c r="C128" s="38">
        <f t="shared" si="4"/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38">
        <f t="shared" si="5"/>
        <v>0</v>
      </c>
      <c r="K128" s="13">
        <v>0</v>
      </c>
      <c r="L128" s="13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 s="38">
        <f t="shared" si="6"/>
        <v>2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2</v>
      </c>
      <c r="AD128" s="38">
        <v>0</v>
      </c>
      <c r="AE128" s="39">
        <f t="shared" si="7"/>
        <v>2</v>
      </c>
    </row>
    <row r="129" spans="1:31" x14ac:dyDescent="0.25">
      <c r="A129" s="33" t="str">
        <f>DATA!A128</f>
        <v>UKF (UKF.Nitra)</v>
      </c>
      <c r="B129" s="41" t="str">
        <f>DATA!C128&amp;" - "&amp;DATA!B128</f>
        <v>Výtvarník - SR3</v>
      </c>
      <c r="C129" s="38">
        <f t="shared" si="4"/>
        <v>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38">
        <f t="shared" si="5"/>
        <v>0</v>
      </c>
      <c r="K129" s="13">
        <v>0</v>
      </c>
      <c r="L129" s="13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 s="38">
        <f t="shared" si="6"/>
        <v>4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4</v>
      </c>
      <c r="AD129" s="38">
        <v>0</v>
      </c>
      <c r="AE129" s="39">
        <f t="shared" si="7"/>
        <v>4</v>
      </c>
    </row>
    <row r="130" spans="1:31" x14ac:dyDescent="0.25">
      <c r="A130" s="33" t="str">
        <f>DATA!A129</f>
        <v>UKF (UKF.Nitra)</v>
      </c>
      <c r="B130" s="41" t="str">
        <f>DATA!C129&amp;" - "&amp;DATA!B129</f>
        <v>Autor scenára - ZN3</v>
      </c>
      <c r="C130" s="38">
        <f t="shared" si="4"/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38">
        <f t="shared" si="5"/>
        <v>1</v>
      </c>
      <c r="K130" s="13">
        <v>0</v>
      </c>
      <c r="L130" s="13">
        <v>0</v>
      </c>
      <c r="M130">
        <v>0</v>
      </c>
      <c r="N130">
        <v>0</v>
      </c>
      <c r="O130">
        <v>0</v>
      </c>
      <c r="P130">
        <v>1</v>
      </c>
      <c r="Q130">
        <v>0</v>
      </c>
      <c r="R130">
        <v>0</v>
      </c>
      <c r="S130">
        <v>0</v>
      </c>
      <c r="T130" s="38">
        <f t="shared" si="6"/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 s="38">
        <v>0</v>
      </c>
      <c r="AE130" s="39">
        <f t="shared" si="7"/>
        <v>1</v>
      </c>
    </row>
    <row r="131" spans="1:31" x14ac:dyDescent="0.25">
      <c r="A131" s="33" t="str">
        <f>DATA!A130</f>
        <v>UKF (UKF.Nitra)</v>
      </c>
      <c r="B131" s="41" t="str">
        <f>DATA!C130&amp;" - "&amp;DATA!B130</f>
        <v>Režisér - ZN3</v>
      </c>
      <c r="C131" s="38">
        <f t="shared" ref="C131:C194" si="8">SUM(D131:I131)</f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38">
        <f t="shared" ref="J131:J194" si="9">SUM(K131:S131)</f>
        <v>0.5</v>
      </c>
      <c r="K131" s="13">
        <v>0</v>
      </c>
      <c r="L131" s="13">
        <v>0</v>
      </c>
      <c r="M131">
        <v>0</v>
      </c>
      <c r="N131">
        <v>0</v>
      </c>
      <c r="O131">
        <v>0</v>
      </c>
      <c r="P131">
        <v>0.5</v>
      </c>
      <c r="Q131">
        <v>0</v>
      </c>
      <c r="R131">
        <v>0</v>
      </c>
      <c r="S131">
        <v>0</v>
      </c>
      <c r="T131" s="38">
        <f t="shared" ref="T131:T194" si="10">SUM(U131:AC131)</f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 s="38">
        <v>0</v>
      </c>
      <c r="AE131" s="39">
        <f t="shared" ref="AE131:AE194" si="11">SUM(C131,J131,T131,AD131,)</f>
        <v>0.5</v>
      </c>
    </row>
    <row r="132" spans="1:31" x14ac:dyDescent="0.25">
      <c r="A132" s="33" t="str">
        <f>DATA!A131</f>
        <v>UKF (UKF.Nitra)</v>
      </c>
      <c r="B132" s="41" t="str">
        <f>DATA!C131&amp;" - "&amp;DATA!B131</f>
        <v>Strihač - ZN3</v>
      </c>
      <c r="C132" s="38">
        <f t="shared" si="8"/>
        <v>0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38">
        <f t="shared" si="9"/>
        <v>0.5</v>
      </c>
      <c r="K132" s="13">
        <v>0</v>
      </c>
      <c r="L132" s="13">
        <v>0</v>
      </c>
      <c r="M132">
        <v>0</v>
      </c>
      <c r="N132">
        <v>0</v>
      </c>
      <c r="O132">
        <v>0</v>
      </c>
      <c r="P132">
        <v>0.5</v>
      </c>
      <c r="Q132">
        <v>0</v>
      </c>
      <c r="R132">
        <v>0</v>
      </c>
      <c r="S132">
        <v>0</v>
      </c>
      <c r="T132" s="38">
        <f t="shared" si="10"/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 s="38">
        <v>0</v>
      </c>
      <c r="AE132" s="39">
        <f t="shared" si="11"/>
        <v>0.5</v>
      </c>
    </row>
    <row r="133" spans="1:31" x14ac:dyDescent="0.25">
      <c r="A133" s="33" t="str">
        <f>DATA!A132</f>
        <v>TU (TUT)</v>
      </c>
      <c r="B133" s="41" t="str">
        <f>DATA!C132&amp;" - "&amp;DATA!B132</f>
        <v>Kurátor výstavy - I</v>
      </c>
      <c r="C133" s="38">
        <f t="shared" si="8"/>
        <v>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38">
        <f t="shared" si="9"/>
        <v>0</v>
      </c>
      <c r="K133" s="13">
        <v>0</v>
      </c>
      <c r="L133" s="1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 s="38">
        <f t="shared" si="10"/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 s="38">
        <v>1</v>
      </c>
      <c r="AE133" s="39">
        <f t="shared" si="11"/>
        <v>1</v>
      </c>
    </row>
    <row r="134" spans="1:31" x14ac:dyDescent="0.25">
      <c r="A134" s="33" t="str">
        <f>DATA!A133</f>
        <v>TU (TUT)</v>
      </c>
      <c r="B134" s="41" t="str">
        <f>DATA!C133&amp;" - "&amp;DATA!B133</f>
        <v>Výtvarník - I</v>
      </c>
      <c r="C134" s="38">
        <f t="shared" si="8"/>
        <v>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38">
        <f t="shared" si="9"/>
        <v>0</v>
      </c>
      <c r="K134" s="13">
        <v>0</v>
      </c>
      <c r="L134" s="13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 s="38">
        <f t="shared" si="10"/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 s="38">
        <v>1</v>
      </c>
      <c r="AE134" s="39">
        <f t="shared" si="11"/>
        <v>1</v>
      </c>
    </row>
    <row r="135" spans="1:31" x14ac:dyDescent="0.25">
      <c r="A135" s="33" t="str">
        <f>DATA!A134</f>
        <v>TU (TUT)</v>
      </c>
      <c r="B135" s="41" t="str">
        <f>DATA!C134&amp;" - "&amp;DATA!B134</f>
        <v>Výtvarník - SM1</v>
      </c>
      <c r="C135" s="38">
        <f t="shared" si="8"/>
        <v>0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38">
        <f t="shared" si="9"/>
        <v>0</v>
      </c>
      <c r="K135" s="13">
        <v>0</v>
      </c>
      <c r="L135" s="13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 s="38">
        <f t="shared" si="10"/>
        <v>1</v>
      </c>
      <c r="U135">
        <v>1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 s="38">
        <v>0</v>
      </c>
      <c r="AE135" s="39">
        <f t="shared" si="11"/>
        <v>1</v>
      </c>
    </row>
    <row r="136" spans="1:31" x14ac:dyDescent="0.25">
      <c r="A136" s="33" t="str">
        <f>DATA!A135</f>
        <v>TU (TUT)</v>
      </c>
      <c r="B136" s="41" t="str">
        <f>DATA!C135&amp;" - "&amp;DATA!B135</f>
        <v>Kurátor výstavy - SM2</v>
      </c>
      <c r="C136" s="38">
        <f t="shared" si="8"/>
        <v>0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38">
        <f t="shared" si="9"/>
        <v>0</v>
      </c>
      <c r="K136" s="13">
        <v>0</v>
      </c>
      <c r="L136" s="13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 s="38">
        <f t="shared" si="10"/>
        <v>2</v>
      </c>
      <c r="U136">
        <v>0</v>
      </c>
      <c r="V136">
        <v>2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 s="38">
        <v>0</v>
      </c>
      <c r="AE136" s="39">
        <f t="shared" si="11"/>
        <v>2</v>
      </c>
    </row>
    <row r="137" spans="1:31" x14ac:dyDescent="0.25">
      <c r="A137" s="33" t="str">
        <f>DATA!A136</f>
        <v>TU (TUT)</v>
      </c>
      <c r="B137" s="41" t="str">
        <f>DATA!C136&amp;" - "&amp;DATA!B136</f>
        <v>Dizajnér - SM3</v>
      </c>
      <c r="C137" s="38">
        <f t="shared" si="8"/>
        <v>0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38">
        <f t="shared" si="9"/>
        <v>0</v>
      </c>
      <c r="K137" s="13">
        <v>0</v>
      </c>
      <c r="L137" s="13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 s="38">
        <f t="shared" si="10"/>
        <v>1</v>
      </c>
      <c r="U137">
        <v>0</v>
      </c>
      <c r="V137">
        <v>0</v>
      </c>
      <c r="W137">
        <v>1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 s="38">
        <v>0</v>
      </c>
      <c r="AE137" s="39">
        <f t="shared" si="11"/>
        <v>1</v>
      </c>
    </row>
    <row r="138" spans="1:31" x14ac:dyDescent="0.25">
      <c r="A138" s="33" t="str">
        <f>DATA!A137</f>
        <v>TU (TUT)</v>
      </c>
      <c r="B138" s="41" t="str">
        <f>DATA!C137&amp;" - "&amp;DATA!B137</f>
        <v>Kurátor výstavy - SM3</v>
      </c>
      <c r="C138" s="38">
        <f t="shared" si="8"/>
        <v>0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38">
        <f t="shared" si="9"/>
        <v>0</v>
      </c>
      <c r="K138" s="13">
        <v>0</v>
      </c>
      <c r="L138" s="13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 s="38">
        <f t="shared" si="10"/>
        <v>1</v>
      </c>
      <c r="U138">
        <v>0</v>
      </c>
      <c r="V138">
        <v>0</v>
      </c>
      <c r="W138">
        <v>1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 s="38">
        <v>0</v>
      </c>
      <c r="AE138" s="39">
        <f t="shared" si="11"/>
        <v>1</v>
      </c>
    </row>
    <row r="139" spans="1:31" x14ac:dyDescent="0.25">
      <c r="A139" s="33" t="str">
        <f>DATA!A138</f>
        <v>TU (TUT)</v>
      </c>
      <c r="B139" s="41" t="str">
        <f>DATA!C138&amp;" - "&amp;DATA!B138</f>
        <v>Kurátor výstavy - SN1</v>
      </c>
      <c r="C139" s="38">
        <f t="shared" si="8"/>
        <v>0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38">
        <f t="shared" si="9"/>
        <v>0</v>
      </c>
      <c r="K139" s="13">
        <v>0</v>
      </c>
      <c r="L139" s="13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 s="38">
        <f t="shared" si="10"/>
        <v>2</v>
      </c>
      <c r="U139">
        <v>0</v>
      </c>
      <c r="V139">
        <v>0</v>
      </c>
      <c r="W139">
        <v>0</v>
      </c>
      <c r="X139">
        <v>2</v>
      </c>
      <c r="Y139">
        <v>0</v>
      </c>
      <c r="Z139">
        <v>0</v>
      </c>
      <c r="AA139">
        <v>0</v>
      </c>
      <c r="AB139">
        <v>0</v>
      </c>
      <c r="AC139">
        <v>0</v>
      </c>
      <c r="AD139" s="38">
        <v>0</v>
      </c>
      <c r="AE139" s="39">
        <f t="shared" si="11"/>
        <v>2</v>
      </c>
    </row>
    <row r="140" spans="1:31" x14ac:dyDescent="0.25">
      <c r="A140" s="33" t="str">
        <f>DATA!A139</f>
        <v>TU (TUT)</v>
      </c>
      <c r="B140" s="41" t="str">
        <f>DATA!C139&amp;" - "&amp;DATA!B139</f>
        <v>Kurátor výstavy - SN2</v>
      </c>
      <c r="C140" s="38">
        <f t="shared" si="8"/>
        <v>0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38">
        <f t="shared" si="9"/>
        <v>0</v>
      </c>
      <c r="K140" s="13">
        <v>0</v>
      </c>
      <c r="L140" s="13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 s="38">
        <f t="shared" si="10"/>
        <v>4</v>
      </c>
      <c r="U140">
        <v>0</v>
      </c>
      <c r="V140">
        <v>0</v>
      </c>
      <c r="W140">
        <v>0</v>
      </c>
      <c r="X140">
        <v>0</v>
      </c>
      <c r="Y140">
        <v>4</v>
      </c>
      <c r="Z140">
        <v>0</v>
      </c>
      <c r="AA140">
        <v>0</v>
      </c>
      <c r="AB140">
        <v>0</v>
      </c>
      <c r="AC140">
        <v>0</v>
      </c>
      <c r="AD140" s="38">
        <v>0</v>
      </c>
      <c r="AE140" s="39">
        <f t="shared" si="11"/>
        <v>4</v>
      </c>
    </row>
    <row r="141" spans="1:31" x14ac:dyDescent="0.25">
      <c r="A141" s="33" t="str">
        <f>DATA!A140</f>
        <v>TU (TUT)</v>
      </c>
      <c r="B141" s="41" t="str">
        <f>DATA!C140&amp;" - "&amp;DATA!B140</f>
        <v>Výtvarník - SN2</v>
      </c>
      <c r="C141" s="38">
        <f t="shared" si="8"/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38">
        <f t="shared" si="9"/>
        <v>0</v>
      </c>
      <c r="K141" s="13">
        <v>0</v>
      </c>
      <c r="L141" s="13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 s="38">
        <f t="shared" si="10"/>
        <v>5</v>
      </c>
      <c r="U141">
        <v>0</v>
      </c>
      <c r="V141">
        <v>0</v>
      </c>
      <c r="W141">
        <v>0</v>
      </c>
      <c r="X141">
        <v>0</v>
      </c>
      <c r="Y141">
        <v>5</v>
      </c>
      <c r="Z141">
        <v>0</v>
      </c>
      <c r="AA141">
        <v>0</v>
      </c>
      <c r="AB141">
        <v>0</v>
      </c>
      <c r="AC141">
        <v>0</v>
      </c>
      <c r="AD141" s="38">
        <v>0</v>
      </c>
      <c r="AE141" s="39">
        <f t="shared" si="11"/>
        <v>5</v>
      </c>
    </row>
    <row r="142" spans="1:31" x14ac:dyDescent="0.25">
      <c r="A142" s="33" t="str">
        <f>DATA!A141</f>
        <v>TU (TUT)</v>
      </c>
      <c r="B142" s="41" t="str">
        <f>DATA!C141&amp;" - "&amp;DATA!B141</f>
        <v>Kurátor výstavy - SN3</v>
      </c>
      <c r="C142" s="38">
        <f t="shared" si="8"/>
        <v>0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38">
        <f t="shared" si="9"/>
        <v>0</v>
      </c>
      <c r="K142" s="13">
        <v>0</v>
      </c>
      <c r="L142" s="13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 s="38">
        <f t="shared" si="10"/>
        <v>7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7</v>
      </c>
      <c r="AA142">
        <v>0</v>
      </c>
      <c r="AB142">
        <v>0</v>
      </c>
      <c r="AC142">
        <v>0</v>
      </c>
      <c r="AD142" s="38">
        <v>0</v>
      </c>
      <c r="AE142" s="39">
        <f t="shared" si="11"/>
        <v>7</v>
      </c>
    </row>
    <row r="143" spans="1:31" x14ac:dyDescent="0.25">
      <c r="A143" s="33" t="str">
        <f>DATA!A142</f>
        <v>TU (TUT)</v>
      </c>
      <c r="B143" s="41" t="str">
        <f>DATA!C142&amp;" - "&amp;DATA!B142</f>
        <v>Výtvarník - SN3</v>
      </c>
      <c r="C143" s="38">
        <f t="shared" si="8"/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38">
        <f t="shared" si="9"/>
        <v>0</v>
      </c>
      <c r="K143" s="13">
        <v>0</v>
      </c>
      <c r="L143" s="1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 s="38">
        <f t="shared" si="10"/>
        <v>9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9</v>
      </c>
      <c r="AA143">
        <v>0</v>
      </c>
      <c r="AB143">
        <v>0</v>
      </c>
      <c r="AC143">
        <v>0</v>
      </c>
      <c r="AD143" s="38">
        <v>0</v>
      </c>
      <c r="AE143" s="39">
        <f t="shared" si="11"/>
        <v>9</v>
      </c>
    </row>
    <row r="144" spans="1:31" x14ac:dyDescent="0.25">
      <c r="A144" s="33" t="str">
        <f>DATA!A143</f>
        <v>TU (TUT)</v>
      </c>
      <c r="B144" s="41" t="str">
        <f>DATA!C143&amp;" - "&amp;DATA!B143</f>
        <v>Výtvarník - SR1</v>
      </c>
      <c r="C144" s="38">
        <f t="shared" si="8"/>
        <v>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38">
        <f t="shared" si="9"/>
        <v>0</v>
      </c>
      <c r="K144" s="13">
        <v>0</v>
      </c>
      <c r="L144" s="13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 s="38">
        <f t="shared" si="10"/>
        <v>1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1</v>
      </c>
      <c r="AB144">
        <v>0</v>
      </c>
      <c r="AC144">
        <v>0</v>
      </c>
      <c r="AD144" s="38">
        <v>0</v>
      </c>
      <c r="AE144" s="39">
        <f t="shared" si="11"/>
        <v>1</v>
      </c>
    </row>
    <row r="145" spans="1:31" x14ac:dyDescent="0.25">
      <c r="A145" s="33" t="str">
        <f>DATA!A144</f>
        <v>TU (TUT)</v>
      </c>
      <c r="B145" s="41" t="str">
        <f>DATA!C144&amp;" - "&amp;DATA!B144</f>
        <v>Výtvarník - SR2</v>
      </c>
      <c r="C145" s="38">
        <f t="shared" si="8"/>
        <v>0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38">
        <f t="shared" si="9"/>
        <v>0</v>
      </c>
      <c r="K145" s="13">
        <v>0</v>
      </c>
      <c r="L145" s="13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 s="38">
        <f t="shared" si="10"/>
        <v>6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6</v>
      </c>
      <c r="AC145">
        <v>0</v>
      </c>
      <c r="AD145" s="38">
        <v>0</v>
      </c>
      <c r="AE145" s="39">
        <f t="shared" si="11"/>
        <v>6</v>
      </c>
    </row>
    <row r="146" spans="1:31" x14ac:dyDescent="0.25">
      <c r="A146" s="33" t="str">
        <f>DATA!A145</f>
        <v>TU (TUT)</v>
      </c>
      <c r="B146" s="41" t="str">
        <f>DATA!C145&amp;" - "&amp;DATA!B145</f>
        <v>Kurátor výstavy - SR3</v>
      </c>
      <c r="C146" s="38">
        <f t="shared" si="8"/>
        <v>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38">
        <f t="shared" si="9"/>
        <v>0</v>
      </c>
      <c r="K146" s="13">
        <v>0</v>
      </c>
      <c r="L146" s="13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 s="38">
        <f t="shared" si="10"/>
        <v>2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2</v>
      </c>
      <c r="AD146" s="38">
        <v>0</v>
      </c>
      <c r="AE146" s="39">
        <f t="shared" si="11"/>
        <v>2</v>
      </c>
    </row>
    <row r="147" spans="1:31" x14ac:dyDescent="0.25">
      <c r="A147" s="33" t="str">
        <f>DATA!A146</f>
        <v>TU (TUT)</v>
      </c>
      <c r="B147" s="41" t="str">
        <f>DATA!C146&amp;" - "&amp;DATA!B146</f>
        <v>Výtvarník - SR3</v>
      </c>
      <c r="C147" s="38">
        <f t="shared" si="8"/>
        <v>0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38">
        <f t="shared" si="9"/>
        <v>0</v>
      </c>
      <c r="K147" s="13">
        <v>0</v>
      </c>
      <c r="L147" s="13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 s="38">
        <f t="shared" si="10"/>
        <v>3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3</v>
      </c>
      <c r="AD147" s="38">
        <v>0</v>
      </c>
      <c r="AE147" s="39">
        <f t="shared" si="11"/>
        <v>3</v>
      </c>
    </row>
    <row r="148" spans="1:31" x14ac:dyDescent="0.25">
      <c r="A148" s="33" t="str">
        <f>DATA!A147</f>
        <v>TU (TUT)</v>
      </c>
      <c r="B148" s="41" t="str">
        <f>DATA!C147&amp;" - "&amp;DATA!B147</f>
        <v>Výtvarník - ZM1</v>
      </c>
      <c r="C148" s="38">
        <f t="shared" si="8"/>
        <v>0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38">
        <f t="shared" si="9"/>
        <v>1</v>
      </c>
      <c r="K148" s="13">
        <v>1</v>
      </c>
      <c r="L148" s="13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 s="38">
        <f t="shared" si="10"/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 s="38">
        <v>0</v>
      </c>
      <c r="AE148" s="39">
        <f t="shared" si="11"/>
        <v>1</v>
      </c>
    </row>
    <row r="149" spans="1:31" x14ac:dyDescent="0.25">
      <c r="A149" s="33" t="str">
        <f>DATA!A148</f>
        <v>TUKE (TU.Košice)</v>
      </c>
      <c r="B149" s="41" t="str">
        <f>DATA!C148&amp;" - "&amp;DATA!B148</f>
        <v>Dizajnér - EM3</v>
      </c>
      <c r="C149" s="38">
        <f t="shared" si="8"/>
        <v>1</v>
      </c>
      <c r="D149" s="13">
        <v>0</v>
      </c>
      <c r="E149" s="13">
        <v>0</v>
      </c>
      <c r="F149" s="13">
        <v>1</v>
      </c>
      <c r="G149" s="13">
        <v>0</v>
      </c>
      <c r="H149" s="13">
        <v>0</v>
      </c>
      <c r="I149" s="13">
        <v>0</v>
      </c>
      <c r="J149" s="38">
        <f t="shared" si="9"/>
        <v>0</v>
      </c>
      <c r="K149" s="13">
        <v>0</v>
      </c>
      <c r="L149" s="13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 s="38">
        <f t="shared" si="10"/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 s="38">
        <v>0</v>
      </c>
      <c r="AE149" s="39">
        <f t="shared" si="11"/>
        <v>1</v>
      </c>
    </row>
    <row r="150" spans="1:31" x14ac:dyDescent="0.25">
      <c r="A150" s="33" t="str">
        <f>DATA!A149</f>
        <v>TUKE (TU.Košice)</v>
      </c>
      <c r="B150" s="41" t="str">
        <f>DATA!C149&amp;" - "&amp;DATA!B149</f>
        <v>Dizajnér - EN1</v>
      </c>
      <c r="C150" s="38">
        <f t="shared" si="8"/>
        <v>2</v>
      </c>
      <c r="D150" s="13">
        <v>0</v>
      </c>
      <c r="E150" s="13">
        <v>0</v>
      </c>
      <c r="F150" s="13">
        <v>0</v>
      </c>
      <c r="G150" s="13">
        <v>2</v>
      </c>
      <c r="H150" s="13">
        <v>0</v>
      </c>
      <c r="I150" s="13">
        <v>0</v>
      </c>
      <c r="J150" s="38">
        <f t="shared" si="9"/>
        <v>0</v>
      </c>
      <c r="K150" s="13">
        <v>0</v>
      </c>
      <c r="L150" s="13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 s="38">
        <f t="shared" si="10"/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 s="38">
        <v>0</v>
      </c>
      <c r="AE150" s="39">
        <f t="shared" si="11"/>
        <v>2</v>
      </c>
    </row>
    <row r="151" spans="1:31" x14ac:dyDescent="0.25">
      <c r="A151" s="33" t="str">
        <f>DATA!A150</f>
        <v>TUKE (TU.Košice)</v>
      </c>
      <c r="B151" s="41" t="str">
        <f>DATA!C150&amp;" - "&amp;DATA!B150</f>
        <v>Dizajnér - EN3</v>
      </c>
      <c r="C151" s="38">
        <f t="shared" si="8"/>
        <v>2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2</v>
      </c>
      <c r="J151" s="38">
        <f t="shared" si="9"/>
        <v>0</v>
      </c>
      <c r="K151" s="13">
        <v>0</v>
      </c>
      <c r="L151" s="13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 s="38">
        <f t="shared" si="10"/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 s="38">
        <v>0</v>
      </c>
      <c r="AE151" s="39">
        <f t="shared" si="11"/>
        <v>2</v>
      </c>
    </row>
    <row r="152" spans="1:31" x14ac:dyDescent="0.25">
      <c r="A152" s="33" t="str">
        <f>DATA!A151</f>
        <v>TUKE (TU.Košice)</v>
      </c>
      <c r="B152" s="41" t="str">
        <f>DATA!C151&amp;" - "&amp;DATA!B151</f>
        <v>Výtvarník - EN3</v>
      </c>
      <c r="C152" s="38">
        <f t="shared" si="8"/>
        <v>1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1</v>
      </c>
      <c r="J152" s="38">
        <f t="shared" si="9"/>
        <v>0</v>
      </c>
      <c r="K152" s="13">
        <v>0</v>
      </c>
      <c r="L152" s="13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 s="38">
        <f t="shared" si="10"/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 s="38">
        <v>0</v>
      </c>
      <c r="AE152" s="39">
        <f t="shared" si="11"/>
        <v>1</v>
      </c>
    </row>
    <row r="153" spans="1:31" x14ac:dyDescent="0.25">
      <c r="A153" s="33" t="str">
        <f>DATA!A152</f>
        <v>TUKE (TU.Košice)</v>
      </c>
      <c r="B153" s="41" t="str">
        <f>DATA!C152&amp;" - "&amp;DATA!B152</f>
        <v>Architekt - I</v>
      </c>
      <c r="C153" s="38">
        <f t="shared" si="8"/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38">
        <f t="shared" si="9"/>
        <v>0</v>
      </c>
      <c r="K153" s="13">
        <v>0</v>
      </c>
      <c r="L153" s="1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 s="38">
        <f t="shared" si="10"/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 s="38">
        <v>7.65</v>
      </c>
      <c r="AE153" s="39">
        <f t="shared" si="11"/>
        <v>7.65</v>
      </c>
    </row>
    <row r="154" spans="1:31" x14ac:dyDescent="0.25">
      <c r="A154" s="33" t="str">
        <f>DATA!A153</f>
        <v>TUKE (TU.Košice)</v>
      </c>
      <c r="B154" s="41" t="str">
        <f>DATA!C153&amp;" - "&amp;DATA!B153</f>
        <v>Dizajnér - I</v>
      </c>
      <c r="C154" s="38">
        <f t="shared" si="8"/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38">
        <f t="shared" si="9"/>
        <v>0</v>
      </c>
      <c r="K154" s="13">
        <v>0</v>
      </c>
      <c r="L154" s="13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 s="38">
        <f t="shared" si="10"/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 s="38">
        <v>1</v>
      </c>
      <c r="AE154" s="39">
        <f t="shared" si="11"/>
        <v>1</v>
      </c>
    </row>
    <row r="155" spans="1:31" x14ac:dyDescent="0.25">
      <c r="A155" s="33" t="str">
        <f>DATA!A154</f>
        <v>TUKE (TU.Košice)</v>
      </c>
      <c r="B155" s="41" t="str">
        <f>DATA!C154&amp;" - "&amp;DATA!B154</f>
        <v>Architekt - SM1</v>
      </c>
      <c r="C155" s="38">
        <f t="shared" si="8"/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38">
        <f t="shared" si="9"/>
        <v>0</v>
      </c>
      <c r="K155" s="13">
        <v>0</v>
      </c>
      <c r="L155" s="13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 s="38">
        <f t="shared" si="10"/>
        <v>0.36</v>
      </c>
      <c r="U155">
        <v>0.36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 s="38">
        <v>0</v>
      </c>
      <c r="AE155" s="39">
        <f t="shared" si="11"/>
        <v>0.36</v>
      </c>
    </row>
    <row r="156" spans="1:31" x14ac:dyDescent="0.25">
      <c r="A156" s="33" t="str">
        <f>DATA!A155</f>
        <v>TUKE (TU.Košice)</v>
      </c>
      <c r="B156" s="41" t="str">
        <f>DATA!C155&amp;" - "&amp;DATA!B155</f>
        <v>Kurátor výstavy - SM1</v>
      </c>
      <c r="C156" s="38">
        <f t="shared" si="8"/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38">
        <f t="shared" si="9"/>
        <v>0</v>
      </c>
      <c r="K156" s="13">
        <v>0</v>
      </c>
      <c r="L156" s="13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 s="38">
        <f t="shared" si="10"/>
        <v>1</v>
      </c>
      <c r="U156">
        <v>1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 s="38">
        <v>0</v>
      </c>
      <c r="AE156" s="39">
        <f t="shared" si="11"/>
        <v>1</v>
      </c>
    </row>
    <row r="157" spans="1:31" x14ac:dyDescent="0.25">
      <c r="A157" s="33" t="str">
        <f>DATA!A156</f>
        <v>TUKE (TU.Košice)</v>
      </c>
      <c r="B157" s="41" t="str">
        <f>DATA!C156&amp;" - "&amp;DATA!B156</f>
        <v>Výtvarník - SM1</v>
      </c>
      <c r="C157" s="38">
        <f t="shared" si="8"/>
        <v>0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38">
        <f t="shared" si="9"/>
        <v>0</v>
      </c>
      <c r="K157" s="13">
        <v>0</v>
      </c>
      <c r="L157" s="13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 s="38">
        <f t="shared" si="10"/>
        <v>8</v>
      </c>
      <c r="U157">
        <v>8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 s="38">
        <v>0</v>
      </c>
      <c r="AE157" s="39">
        <f t="shared" si="11"/>
        <v>8</v>
      </c>
    </row>
    <row r="158" spans="1:31" x14ac:dyDescent="0.25">
      <c r="A158" s="33" t="str">
        <f>DATA!A157</f>
        <v>TUKE (TU.Košice)</v>
      </c>
      <c r="B158" s="41" t="str">
        <f>DATA!C157&amp;" - "&amp;DATA!B157</f>
        <v>Dizajnér - SM2</v>
      </c>
      <c r="C158" s="38">
        <f t="shared" si="8"/>
        <v>0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38">
        <f t="shared" si="9"/>
        <v>0</v>
      </c>
      <c r="K158" s="13">
        <v>0</v>
      </c>
      <c r="L158" s="13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 s="38">
        <f t="shared" si="10"/>
        <v>1</v>
      </c>
      <c r="U158">
        <v>0</v>
      </c>
      <c r="V158">
        <v>1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 s="38">
        <v>0</v>
      </c>
      <c r="AE158" s="39">
        <f t="shared" si="11"/>
        <v>1</v>
      </c>
    </row>
    <row r="159" spans="1:31" x14ac:dyDescent="0.25">
      <c r="A159" s="33" t="str">
        <f>DATA!A158</f>
        <v>TUKE (TU.Košice)</v>
      </c>
      <c r="B159" s="41" t="str">
        <f>DATA!C158&amp;" - "&amp;DATA!B158</f>
        <v>Kurátor výstavy - SM2</v>
      </c>
      <c r="C159" s="38">
        <f t="shared" si="8"/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38">
        <f t="shared" si="9"/>
        <v>0</v>
      </c>
      <c r="K159" s="13">
        <v>0</v>
      </c>
      <c r="L159" s="13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 s="38">
        <f t="shared" si="10"/>
        <v>0.5</v>
      </c>
      <c r="U159">
        <v>0</v>
      </c>
      <c r="V159">
        <v>0.5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 s="38">
        <v>0</v>
      </c>
      <c r="AE159" s="39">
        <f t="shared" si="11"/>
        <v>0.5</v>
      </c>
    </row>
    <row r="160" spans="1:31" x14ac:dyDescent="0.25">
      <c r="A160" s="33" t="str">
        <f>DATA!A159</f>
        <v>TUKE (TU.Košice)</v>
      </c>
      <c r="B160" s="41" t="str">
        <f>DATA!C159&amp;" - "&amp;DATA!B159</f>
        <v>Výtvarník - SM2</v>
      </c>
      <c r="C160" s="38">
        <f t="shared" si="8"/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38">
        <f t="shared" si="9"/>
        <v>0</v>
      </c>
      <c r="K160" s="13">
        <v>0</v>
      </c>
      <c r="L160" s="13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 s="38">
        <f t="shared" si="10"/>
        <v>11</v>
      </c>
      <c r="U160">
        <v>0</v>
      </c>
      <c r="V160">
        <v>11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 s="38">
        <v>0</v>
      </c>
      <c r="AE160" s="39">
        <f t="shared" si="11"/>
        <v>11</v>
      </c>
    </row>
    <row r="161" spans="1:31" x14ac:dyDescent="0.25">
      <c r="A161" s="33" t="str">
        <f>DATA!A160</f>
        <v>TUKE (TU.Košice)</v>
      </c>
      <c r="B161" s="41" t="str">
        <f>DATA!C160&amp;" - "&amp;DATA!B160</f>
        <v>Dizajnér - SM3</v>
      </c>
      <c r="C161" s="38">
        <f t="shared" si="8"/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38">
        <f t="shared" si="9"/>
        <v>0</v>
      </c>
      <c r="K161" s="13">
        <v>0</v>
      </c>
      <c r="L161" s="13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 s="38">
        <f t="shared" si="10"/>
        <v>12</v>
      </c>
      <c r="U161">
        <v>0</v>
      </c>
      <c r="V161">
        <v>0</v>
      </c>
      <c r="W161">
        <v>12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 s="38">
        <v>0</v>
      </c>
      <c r="AE161" s="39">
        <f t="shared" si="11"/>
        <v>12</v>
      </c>
    </row>
    <row r="162" spans="1:31" x14ac:dyDescent="0.25">
      <c r="A162" s="33" t="str">
        <f>DATA!A161</f>
        <v>TUKE (TU.Košice)</v>
      </c>
      <c r="B162" s="41" t="str">
        <f>DATA!C161&amp;" - "&amp;DATA!B161</f>
        <v>Výtvarník - SM3</v>
      </c>
      <c r="C162" s="38">
        <f t="shared" si="8"/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38">
        <f t="shared" si="9"/>
        <v>0</v>
      </c>
      <c r="K162" s="13">
        <v>0</v>
      </c>
      <c r="L162" s="13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 s="38">
        <f t="shared" si="10"/>
        <v>10</v>
      </c>
      <c r="U162">
        <v>0</v>
      </c>
      <c r="V162">
        <v>0</v>
      </c>
      <c r="W162">
        <v>10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 s="38">
        <v>0</v>
      </c>
      <c r="AE162" s="39">
        <f t="shared" si="11"/>
        <v>10</v>
      </c>
    </row>
    <row r="163" spans="1:31" x14ac:dyDescent="0.25">
      <c r="A163" s="33" t="str">
        <f>DATA!A162</f>
        <v>TUKE (TU.Košice)</v>
      </c>
      <c r="B163" s="41" t="str">
        <f>DATA!C162&amp;" - "&amp;DATA!B162</f>
        <v>Architekt - SN1</v>
      </c>
      <c r="C163" s="38">
        <f t="shared" si="8"/>
        <v>0</v>
      </c>
      <c r="D163" s="1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38">
        <f t="shared" si="9"/>
        <v>0</v>
      </c>
      <c r="K163" s="13">
        <v>0</v>
      </c>
      <c r="L163" s="1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 s="38">
        <f t="shared" si="10"/>
        <v>0.94</v>
      </c>
      <c r="U163">
        <v>0</v>
      </c>
      <c r="V163">
        <v>0</v>
      </c>
      <c r="W163">
        <v>0</v>
      </c>
      <c r="X163">
        <v>0.94</v>
      </c>
      <c r="Y163">
        <v>0</v>
      </c>
      <c r="Z163">
        <v>0</v>
      </c>
      <c r="AA163">
        <v>0</v>
      </c>
      <c r="AB163">
        <v>0</v>
      </c>
      <c r="AC163">
        <v>0</v>
      </c>
      <c r="AD163" s="38">
        <v>0</v>
      </c>
      <c r="AE163" s="39">
        <f t="shared" si="11"/>
        <v>0.94</v>
      </c>
    </row>
    <row r="164" spans="1:31" x14ac:dyDescent="0.25">
      <c r="A164" s="33" t="str">
        <f>DATA!A163</f>
        <v>TUKE (TU.Košice)</v>
      </c>
      <c r="B164" s="41" t="str">
        <f>DATA!C163&amp;" - "&amp;DATA!B163</f>
        <v>Dizajnér - SN1</v>
      </c>
      <c r="C164" s="38">
        <f t="shared" si="8"/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38">
        <f t="shared" si="9"/>
        <v>0</v>
      </c>
      <c r="K164" s="13">
        <v>0</v>
      </c>
      <c r="L164" s="13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 s="38">
        <f t="shared" si="10"/>
        <v>1</v>
      </c>
      <c r="U164">
        <v>0</v>
      </c>
      <c r="V164">
        <v>0</v>
      </c>
      <c r="W164">
        <v>0</v>
      </c>
      <c r="X164">
        <v>1</v>
      </c>
      <c r="Y164">
        <v>0</v>
      </c>
      <c r="Z164">
        <v>0</v>
      </c>
      <c r="AA164">
        <v>0</v>
      </c>
      <c r="AB164">
        <v>0</v>
      </c>
      <c r="AC164">
        <v>0</v>
      </c>
      <c r="AD164" s="38">
        <v>0</v>
      </c>
      <c r="AE164" s="39">
        <f t="shared" si="11"/>
        <v>1</v>
      </c>
    </row>
    <row r="165" spans="1:31" x14ac:dyDescent="0.25">
      <c r="A165" s="33" t="str">
        <f>DATA!A164</f>
        <v>TUKE (TU.Košice)</v>
      </c>
      <c r="B165" s="41" t="str">
        <f>DATA!C164&amp;" - "&amp;DATA!B164</f>
        <v>Výtvarník - SN1</v>
      </c>
      <c r="C165" s="38">
        <f t="shared" si="8"/>
        <v>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38">
        <f t="shared" si="9"/>
        <v>0</v>
      </c>
      <c r="K165" s="13">
        <v>0</v>
      </c>
      <c r="L165" s="13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 s="38">
        <f t="shared" si="10"/>
        <v>11.5</v>
      </c>
      <c r="U165">
        <v>0</v>
      </c>
      <c r="V165">
        <v>0</v>
      </c>
      <c r="W165">
        <v>0</v>
      </c>
      <c r="X165">
        <v>11.5</v>
      </c>
      <c r="Y165">
        <v>0</v>
      </c>
      <c r="Z165">
        <v>0</v>
      </c>
      <c r="AA165">
        <v>0</v>
      </c>
      <c r="AB165">
        <v>0</v>
      </c>
      <c r="AC165">
        <v>0</v>
      </c>
      <c r="AD165" s="38">
        <v>0</v>
      </c>
      <c r="AE165" s="39">
        <f t="shared" si="11"/>
        <v>11.5</v>
      </c>
    </row>
    <row r="166" spans="1:31" x14ac:dyDescent="0.25">
      <c r="A166" s="33" t="str">
        <f>DATA!A165</f>
        <v>TUKE (TU.Košice)</v>
      </c>
      <c r="B166" s="41" t="str">
        <f>DATA!C165&amp;" - "&amp;DATA!B165</f>
        <v>Architekt - SN2</v>
      </c>
      <c r="C166" s="38">
        <f t="shared" si="8"/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38">
        <f t="shared" si="9"/>
        <v>0</v>
      </c>
      <c r="K166" s="13">
        <v>0</v>
      </c>
      <c r="L166" s="13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 s="38">
        <f t="shared" si="10"/>
        <v>0.7</v>
      </c>
      <c r="U166">
        <v>0</v>
      </c>
      <c r="V166">
        <v>0</v>
      </c>
      <c r="W166">
        <v>0</v>
      </c>
      <c r="X166">
        <v>0</v>
      </c>
      <c r="Y166">
        <v>0.7</v>
      </c>
      <c r="Z166">
        <v>0</v>
      </c>
      <c r="AA166">
        <v>0</v>
      </c>
      <c r="AB166">
        <v>0</v>
      </c>
      <c r="AC166">
        <v>0</v>
      </c>
      <c r="AD166" s="38">
        <v>0</v>
      </c>
      <c r="AE166" s="39">
        <f t="shared" si="11"/>
        <v>0.7</v>
      </c>
    </row>
    <row r="167" spans="1:31" x14ac:dyDescent="0.25">
      <c r="A167" s="33" t="str">
        <f>DATA!A166</f>
        <v>TUKE (TU.Košice)</v>
      </c>
      <c r="B167" s="41" t="str">
        <f>DATA!C166&amp;" - "&amp;DATA!B166</f>
        <v>Dizajnér - SN2</v>
      </c>
      <c r="C167" s="38">
        <f t="shared" si="8"/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38">
        <f t="shared" si="9"/>
        <v>0</v>
      </c>
      <c r="K167" s="13">
        <v>0</v>
      </c>
      <c r="L167" s="13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 s="38">
        <f t="shared" si="10"/>
        <v>5</v>
      </c>
      <c r="U167">
        <v>0</v>
      </c>
      <c r="V167">
        <v>0</v>
      </c>
      <c r="W167">
        <v>0</v>
      </c>
      <c r="X167">
        <v>0</v>
      </c>
      <c r="Y167">
        <v>5</v>
      </c>
      <c r="Z167">
        <v>0</v>
      </c>
      <c r="AA167">
        <v>0</v>
      </c>
      <c r="AB167">
        <v>0</v>
      </c>
      <c r="AC167">
        <v>0</v>
      </c>
      <c r="AD167" s="38">
        <v>0</v>
      </c>
      <c r="AE167" s="39">
        <f t="shared" si="11"/>
        <v>5</v>
      </c>
    </row>
    <row r="168" spans="1:31" x14ac:dyDescent="0.25">
      <c r="A168" s="33" t="str">
        <f>DATA!A167</f>
        <v>TUKE (TU.Košice)</v>
      </c>
      <c r="B168" s="41" t="str">
        <f>DATA!C167&amp;" - "&amp;DATA!B167</f>
        <v>Kurátor výstavy - SN2</v>
      </c>
      <c r="C168" s="38">
        <f t="shared" si="8"/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38">
        <f t="shared" si="9"/>
        <v>0</v>
      </c>
      <c r="K168" s="13">
        <v>0</v>
      </c>
      <c r="L168" s="13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 s="38">
        <f t="shared" si="10"/>
        <v>4.2</v>
      </c>
      <c r="U168">
        <v>0</v>
      </c>
      <c r="V168">
        <v>0</v>
      </c>
      <c r="W168">
        <v>0</v>
      </c>
      <c r="X168">
        <v>0</v>
      </c>
      <c r="Y168">
        <v>4.2</v>
      </c>
      <c r="Z168">
        <v>0</v>
      </c>
      <c r="AA168">
        <v>0</v>
      </c>
      <c r="AB168">
        <v>0</v>
      </c>
      <c r="AC168">
        <v>0</v>
      </c>
      <c r="AD168" s="38">
        <v>0</v>
      </c>
      <c r="AE168" s="39">
        <f t="shared" si="11"/>
        <v>4.2</v>
      </c>
    </row>
    <row r="169" spans="1:31" x14ac:dyDescent="0.25">
      <c r="A169" s="33" t="str">
        <f>DATA!A168</f>
        <v>TUKE (TU.Košice)</v>
      </c>
      <c r="B169" s="41" t="str">
        <f>DATA!C168&amp;" - "&amp;DATA!B168</f>
        <v>Výtvarník - SN2</v>
      </c>
      <c r="C169" s="38">
        <f t="shared" si="8"/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38">
        <f t="shared" si="9"/>
        <v>0</v>
      </c>
      <c r="K169" s="13">
        <v>0</v>
      </c>
      <c r="L169" s="13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 s="38">
        <f t="shared" si="10"/>
        <v>11.75</v>
      </c>
      <c r="U169">
        <v>0</v>
      </c>
      <c r="V169">
        <v>0</v>
      </c>
      <c r="W169">
        <v>0</v>
      </c>
      <c r="X169">
        <v>0</v>
      </c>
      <c r="Y169">
        <v>11.75</v>
      </c>
      <c r="Z169">
        <v>0</v>
      </c>
      <c r="AA169">
        <v>0</v>
      </c>
      <c r="AB169">
        <v>0</v>
      </c>
      <c r="AC169">
        <v>0</v>
      </c>
      <c r="AD169" s="38">
        <v>0</v>
      </c>
      <c r="AE169" s="39">
        <f t="shared" si="11"/>
        <v>11.75</v>
      </c>
    </row>
    <row r="170" spans="1:31" x14ac:dyDescent="0.25">
      <c r="A170" s="33" t="str">
        <f>DATA!A169</f>
        <v>TUKE (TU.Košice)</v>
      </c>
      <c r="B170" s="41" t="str">
        <f>DATA!C169&amp;" - "&amp;DATA!B169</f>
        <v>Architekt - SN3</v>
      </c>
      <c r="C170" s="38">
        <f t="shared" si="8"/>
        <v>0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38">
        <f t="shared" si="9"/>
        <v>0</v>
      </c>
      <c r="K170" s="13">
        <v>0</v>
      </c>
      <c r="L170" s="13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 s="38">
        <f t="shared" si="10"/>
        <v>0.25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0.25</v>
      </c>
      <c r="AA170">
        <v>0</v>
      </c>
      <c r="AB170">
        <v>0</v>
      </c>
      <c r="AC170">
        <v>0</v>
      </c>
      <c r="AD170" s="38">
        <v>0</v>
      </c>
      <c r="AE170" s="39">
        <f t="shared" si="11"/>
        <v>0.25</v>
      </c>
    </row>
    <row r="171" spans="1:31" x14ac:dyDescent="0.25">
      <c r="A171" s="33" t="str">
        <f>DATA!A170</f>
        <v>TUKE (TU.Košice)</v>
      </c>
      <c r="B171" s="41" t="str">
        <f>DATA!C170&amp;" - "&amp;DATA!B170</f>
        <v>Dizajnér - SN3</v>
      </c>
      <c r="C171" s="38">
        <f t="shared" si="8"/>
        <v>0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38">
        <f t="shared" si="9"/>
        <v>0</v>
      </c>
      <c r="K171" s="13">
        <v>0</v>
      </c>
      <c r="L171" s="13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 s="38">
        <f t="shared" si="10"/>
        <v>5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5</v>
      </c>
      <c r="AA171">
        <v>0</v>
      </c>
      <c r="AB171">
        <v>0</v>
      </c>
      <c r="AC171">
        <v>0</v>
      </c>
      <c r="AD171" s="38">
        <v>0</v>
      </c>
      <c r="AE171" s="39">
        <f t="shared" si="11"/>
        <v>5</v>
      </c>
    </row>
    <row r="172" spans="1:31" x14ac:dyDescent="0.25">
      <c r="A172" s="33" t="str">
        <f>DATA!A171</f>
        <v>TUKE (TU.Košice)</v>
      </c>
      <c r="B172" s="41" t="str">
        <f>DATA!C171&amp;" - "&amp;DATA!B171</f>
        <v>Kurátor výstavy - SN3</v>
      </c>
      <c r="C172" s="38">
        <f t="shared" si="8"/>
        <v>0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38">
        <f t="shared" si="9"/>
        <v>0</v>
      </c>
      <c r="K172" s="13">
        <v>0</v>
      </c>
      <c r="L172" s="13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 s="38">
        <f t="shared" si="10"/>
        <v>4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4</v>
      </c>
      <c r="AA172">
        <v>0</v>
      </c>
      <c r="AB172">
        <v>0</v>
      </c>
      <c r="AC172">
        <v>0</v>
      </c>
      <c r="AD172" s="38">
        <v>0</v>
      </c>
      <c r="AE172" s="39">
        <f t="shared" si="11"/>
        <v>4</v>
      </c>
    </row>
    <row r="173" spans="1:31" x14ac:dyDescent="0.25">
      <c r="A173" s="33" t="str">
        <f>DATA!A172</f>
        <v>TUKE (TU.Košice)</v>
      </c>
      <c r="B173" s="41" t="str">
        <f>DATA!C172&amp;" - "&amp;DATA!B172</f>
        <v>Výtvarník - SN3</v>
      </c>
      <c r="C173" s="38">
        <f t="shared" si="8"/>
        <v>0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38">
        <f t="shared" si="9"/>
        <v>0</v>
      </c>
      <c r="K173" s="13">
        <v>0</v>
      </c>
      <c r="L173" s="1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 s="38">
        <f t="shared" si="10"/>
        <v>60.5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60.5</v>
      </c>
      <c r="AA173">
        <v>0</v>
      </c>
      <c r="AB173">
        <v>0</v>
      </c>
      <c r="AC173">
        <v>0</v>
      </c>
      <c r="AD173" s="38">
        <v>0</v>
      </c>
      <c r="AE173" s="39">
        <f t="shared" si="11"/>
        <v>60.5</v>
      </c>
    </row>
    <row r="174" spans="1:31" x14ac:dyDescent="0.25">
      <c r="A174" s="33" t="str">
        <f>DATA!A173</f>
        <v>TUKE (TU.Košice)</v>
      </c>
      <c r="B174" s="41" t="str">
        <f>DATA!C173&amp;" - "&amp;DATA!B173</f>
        <v>Architekt - SR1</v>
      </c>
      <c r="C174" s="38">
        <f t="shared" si="8"/>
        <v>0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38">
        <f t="shared" si="9"/>
        <v>0</v>
      </c>
      <c r="K174" s="13">
        <v>0</v>
      </c>
      <c r="L174" s="13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 s="38">
        <f t="shared" si="10"/>
        <v>1.25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1.25</v>
      </c>
      <c r="AB174">
        <v>0</v>
      </c>
      <c r="AC174">
        <v>0</v>
      </c>
      <c r="AD174" s="38">
        <v>0</v>
      </c>
      <c r="AE174" s="39">
        <f t="shared" si="11"/>
        <v>1.25</v>
      </c>
    </row>
    <row r="175" spans="1:31" x14ac:dyDescent="0.25">
      <c r="A175" s="33" t="str">
        <f>DATA!A174</f>
        <v>TUKE (TU.Košice)</v>
      </c>
      <c r="B175" s="41" t="str">
        <f>DATA!C174&amp;" - "&amp;DATA!B174</f>
        <v>Výtvarník - SR1</v>
      </c>
      <c r="C175" s="38">
        <f t="shared" si="8"/>
        <v>0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38">
        <f t="shared" si="9"/>
        <v>0</v>
      </c>
      <c r="K175" s="13">
        <v>0</v>
      </c>
      <c r="L175" s="13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 s="38">
        <f t="shared" si="10"/>
        <v>20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20</v>
      </c>
      <c r="AB175">
        <v>0</v>
      </c>
      <c r="AC175">
        <v>0</v>
      </c>
      <c r="AD175" s="38">
        <v>0</v>
      </c>
      <c r="AE175" s="39">
        <f t="shared" si="11"/>
        <v>20</v>
      </c>
    </row>
    <row r="176" spans="1:31" x14ac:dyDescent="0.25">
      <c r="A176" s="33" t="str">
        <f>DATA!A175</f>
        <v>TUKE (TU.Košice)</v>
      </c>
      <c r="B176" s="41" t="str">
        <f>DATA!C175&amp;" - "&amp;DATA!B175</f>
        <v>Architekt - SR2</v>
      </c>
      <c r="C176" s="38">
        <f t="shared" si="8"/>
        <v>0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38">
        <f t="shared" si="9"/>
        <v>0</v>
      </c>
      <c r="K176" s="13">
        <v>0</v>
      </c>
      <c r="L176" s="13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 s="38">
        <f t="shared" si="10"/>
        <v>0.5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0.5</v>
      </c>
      <c r="AC176">
        <v>0</v>
      </c>
      <c r="AD176" s="38">
        <v>0</v>
      </c>
      <c r="AE176" s="39">
        <f t="shared" si="11"/>
        <v>0.5</v>
      </c>
    </row>
    <row r="177" spans="1:31" x14ac:dyDescent="0.25">
      <c r="A177" s="33" t="str">
        <f>DATA!A176</f>
        <v>TUKE (TU.Košice)</v>
      </c>
      <c r="B177" s="41" t="str">
        <f>DATA!C176&amp;" - "&amp;DATA!B176</f>
        <v>Dizajnér - SR2</v>
      </c>
      <c r="C177" s="38">
        <f t="shared" si="8"/>
        <v>0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38">
        <f t="shared" si="9"/>
        <v>0</v>
      </c>
      <c r="K177" s="13">
        <v>0</v>
      </c>
      <c r="L177" s="13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 s="38">
        <f t="shared" si="10"/>
        <v>3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3</v>
      </c>
      <c r="AC177">
        <v>0</v>
      </c>
      <c r="AD177" s="38">
        <v>0</v>
      </c>
      <c r="AE177" s="39">
        <f t="shared" si="11"/>
        <v>3</v>
      </c>
    </row>
    <row r="178" spans="1:31" x14ac:dyDescent="0.25">
      <c r="A178" s="33" t="str">
        <f>DATA!A177</f>
        <v>TUKE (TU.Košice)</v>
      </c>
      <c r="B178" s="41" t="str">
        <f>DATA!C177&amp;" - "&amp;DATA!B177</f>
        <v>Výtvarník - SR2</v>
      </c>
      <c r="C178" s="38">
        <f t="shared" si="8"/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38">
        <f t="shared" si="9"/>
        <v>0</v>
      </c>
      <c r="K178" s="13">
        <v>0</v>
      </c>
      <c r="L178" s="13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 s="38">
        <f t="shared" si="10"/>
        <v>17.5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17.5</v>
      </c>
      <c r="AC178">
        <v>0</v>
      </c>
      <c r="AD178" s="38">
        <v>0</v>
      </c>
      <c r="AE178" s="39">
        <f t="shared" si="11"/>
        <v>17.5</v>
      </c>
    </row>
    <row r="179" spans="1:31" x14ac:dyDescent="0.25">
      <c r="A179" s="33" t="str">
        <f>DATA!A178</f>
        <v>TUKE (TU.Košice)</v>
      </c>
      <c r="B179" s="41" t="str">
        <f>DATA!C178&amp;" - "&amp;DATA!B178</f>
        <v>Architekt - SR3</v>
      </c>
      <c r="C179" s="38">
        <f t="shared" si="8"/>
        <v>0</v>
      </c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38">
        <f t="shared" si="9"/>
        <v>0</v>
      </c>
      <c r="K179" s="13">
        <v>0</v>
      </c>
      <c r="L179" s="13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 s="38">
        <f t="shared" si="10"/>
        <v>0.4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0.4</v>
      </c>
      <c r="AD179" s="38">
        <v>0</v>
      </c>
      <c r="AE179" s="39">
        <f t="shared" si="11"/>
        <v>0.4</v>
      </c>
    </row>
    <row r="180" spans="1:31" x14ac:dyDescent="0.25">
      <c r="A180" s="33" t="str">
        <f>DATA!A179</f>
        <v>TUKE (TU.Košice)</v>
      </c>
      <c r="B180" s="41" t="str">
        <f>DATA!C179&amp;" - "&amp;DATA!B179</f>
        <v>Dizajnér - SR3</v>
      </c>
      <c r="C180" s="38">
        <f t="shared" si="8"/>
        <v>0</v>
      </c>
      <c r="D180" s="1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38">
        <f t="shared" si="9"/>
        <v>0</v>
      </c>
      <c r="K180" s="13">
        <v>0</v>
      </c>
      <c r="L180" s="13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 s="38">
        <f t="shared" si="10"/>
        <v>1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1</v>
      </c>
      <c r="AD180" s="38">
        <v>0</v>
      </c>
      <c r="AE180" s="39">
        <f t="shared" si="11"/>
        <v>1</v>
      </c>
    </row>
    <row r="181" spans="1:31" x14ac:dyDescent="0.25">
      <c r="A181" s="33" t="str">
        <f>DATA!A180</f>
        <v>TUKE (TU.Košice)</v>
      </c>
      <c r="B181" s="41" t="str">
        <f>DATA!C180&amp;" - "&amp;DATA!B180</f>
        <v>Kurátor výstavy - SR3</v>
      </c>
      <c r="C181" s="38">
        <f t="shared" si="8"/>
        <v>0</v>
      </c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38">
        <f t="shared" si="9"/>
        <v>0</v>
      </c>
      <c r="K181" s="13">
        <v>0</v>
      </c>
      <c r="L181" s="13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 s="38">
        <f t="shared" si="10"/>
        <v>3.5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3.5</v>
      </c>
      <c r="AD181" s="38">
        <v>0</v>
      </c>
      <c r="AE181" s="39">
        <f t="shared" si="11"/>
        <v>3.5</v>
      </c>
    </row>
    <row r="182" spans="1:31" x14ac:dyDescent="0.25">
      <c r="A182" s="33" t="str">
        <f>DATA!A181</f>
        <v>TUKE (TU.Košice)</v>
      </c>
      <c r="B182" s="41" t="str">
        <f>DATA!C181&amp;" - "&amp;DATA!B181</f>
        <v>Výtvarník - SR3</v>
      </c>
      <c r="C182" s="38">
        <f t="shared" si="8"/>
        <v>0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38">
        <f t="shared" si="9"/>
        <v>0</v>
      </c>
      <c r="K182" s="13">
        <v>0</v>
      </c>
      <c r="L182" s="13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 s="38">
        <f t="shared" si="10"/>
        <v>10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10</v>
      </c>
      <c r="AD182" s="38">
        <v>0</v>
      </c>
      <c r="AE182" s="39">
        <f t="shared" si="11"/>
        <v>10</v>
      </c>
    </row>
    <row r="183" spans="1:31" x14ac:dyDescent="0.25">
      <c r="A183" s="33" t="str">
        <f>DATA!A182</f>
        <v>TUKE (TU.Košice)</v>
      </c>
      <c r="B183" s="41" t="str">
        <f>DATA!C182&amp;" - "&amp;DATA!B182</f>
        <v>Architekt - ZN1</v>
      </c>
      <c r="C183" s="38">
        <f t="shared" si="8"/>
        <v>0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38">
        <f t="shared" si="9"/>
        <v>0.4</v>
      </c>
      <c r="K183" s="13">
        <v>0</v>
      </c>
      <c r="L183" s="13">
        <v>0</v>
      </c>
      <c r="M183">
        <v>0</v>
      </c>
      <c r="N183">
        <v>0.4</v>
      </c>
      <c r="O183">
        <v>0</v>
      </c>
      <c r="P183">
        <v>0</v>
      </c>
      <c r="Q183">
        <v>0</v>
      </c>
      <c r="R183">
        <v>0</v>
      </c>
      <c r="S183">
        <v>0</v>
      </c>
      <c r="T183" s="38">
        <f t="shared" si="10"/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 s="38">
        <v>0</v>
      </c>
      <c r="AE183" s="39">
        <f t="shared" si="11"/>
        <v>0.4</v>
      </c>
    </row>
    <row r="184" spans="1:31" x14ac:dyDescent="0.25">
      <c r="A184" s="33" t="str">
        <f>DATA!A183</f>
        <v>TUKE (TU.Košice)</v>
      </c>
      <c r="B184" s="41" t="str">
        <f>DATA!C183&amp;" - "&amp;DATA!B183</f>
        <v>Dizajnér - ZN1</v>
      </c>
      <c r="C184" s="38">
        <f t="shared" si="8"/>
        <v>0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38">
        <f t="shared" si="9"/>
        <v>2</v>
      </c>
      <c r="K184" s="13">
        <v>0</v>
      </c>
      <c r="L184" s="13">
        <v>0</v>
      </c>
      <c r="M184">
        <v>0</v>
      </c>
      <c r="N184">
        <v>2</v>
      </c>
      <c r="O184">
        <v>0</v>
      </c>
      <c r="P184">
        <v>0</v>
      </c>
      <c r="Q184">
        <v>0</v>
      </c>
      <c r="R184">
        <v>0</v>
      </c>
      <c r="S184">
        <v>0</v>
      </c>
      <c r="T184" s="38">
        <f t="shared" si="10"/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 s="38">
        <v>0</v>
      </c>
      <c r="AE184" s="39">
        <f t="shared" si="11"/>
        <v>2</v>
      </c>
    </row>
    <row r="185" spans="1:31" x14ac:dyDescent="0.25">
      <c r="A185" s="33" t="str">
        <f>DATA!A184</f>
        <v>TUKE (TU.Košice)</v>
      </c>
      <c r="B185" s="41" t="str">
        <f>DATA!C184&amp;" - "&amp;DATA!B184</f>
        <v>Výtvarník - ZN1</v>
      </c>
      <c r="C185" s="38">
        <f t="shared" si="8"/>
        <v>0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38">
        <f t="shared" si="9"/>
        <v>1</v>
      </c>
      <c r="K185" s="13">
        <v>0</v>
      </c>
      <c r="L185" s="13">
        <v>0</v>
      </c>
      <c r="M185">
        <v>0</v>
      </c>
      <c r="N185">
        <v>1</v>
      </c>
      <c r="O185">
        <v>0</v>
      </c>
      <c r="P185">
        <v>0</v>
      </c>
      <c r="Q185">
        <v>0</v>
      </c>
      <c r="R185">
        <v>0</v>
      </c>
      <c r="S185">
        <v>0</v>
      </c>
      <c r="T185" s="38">
        <f t="shared" si="10"/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 s="38">
        <v>0</v>
      </c>
      <c r="AE185" s="39">
        <f t="shared" si="11"/>
        <v>1</v>
      </c>
    </row>
    <row r="186" spans="1:31" x14ac:dyDescent="0.25">
      <c r="A186" s="33" t="str">
        <f>DATA!A185</f>
        <v>TUKE (TU.Košice)</v>
      </c>
      <c r="B186" s="41" t="str">
        <f>DATA!C185&amp;" - "&amp;DATA!B185</f>
        <v>Dizajnér - ZN2</v>
      </c>
      <c r="C186" s="38">
        <f t="shared" si="8"/>
        <v>0</v>
      </c>
      <c r="D186" s="1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38">
        <f t="shared" si="9"/>
        <v>1</v>
      </c>
      <c r="K186" s="13">
        <v>0</v>
      </c>
      <c r="L186" s="13">
        <v>0</v>
      </c>
      <c r="M186">
        <v>0</v>
      </c>
      <c r="N186">
        <v>0</v>
      </c>
      <c r="O186">
        <v>1</v>
      </c>
      <c r="P186">
        <v>0</v>
      </c>
      <c r="Q186">
        <v>0</v>
      </c>
      <c r="R186">
        <v>0</v>
      </c>
      <c r="S186">
        <v>0</v>
      </c>
      <c r="T186" s="38">
        <f t="shared" si="10"/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 s="38">
        <v>0</v>
      </c>
      <c r="AE186" s="39">
        <f t="shared" si="11"/>
        <v>1</v>
      </c>
    </row>
    <row r="187" spans="1:31" x14ac:dyDescent="0.25">
      <c r="A187" s="33" t="str">
        <f>DATA!A186</f>
        <v>TUKE (TU.Košice)</v>
      </c>
      <c r="B187" s="41" t="str">
        <f>DATA!C186&amp;" - "&amp;DATA!B186</f>
        <v>Výtvarník - ZN2</v>
      </c>
      <c r="C187" s="38">
        <f t="shared" si="8"/>
        <v>0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38">
        <f t="shared" si="9"/>
        <v>4</v>
      </c>
      <c r="K187" s="13">
        <v>0</v>
      </c>
      <c r="L187" s="13">
        <v>0</v>
      </c>
      <c r="M187">
        <v>0</v>
      </c>
      <c r="N187">
        <v>0</v>
      </c>
      <c r="O187">
        <v>4</v>
      </c>
      <c r="P187">
        <v>0</v>
      </c>
      <c r="Q187">
        <v>0</v>
      </c>
      <c r="R187">
        <v>0</v>
      </c>
      <c r="S187">
        <v>0</v>
      </c>
      <c r="T187" s="38">
        <f t="shared" si="10"/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 s="38">
        <v>0</v>
      </c>
      <c r="AE187" s="39">
        <f t="shared" si="11"/>
        <v>4</v>
      </c>
    </row>
    <row r="188" spans="1:31" x14ac:dyDescent="0.25">
      <c r="A188" s="33" t="str">
        <f>DATA!A187</f>
        <v>TUKE (TU.Košice)</v>
      </c>
      <c r="B188" s="41" t="str">
        <f>DATA!C187&amp;" - "&amp;DATA!B187</f>
        <v>Výtvarník - ZN3</v>
      </c>
      <c r="C188" s="38">
        <f t="shared" si="8"/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38">
        <f t="shared" si="9"/>
        <v>2</v>
      </c>
      <c r="K188" s="13">
        <v>0</v>
      </c>
      <c r="L188" s="13">
        <v>0</v>
      </c>
      <c r="M188">
        <v>0</v>
      </c>
      <c r="N188">
        <v>0</v>
      </c>
      <c r="O188">
        <v>0</v>
      </c>
      <c r="P188">
        <v>2</v>
      </c>
      <c r="Q188">
        <v>0</v>
      </c>
      <c r="R188">
        <v>0</v>
      </c>
      <c r="S188">
        <v>0</v>
      </c>
      <c r="T188" s="38">
        <f t="shared" si="10"/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 s="38">
        <v>0</v>
      </c>
      <c r="AE188" s="39">
        <f t="shared" si="11"/>
        <v>2</v>
      </c>
    </row>
    <row r="189" spans="1:31" x14ac:dyDescent="0.25">
      <c r="A189" s="33" t="str">
        <f>DATA!A188</f>
        <v>TU Zvolen (TU.Zvolen)</v>
      </c>
      <c r="B189" s="41" t="str">
        <f>DATA!C188&amp;" - "&amp;DATA!B188</f>
        <v>Architekt - I</v>
      </c>
      <c r="C189" s="38">
        <f t="shared" si="8"/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38">
        <f t="shared" si="9"/>
        <v>0</v>
      </c>
      <c r="K189" s="13">
        <v>0</v>
      </c>
      <c r="L189" s="13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 s="38">
        <f t="shared" si="10"/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 s="38">
        <v>1</v>
      </c>
      <c r="AE189" s="39">
        <f t="shared" si="11"/>
        <v>1</v>
      </c>
    </row>
    <row r="190" spans="1:31" x14ac:dyDescent="0.25">
      <c r="A190" s="33" t="str">
        <f>DATA!A189</f>
        <v>TU Zvolen (TU.Zvolen)</v>
      </c>
      <c r="B190" s="41" t="str">
        <f>DATA!C189&amp;" - "&amp;DATA!B189</f>
        <v>Dizajnér - I</v>
      </c>
      <c r="C190" s="38">
        <f t="shared" si="8"/>
        <v>0</v>
      </c>
      <c r="D190" s="1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38">
        <f t="shared" si="9"/>
        <v>0</v>
      </c>
      <c r="K190" s="13">
        <v>0</v>
      </c>
      <c r="L190" s="13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 s="38">
        <f t="shared" si="10"/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 s="38">
        <v>2</v>
      </c>
      <c r="AE190" s="39">
        <f t="shared" si="11"/>
        <v>2</v>
      </c>
    </row>
    <row r="191" spans="1:31" x14ac:dyDescent="0.25">
      <c r="A191" s="33" t="str">
        <f>DATA!A190</f>
        <v>TU Zvolen (TU.Zvolen)</v>
      </c>
      <c r="B191" s="41" t="str">
        <f>DATA!C190&amp;" - "&amp;DATA!B190</f>
        <v>Dizajnér - SM2</v>
      </c>
      <c r="C191" s="38">
        <f t="shared" si="8"/>
        <v>0</v>
      </c>
      <c r="D191" s="1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38">
        <f t="shared" si="9"/>
        <v>0</v>
      </c>
      <c r="K191" s="13">
        <v>0</v>
      </c>
      <c r="L191" s="13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 s="38">
        <f t="shared" si="10"/>
        <v>1</v>
      </c>
      <c r="U191">
        <v>0</v>
      </c>
      <c r="V191">
        <v>1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 s="38">
        <v>0</v>
      </c>
      <c r="AE191" s="39">
        <f t="shared" si="11"/>
        <v>1</v>
      </c>
    </row>
    <row r="192" spans="1:31" x14ac:dyDescent="0.25">
      <c r="A192" s="33" t="str">
        <f>DATA!A191</f>
        <v>TU Zvolen (TU.Zvolen)</v>
      </c>
      <c r="B192" s="41" t="str">
        <f>DATA!C191&amp;" - "&amp;DATA!B191</f>
        <v>Kurátor výstavy - SM3</v>
      </c>
      <c r="C192" s="38">
        <f t="shared" si="8"/>
        <v>0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38">
        <f t="shared" si="9"/>
        <v>0</v>
      </c>
      <c r="K192" s="13">
        <v>0</v>
      </c>
      <c r="L192" s="13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 s="38">
        <f t="shared" si="10"/>
        <v>0.5</v>
      </c>
      <c r="U192">
        <v>0</v>
      </c>
      <c r="V192">
        <v>0</v>
      </c>
      <c r="W192">
        <v>0.5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 s="38">
        <v>0</v>
      </c>
      <c r="AE192" s="39">
        <f t="shared" si="11"/>
        <v>0.5</v>
      </c>
    </row>
    <row r="193" spans="1:31" x14ac:dyDescent="0.25">
      <c r="A193" s="33" t="str">
        <f>DATA!A192</f>
        <v>TU Zvolen (TU.Zvolen)</v>
      </c>
      <c r="B193" s="41" t="str">
        <f>DATA!C192&amp;" - "&amp;DATA!B192</f>
        <v>Výtvarník - SM3</v>
      </c>
      <c r="C193" s="38">
        <f t="shared" si="8"/>
        <v>0</v>
      </c>
      <c r="D193" s="1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38">
        <f t="shared" si="9"/>
        <v>0</v>
      </c>
      <c r="K193" s="13">
        <v>0</v>
      </c>
      <c r="L193" s="1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 s="38">
        <f t="shared" si="10"/>
        <v>2</v>
      </c>
      <c r="U193">
        <v>0</v>
      </c>
      <c r="V193">
        <v>0</v>
      </c>
      <c r="W193">
        <v>2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 s="38">
        <v>0</v>
      </c>
      <c r="AE193" s="39">
        <f t="shared" si="11"/>
        <v>2</v>
      </c>
    </row>
    <row r="194" spans="1:31" x14ac:dyDescent="0.25">
      <c r="A194" s="33" t="str">
        <f>DATA!A193</f>
        <v>TU Zvolen (TU.Zvolen)</v>
      </c>
      <c r="B194" s="41" t="str">
        <f>DATA!C193&amp;" - "&amp;DATA!B193</f>
        <v>Dizajnér - SN1</v>
      </c>
      <c r="C194" s="38">
        <f t="shared" si="8"/>
        <v>0</v>
      </c>
      <c r="D194" s="1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38">
        <f t="shared" si="9"/>
        <v>0</v>
      </c>
      <c r="K194" s="13">
        <v>0</v>
      </c>
      <c r="L194" s="13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 s="38">
        <f t="shared" si="10"/>
        <v>1.5</v>
      </c>
      <c r="U194">
        <v>0</v>
      </c>
      <c r="V194">
        <v>0</v>
      </c>
      <c r="W194">
        <v>0</v>
      </c>
      <c r="X194">
        <v>1.5</v>
      </c>
      <c r="Y194">
        <v>0</v>
      </c>
      <c r="Z194">
        <v>0</v>
      </c>
      <c r="AA194">
        <v>0</v>
      </c>
      <c r="AB194">
        <v>0</v>
      </c>
      <c r="AC194">
        <v>0</v>
      </c>
      <c r="AD194" s="38">
        <v>0</v>
      </c>
      <c r="AE194" s="39">
        <f t="shared" si="11"/>
        <v>1.5</v>
      </c>
    </row>
    <row r="195" spans="1:31" x14ac:dyDescent="0.25">
      <c r="A195" s="33" t="str">
        <f>DATA!A194</f>
        <v>TU Zvolen (TU.Zvolen)</v>
      </c>
      <c r="B195" s="41" t="str">
        <f>DATA!C194&amp;" - "&amp;DATA!B194</f>
        <v>Dizajnér - SN2</v>
      </c>
      <c r="C195" s="38">
        <f t="shared" ref="C195:C258" si="12">SUM(D195:I195)</f>
        <v>0</v>
      </c>
      <c r="D195" s="1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38">
        <f t="shared" ref="J195:J258" si="13">SUM(K195:S195)</f>
        <v>0</v>
      </c>
      <c r="K195" s="13">
        <v>0</v>
      </c>
      <c r="L195" s="13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 s="38">
        <f t="shared" ref="T195:T258" si="14">SUM(U195:AC195)</f>
        <v>1</v>
      </c>
      <c r="U195">
        <v>0</v>
      </c>
      <c r="V195">
        <v>0</v>
      </c>
      <c r="W195">
        <v>0</v>
      </c>
      <c r="X195">
        <v>0</v>
      </c>
      <c r="Y195">
        <v>1</v>
      </c>
      <c r="Z195">
        <v>0</v>
      </c>
      <c r="AA195">
        <v>0</v>
      </c>
      <c r="AB195">
        <v>0</v>
      </c>
      <c r="AC195">
        <v>0</v>
      </c>
      <c r="AD195" s="38">
        <v>0</v>
      </c>
      <c r="AE195" s="39">
        <f t="shared" ref="AE195:AE258" si="15">SUM(C195,J195,T195,AD195,)</f>
        <v>1</v>
      </c>
    </row>
    <row r="196" spans="1:31" x14ac:dyDescent="0.25">
      <c r="A196" s="33" t="str">
        <f>DATA!A195</f>
        <v>TU Zvolen (TU.Zvolen)</v>
      </c>
      <c r="B196" s="41" t="str">
        <f>DATA!C195&amp;" - "&amp;DATA!B195</f>
        <v>Kurátor výstavy - SN2</v>
      </c>
      <c r="C196" s="38">
        <f t="shared" si="12"/>
        <v>0</v>
      </c>
      <c r="D196" s="1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38">
        <f t="shared" si="13"/>
        <v>0</v>
      </c>
      <c r="K196" s="13">
        <v>0</v>
      </c>
      <c r="L196" s="13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 s="38">
        <f t="shared" si="14"/>
        <v>1</v>
      </c>
      <c r="U196">
        <v>0</v>
      </c>
      <c r="V196">
        <v>0</v>
      </c>
      <c r="W196">
        <v>0</v>
      </c>
      <c r="X196">
        <v>0</v>
      </c>
      <c r="Y196">
        <v>1</v>
      </c>
      <c r="Z196">
        <v>0</v>
      </c>
      <c r="AA196">
        <v>0</v>
      </c>
      <c r="AB196">
        <v>0</v>
      </c>
      <c r="AC196">
        <v>0</v>
      </c>
      <c r="AD196" s="38">
        <v>0</v>
      </c>
      <c r="AE196" s="39">
        <f t="shared" si="15"/>
        <v>1</v>
      </c>
    </row>
    <row r="197" spans="1:31" x14ac:dyDescent="0.25">
      <c r="A197" s="33" t="str">
        <f>DATA!A196</f>
        <v>TU Zvolen (TU.Zvolen)</v>
      </c>
      <c r="B197" s="41" t="str">
        <f>DATA!C196&amp;" - "&amp;DATA!B196</f>
        <v>Dizajnér - SN3</v>
      </c>
      <c r="C197" s="38">
        <f t="shared" si="12"/>
        <v>0</v>
      </c>
      <c r="D197" s="1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38">
        <f t="shared" si="13"/>
        <v>0</v>
      </c>
      <c r="K197" s="13">
        <v>0</v>
      </c>
      <c r="L197" s="13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 s="38">
        <f t="shared" si="14"/>
        <v>3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3</v>
      </c>
      <c r="AA197">
        <v>0</v>
      </c>
      <c r="AB197">
        <v>0</v>
      </c>
      <c r="AC197">
        <v>0</v>
      </c>
      <c r="AD197" s="38">
        <v>0</v>
      </c>
      <c r="AE197" s="39">
        <f t="shared" si="15"/>
        <v>3</v>
      </c>
    </row>
    <row r="198" spans="1:31" x14ac:dyDescent="0.25">
      <c r="A198" s="33" t="str">
        <f>DATA!A197</f>
        <v>TU Zvolen (TU.Zvolen)</v>
      </c>
      <c r="B198" s="41" t="str">
        <f>DATA!C197&amp;" - "&amp;DATA!B197</f>
        <v>Architekt - SR3</v>
      </c>
      <c r="C198" s="38">
        <f t="shared" si="12"/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38">
        <f t="shared" si="13"/>
        <v>0</v>
      </c>
      <c r="K198" s="13">
        <v>0</v>
      </c>
      <c r="L198" s="13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 s="38">
        <f t="shared" si="14"/>
        <v>2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2</v>
      </c>
      <c r="AD198" s="38">
        <v>0</v>
      </c>
      <c r="AE198" s="39">
        <f t="shared" si="15"/>
        <v>2</v>
      </c>
    </row>
    <row r="199" spans="1:31" x14ac:dyDescent="0.25">
      <c r="A199" s="33" t="str">
        <f>DATA!A198</f>
        <v>TU Zvolen (TU.Zvolen)</v>
      </c>
      <c r="B199" s="41" t="str">
        <f>DATA!C198&amp;" - "&amp;DATA!B198</f>
        <v>Dizajnér - SR3</v>
      </c>
      <c r="C199" s="38">
        <f t="shared" si="12"/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38">
        <f t="shared" si="13"/>
        <v>0</v>
      </c>
      <c r="K199" s="13">
        <v>0</v>
      </c>
      <c r="L199" s="13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 s="38">
        <f t="shared" si="14"/>
        <v>2.5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2.5</v>
      </c>
      <c r="AD199" s="38">
        <v>0</v>
      </c>
      <c r="AE199" s="39">
        <f t="shared" si="15"/>
        <v>2.5</v>
      </c>
    </row>
    <row r="200" spans="1:31" x14ac:dyDescent="0.25">
      <c r="A200" s="33" t="str">
        <f>DATA!A199</f>
        <v>VŠMU (VSMU, 16, VŠMU.Bratislava)</v>
      </c>
      <c r="B200" s="41" t="str">
        <f>DATA!C199&amp;" - "&amp;DATA!B199</f>
        <v>Autor dramatizácie literárneho diela - EM1</v>
      </c>
      <c r="C200" s="38">
        <f t="shared" si="12"/>
        <v>1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38">
        <f t="shared" si="13"/>
        <v>0</v>
      </c>
      <c r="K200" s="13">
        <v>0</v>
      </c>
      <c r="L200" s="13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 s="38">
        <f t="shared" si="14"/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 s="38">
        <v>0</v>
      </c>
      <c r="AE200" s="39">
        <f t="shared" si="15"/>
        <v>1</v>
      </c>
    </row>
    <row r="201" spans="1:31" x14ac:dyDescent="0.25">
      <c r="A201" s="33" t="str">
        <f>DATA!A200</f>
        <v>VŠMU (VSMU, 16, VŠMU.Bratislava)</v>
      </c>
      <c r="B201" s="41" t="str">
        <f>DATA!C200&amp;" - "&amp;DATA!B200</f>
        <v>Autor hudby - EM1</v>
      </c>
      <c r="C201" s="38">
        <f t="shared" si="12"/>
        <v>0.5</v>
      </c>
      <c r="D201" s="13">
        <v>0.5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38">
        <f t="shared" si="13"/>
        <v>0</v>
      </c>
      <c r="K201" s="13">
        <v>0</v>
      </c>
      <c r="L201" s="13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 s="38">
        <f t="shared" si="14"/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 s="38">
        <v>0</v>
      </c>
      <c r="AE201" s="39">
        <f t="shared" si="15"/>
        <v>0.5</v>
      </c>
    </row>
    <row r="202" spans="1:31" x14ac:dyDescent="0.25">
      <c r="A202" s="33" t="str">
        <f>DATA!A201</f>
        <v>VŠMU (VSMU, 16, VŠMU.Bratislava)</v>
      </c>
      <c r="B202" s="41" t="str">
        <f>DATA!C201&amp;" - "&amp;DATA!B201</f>
        <v>Autor námetu - EM1</v>
      </c>
      <c r="C202" s="38">
        <f t="shared" si="12"/>
        <v>0.33334000000000003</v>
      </c>
      <c r="D202" s="13">
        <v>0.33334000000000003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38">
        <f t="shared" si="13"/>
        <v>0</v>
      </c>
      <c r="K202" s="13">
        <v>0</v>
      </c>
      <c r="L202" s="13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 s="38">
        <f t="shared" si="14"/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 s="38">
        <v>0</v>
      </c>
      <c r="AE202" s="39">
        <f t="shared" si="15"/>
        <v>0.33334000000000003</v>
      </c>
    </row>
    <row r="203" spans="1:31" x14ac:dyDescent="0.25">
      <c r="A203" s="33" t="str">
        <f>DATA!A202</f>
        <v>VŠMU (VSMU, 16, VŠMU.Bratislava)</v>
      </c>
      <c r="B203" s="41" t="str">
        <f>DATA!C202&amp;" - "&amp;DATA!B202</f>
        <v>Autor pohybovej spolupráce - EM1</v>
      </c>
      <c r="C203" s="38">
        <f t="shared" si="12"/>
        <v>1</v>
      </c>
      <c r="D203" s="13">
        <v>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38">
        <f t="shared" si="13"/>
        <v>0</v>
      </c>
      <c r="K203" s="13">
        <v>0</v>
      </c>
      <c r="L203" s="1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 s="38">
        <f t="shared" si="14"/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 s="38">
        <v>0</v>
      </c>
      <c r="AE203" s="39">
        <f t="shared" si="15"/>
        <v>1</v>
      </c>
    </row>
    <row r="204" spans="1:31" x14ac:dyDescent="0.25">
      <c r="A204" s="33" t="str">
        <f>DATA!A203</f>
        <v>VŠMU (VSMU, 16, VŠMU.Bratislava)</v>
      </c>
      <c r="B204" s="41" t="str">
        <f>DATA!C203&amp;" - "&amp;DATA!B203</f>
        <v>Autor svetelného dizajnu - EM1</v>
      </c>
      <c r="C204" s="38">
        <f t="shared" si="12"/>
        <v>1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38">
        <f t="shared" si="13"/>
        <v>0</v>
      </c>
      <c r="K204" s="13">
        <v>0</v>
      </c>
      <c r="L204" s="13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 s="38">
        <f t="shared" si="14"/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 s="38">
        <v>0</v>
      </c>
      <c r="AE204" s="39">
        <f t="shared" si="15"/>
        <v>1</v>
      </c>
    </row>
    <row r="205" spans="1:31" x14ac:dyDescent="0.25">
      <c r="A205" s="33" t="str">
        <f>DATA!A204</f>
        <v>VŠMU (VSMU, 16, VŠMU.Bratislava)</v>
      </c>
      <c r="B205" s="41" t="str">
        <f>DATA!C204&amp;" - "&amp;DATA!B204</f>
        <v>Autor úpravy dramatického diela - EM1</v>
      </c>
      <c r="C205" s="38">
        <f t="shared" si="12"/>
        <v>1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38">
        <f t="shared" si="13"/>
        <v>0</v>
      </c>
      <c r="K205" s="13">
        <v>0</v>
      </c>
      <c r="L205" s="13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 s="38">
        <f t="shared" si="14"/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 s="38">
        <v>0</v>
      </c>
      <c r="AE205" s="39">
        <f t="shared" si="15"/>
        <v>1</v>
      </c>
    </row>
    <row r="206" spans="1:31" x14ac:dyDescent="0.25">
      <c r="A206" s="33" t="str">
        <f>DATA!A205</f>
        <v>VŠMU (VSMU, 16, VŠMU.Bratislava)</v>
      </c>
      <c r="B206" s="41" t="str">
        <f>DATA!C205&amp;" - "&amp;DATA!B205</f>
        <v>Dramaturg - EM1</v>
      </c>
      <c r="C206" s="38">
        <f t="shared" si="12"/>
        <v>1</v>
      </c>
      <c r="D206" s="13">
        <v>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38">
        <f t="shared" si="13"/>
        <v>0</v>
      </c>
      <c r="K206" s="13">
        <v>0</v>
      </c>
      <c r="L206" s="13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 s="38">
        <f t="shared" si="14"/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 s="38">
        <v>0</v>
      </c>
      <c r="AE206" s="39">
        <f t="shared" si="15"/>
        <v>1</v>
      </c>
    </row>
    <row r="207" spans="1:31" x14ac:dyDescent="0.25">
      <c r="A207" s="33" t="str">
        <f>DATA!A206</f>
        <v>VŠMU (VSMU, 16, VŠMU.Bratislava)</v>
      </c>
      <c r="B207" s="41" t="str">
        <f>DATA!C206&amp;" - "&amp;DATA!B206</f>
        <v>Dramaturg - EM1</v>
      </c>
      <c r="C207" s="38">
        <f t="shared" si="12"/>
        <v>3</v>
      </c>
      <c r="D207" s="13">
        <v>3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38">
        <f t="shared" si="13"/>
        <v>0</v>
      </c>
      <c r="K207" s="13">
        <v>0</v>
      </c>
      <c r="L207" s="13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 s="38">
        <f t="shared" si="14"/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 s="38">
        <v>0</v>
      </c>
      <c r="AE207" s="39">
        <f t="shared" si="15"/>
        <v>3</v>
      </c>
    </row>
    <row r="208" spans="1:31" x14ac:dyDescent="0.25">
      <c r="A208" s="33" t="str">
        <f>DATA!A207</f>
        <v>VŠMU (VSMU, 16, VŠMU.Bratislava)</v>
      </c>
      <c r="B208" s="41" t="str">
        <f>DATA!C207&amp;" - "&amp;DATA!B207</f>
        <v>Filmový architekt - EM1</v>
      </c>
      <c r="C208" s="38">
        <f t="shared" si="12"/>
        <v>0.5</v>
      </c>
      <c r="D208" s="13">
        <v>0.5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38">
        <f t="shared" si="13"/>
        <v>0</v>
      </c>
      <c r="K208" s="13">
        <v>0</v>
      </c>
      <c r="L208" s="13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 s="38">
        <f t="shared" si="14"/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 s="38">
        <v>0</v>
      </c>
      <c r="AE208" s="39">
        <f t="shared" si="15"/>
        <v>0.5</v>
      </c>
    </row>
    <row r="209" spans="1:31" x14ac:dyDescent="0.25">
      <c r="A209" s="33" t="str">
        <f>DATA!A208</f>
        <v>VŠMU (VSMU, 16, VŠMU.Bratislava)</v>
      </c>
      <c r="B209" s="41" t="str">
        <f>DATA!C208&amp;" - "&amp;DATA!B208</f>
        <v>Herec v hlavnej úlohe - EM1</v>
      </c>
      <c r="C209" s="38">
        <f t="shared" si="12"/>
        <v>0.1429</v>
      </c>
      <c r="D209" s="13">
        <v>0.1429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38">
        <f t="shared" si="13"/>
        <v>0</v>
      </c>
      <c r="K209" s="13">
        <v>0</v>
      </c>
      <c r="L209" s="13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 s="38">
        <f t="shared" si="14"/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 s="38">
        <v>0</v>
      </c>
      <c r="AE209" s="39">
        <f t="shared" si="15"/>
        <v>0.1429</v>
      </c>
    </row>
    <row r="210" spans="1:31" x14ac:dyDescent="0.25">
      <c r="A210" s="33" t="str">
        <f>DATA!A209</f>
        <v>VŠMU (VSMU, 16, VŠMU.Bratislava)</v>
      </c>
      <c r="B210" s="41" t="str">
        <f>DATA!C209&amp;" - "&amp;DATA!B209</f>
        <v>Herec v hlavnej úlohy - EM1</v>
      </c>
      <c r="C210" s="38">
        <f t="shared" si="12"/>
        <v>0.14296</v>
      </c>
      <c r="D210" s="13">
        <v>0.14296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38">
        <f t="shared" si="13"/>
        <v>0</v>
      </c>
      <c r="K210" s="13">
        <v>0</v>
      </c>
      <c r="L210" s="13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 s="38">
        <f t="shared" si="14"/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 s="38">
        <v>0</v>
      </c>
      <c r="AE210" s="39">
        <f t="shared" si="15"/>
        <v>0.14296</v>
      </c>
    </row>
    <row r="211" spans="1:31" x14ac:dyDescent="0.25">
      <c r="A211" s="33" t="str">
        <f>DATA!A210</f>
        <v>VŠMU (VSMU, 16, VŠMU.Bratislava)</v>
      </c>
      <c r="B211" s="41" t="str">
        <f>DATA!C210&amp;" - "&amp;DATA!B210</f>
        <v>Herec vo vedľajšej úlohe - EM1</v>
      </c>
      <c r="C211" s="38">
        <f t="shared" si="12"/>
        <v>0.16675999999999999</v>
      </c>
      <c r="D211" s="13">
        <v>0.16675999999999999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38">
        <f t="shared" si="13"/>
        <v>0</v>
      </c>
      <c r="K211" s="13">
        <v>0</v>
      </c>
      <c r="L211" s="13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 s="38">
        <f t="shared" si="14"/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 s="38">
        <v>0</v>
      </c>
      <c r="AE211" s="39">
        <f t="shared" si="15"/>
        <v>0.16675999999999999</v>
      </c>
    </row>
    <row r="212" spans="1:31" x14ac:dyDescent="0.25">
      <c r="A212" s="33" t="str">
        <f>DATA!A211</f>
        <v>VŠMU (VSMU, 16, VŠMU.Bratislava)</v>
      </c>
      <c r="B212" s="41" t="str">
        <f>DATA!C211&amp;" - "&amp;DATA!B211</f>
        <v>Choreograf - EM1</v>
      </c>
      <c r="C212" s="38">
        <f t="shared" si="12"/>
        <v>1</v>
      </c>
      <c r="D212" s="13">
        <v>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38">
        <f t="shared" si="13"/>
        <v>0</v>
      </c>
      <c r="K212" s="13">
        <v>0</v>
      </c>
      <c r="L212" s="13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 s="38">
        <f t="shared" si="14"/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 s="38">
        <v>0</v>
      </c>
      <c r="AE212" s="39">
        <f t="shared" si="15"/>
        <v>1</v>
      </c>
    </row>
    <row r="213" spans="1:31" x14ac:dyDescent="0.25">
      <c r="A213" s="33" t="str">
        <f>DATA!A212</f>
        <v>VŠMU (VSMU, 16, VŠMU.Bratislava)</v>
      </c>
      <c r="B213" s="41" t="str">
        <f>DATA!C212&amp;" - "&amp;DATA!B212</f>
        <v>Kameraman - EM1</v>
      </c>
      <c r="C213" s="38">
        <f t="shared" si="12"/>
        <v>1</v>
      </c>
      <c r="D213" s="13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38">
        <f t="shared" si="13"/>
        <v>0</v>
      </c>
      <c r="K213" s="13">
        <v>0</v>
      </c>
      <c r="L213" s="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 s="38">
        <f t="shared" si="14"/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 s="38">
        <v>0</v>
      </c>
      <c r="AE213" s="39">
        <f t="shared" si="15"/>
        <v>1</v>
      </c>
    </row>
    <row r="214" spans="1:31" x14ac:dyDescent="0.25">
      <c r="A214" s="33" t="str">
        <f>DATA!A213</f>
        <v>VŠMU (VSMU, 16, VŠMU.Bratislava)</v>
      </c>
      <c r="B214" s="41" t="str">
        <f>DATA!C213&amp;" - "&amp;DATA!B213</f>
        <v>Majster zvuku - EM1</v>
      </c>
      <c r="C214" s="38">
        <f t="shared" si="12"/>
        <v>1</v>
      </c>
      <c r="D214" s="13">
        <v>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38">
        <f t="shared" si="13"/>
        <v>0</v>
      </c>
      <c r="K214" s="13">
        <v>0</v>
      </c>
      <c r="L214" s="13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 s="38">
        <f t="shared" si="14"/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 s="38">
        <v>0</v>
      </c>
      <c r="AE214" s="39">
        <f t="shared" si="15"/>
        <v>1</v>
      </c>
    </row>
    <row r="215" spans="1:31" x14ac:dyDescent="0.25">
      <c r="A215" s="33" t="str">
        <f>DATA!A214</f>
        <v>VŠMU (VSMU, 16, VŠMU.Bratislava)</v>
      </c>
      <c r="B215" s="41" t="str">
        <f>DATA!C214&amp;" - "&amp;DATA!B214</f>
        <v>Producent - EM1</v>
      </c>
      <c r="C215" s="38">
        <f t="shared" si="12"/>
        <v>0.86670000000000003</v>
      </c>
      <c r="D215" s="13">
        <v>0.86670000000000003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38">
        <f t="shared" si="13"/>
        <v>0</v>
      </c>
      <c r="K215" s="13">
        <v>0</v>
      </c>
      <c r="L215" s="13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 s="38">
        <f t="shared" si="14"/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 s="38">
        <v>0</v>
      </c>
      <c r="AE215" s="39">
        <f t="shared" si="15"/>
        <v>0.86670000000000003</v>
      </c>
    </row>
    <row r="216" spans="1:31" x14ac:dyDescent="0.25">
      <c r="A216" s="33" t="str">
        <f>DATA!A215</f>
        <v>VŠMU (VSMU, 16, VŠMU.Bratislava)</v>
      </c>
      <c r="B216" s="41" t="str">
        <f>DATA!C215&amp;" - "&amp;DATA!B215</f>
        <v>Producent - EM1</v>
      </c>
      <c r="C216" s="38">
        <f t="shared" si="12"/>
        <v>0.5</v>
      </c>
      <c r="D216" s="13">
        <v>0.5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38">
        <f t="shared" si="13"/>
        <v>0</v>
      </c>
      <c r="K216" s="13">
        <v>0</v>
      </c>
      <c r="L216" s="13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 s="38">
        <f t="shared" si="14"/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 s="38">
        <v>0</v>
      </c>
      <c r="AE216" s="39">
        <f t="shared" si="15"/>
        <v>0.5</v>
      </c>
    </row>
    <row r="217" spans="1:31" x14ac:dyDescent="0.25">
      <c r="A217" s="33" t="str">
        <f>DATA!A216</f>
        <v>VŠMU (VSMU, 16, VŠMU.Bratislava)</v>
      </c>
      <c r="B217" s="41" t="str">
        <f>DATA!C216&amp;" - "&amp;DATA!B216</f>
        <v>Režisér - EM1</v>
      </c>
      <c r="C217" s="38">
        <f t="shared" si="12"/>
        <v>1</v>
      </c>
      <c r="D217" s="13">
        <v>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38">
        <f t="shared" si="13"/>
        <v>0</v>
      </c>
      <c r="K217" s="13">
        <v>0</v>
      </c>
      <c r="L217" s="13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 s="38">
        <f t="shared" si="14"/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 s="38">
        <v>0</v>
      </c>
      <c r="AE217" s="39">
        <f t="shared" si="15"/>
        <v>1</v>
      </c>
    </row>
    <row r="218" spans="1:31" x14ac:dyDescent="0.25">
      <c r="A218" s="33" t="str">
        <f>DATA!A217</f>
        <v>VŠMU (VSMU, 16, VŠMU.Bratislava)</v>
      </c>
      <c r="B218" s="41" t="str">
        <f>DATA!C217&amp;" - "&amp;DATA!B217</f>
        <v>Režisér - EM1</v>
      </c>
      <c r="C218" s="38">
        <f t="shared" si="12"/>
        <v>4</v>
      </c>
      <c r="D218" s="13">
        <v>4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38">
        <f t="shared" si="13"/>
        <v>0</v>
      </c>
      <c r="K218" s="13">
        <v>0</v>
      </c>
      <c r="L218" s="13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 s="38">
        <f t="shared" si="14"/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 s="38">
        <v>0</v>
      </c>
      <c r="AE218" s="39">
        <f t="shared" si="15"/>
        <v>4</v>
      </c>
    </row>
    <row r="219" spans="1:31" x14ac:dyDescent="0.25">
      <c r="A219" s="33" t="str">
        <f>DATA!A218</f>
        <v>VŠMU (VSMU, 16, VŠMU.Bratislava)</v>
      </c>
      <c r="B219" s="41" t="str">
        <f>DATA!C218&amp;" - "&amp;DATA!B218</f>
        <v>Spevák - EM1</v>
      </c>
      <c r="C219" s="38">
        <f t="shared" si="12"/>
        <v>0.1429</v>
      </c>
      <c r="D219" s="13">
        <v>0.1429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38">
        <f t="shared" si="13"/>
        <v>0</v>
      </c>
      <c r="K219" s="13">
        <v>0</v>
      </c>
      <c r="L219" s="13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 s="38">
        <f t="shared" si="14"/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 s="38">
        <v>0</v>
      </c>
      <c r="AE219" s="39">
        <f t="shared" si="15"/>
        <v>0.1429</v>
      </c>
    </row>
    <row r="220" spans="1:31" x14ac:dyDescent="0.25">
      <c r="A220" s="33" t="str">
        <f>DATA!A219</f>
        <v>VŠMU (VSMU, 16, VŠMU.Bratislava)</v>
      </c>
      <c r="B220" s="41" t="str">
        <f>DATA!C219&amp;" - "&amp;DATA!B219</f>
        <v>Autor scenára - EM2</v>
      </c>
      <c r="C220" s="38">
        <f t="shared" si="12"/>
        <v>0.33334000000000003</v>
      </c>
      <c r="D220" s="13">
        <v>0</v>
      </c>
      <c r="E220" s="13">
        <v>0.33334000000000003</v>
      </c>
      <c r="F220" s="13">
        <v>0</v>
      </c>
      <c r="G220" s="13">
        <v>0</v>
      </c>
      <c r="H220" s="13">
        <v>0</v>
      </c>
      <c r="I220" s="13">
        <v>0</v>
      </c>
      <c r="J220" s="38">
        <f t="shared" si="13"/>
        <v>0</v>
      </c>
      <c r="K220" s="13">
        <v>0</v>
      </c>
      <c r="L220" s="13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 s="38">
        <f t="shared" si="14"/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 s="38">
        <v>0</v>
      </c>
      <c r="AE220" s="39">
        <f t="shared" si="15"/>
        <v>0.33334000000000003</v>
      </c>
    </row>
    <row r="221" spans="1:31" x14ac:dyDescent="0.25">
      <c r="A221" s="33" t="str">
        <f>DATA!A220</f>
        <v>VŠMU (VSMU, 16, VŠMU.Bratislava)</v>
      </c>
      <c r="B221" s="41" t="str">
        <f>DATA!C220&amp;" - "&amp;DATA!B220</f>
        <v>Dramaturg - EM2</v>
      </c>
      <c r="C221" s="38">
        <f t="shared" si="12"/>
        <v>1</v>
      </c>
      <c r="D221" s="13">
        <v>0</v>
      </c>
      <c r="E221" s="13">
        <v>1</v>
      </c>
      <c r="F221" s="13">
        <v>0</v>
      </c>
      <c r="G221" s="13">
        <v>0</v>
      </c>
      <c r="H221" s="13">
        <v>0</v>
      </c>
      <c r="I221" s="13">
        <v>0</v>
      </c>
      <c r="J221" s="38">
        <f t="shared" si="13"/>
        <v>0</v>
      </c>
      <c r="K221" s="13">
        <v>0</v>
      </c>
      <c r="L221" s="13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 s="38">
        <f t="shared" si="14"/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 s="38">
        <v>0</v>
      </c>
      <c r="AE221" s="39">
        <f t="shared" si="15"/>
        <v>1</v>
      </c>
    </row>
    <row r="222" spans="1:31" x14ac:dyDescent="0.25">
      <c r="A222" s="33" t="str">
        <f>DATA!A221</f>
        <v>VŠMU (VSMU, 16, VŠMU.Bratislava)</v>
      </c>
      <c r="B222" s="41" t="str">
        <f>DATA!C221&amp;" - "&amp;DATA!B221</f>
        <v>Filmový architekt - EM2</v>
      </c>
      <c r="C222" s="38">
        <f t="shared" si="12"/>
        <v>4</v>
      </c>
      <c r="D222" s="13">
        <v>0</v>
      </c>
      <c r="E222" s="13">
        <v>4</v>
      </c>
      <c r="F222" s="13">
        <v>0</v>
      </c>
      <c r="G222" s="13">
        <v>0</v>
      </c>
      <c r="H222" s="13">
        <v>0</v>
      </c>
      <c r="I222" s="13">
        <v>0</v>
      </c>
      <c r="J222" s="38">
        <f t="shared" si="13"/>
        <v>0</v>
      </c>
      <c r="K222" s="13">
        <v>0</v>
      </c>
      <c r="L222" s="13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 s="38">
        <f t="shared" si="14"/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 s="38">
        <v>0</v>
      </c>
      <c r="AE222" s="39">
        <f t="shared" si="15"/>
        <v>4</v>
      </c>
    </row>
    <row r="223" spans="1:31" x14ac:dyDescent="0.25">
      <c r="A223" s="33" t="str">
        <f>DATA!A222</f>
        <v>VŠMU (VSMU, 16, VŠMU.Bratislava)</v>
      </c>
      <c r="B223" s="41" t="str">
        <f>DATA!C222&amp;" - "&amp;DATA!B222</f>
        <v>Herec vo vedľajšej úlohe - EM2</v>
      </c>
      <c r="C223" s="38">
        <f t="shared" si="12"/>
        <v>0.47104000000000001</v>
      </c>
      <c r="D223" s="13">
        <v>0</v>
      </c>
      <c r="E223" s="13">
        <v>0.47104000000000001</v>
      </c>
      <c r="F223" s="13">
        <v>0</v>
      </c>
      <c r="G223" s="13">
        <v>0</v>
      </c>
      <c r="H223" s="13">
        <v>0</v>
      </c>
      <c r="I223" s="13">
        <v>0</v>
      </c>
      <c r="J223" s="38">
        <f t="shared" si="13"/>
        <v>0</v>
      </c>
      <c r="K223" s="13">
        <v>0</v>
      </c>
      <c r="L223" s="1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 s="38">
        <f t="shared" si="14"/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 s="38">
        <v>0</v>
      </c>
      <c r="AE223" s="39">
        <f t="shared" si="15"/>
        <v>0.47104000000000001</v>
      </c>
    </row>
    <row r="224" spans="1:31" x14ac:dyDescent="0.25">
      <c r="A224" s="33" t="str">
        <f>DATA!A223</f>
        <v>VŠMU (VSMU, 16, VŠMU.Bratislava)</v>
      </c>
      <c r="B224" s="41" t="str">
        <f>DATA!C223&amp;" - "&amp;DATA!B223</f>
        <v>Inštrumentalista - EM2</v>
      </c>
      <c r="C224" s="38">
        <f t="shared" si="12"/>
        <v>0.01</v>
      </c>
      <c r="D224" s="13">
        <v>0</v>
      </c>
      <c r="E224" s="13">
        <v>0.01</v>
      </c>
      <c r="F224" s="13">
        <v>0</v>
      </c>
      <c r="G224" s="13">
        <v>0</v>
      </c>
      <c r="H224" s="13">
        <v>0</v>
      </c>
      <c r="I224" s="13">
        <v>0</v>
      </c>
      <c r="J224" s="38">
        <f t="shared" si="13"/>
        <v>0</v>
      </c>
      <c r="K224" s="13">
        <v>0</v>
      </c>
      <c r="L224" s="13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 s="38">
        <f t="shared" si="14"/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 s="38">
        <v>0</v>
      </c>
      <c r="AE224" s="39">
        <f t="shared" si="15"/>
        <v>0.01</v>
      </c>
    </row>
    <row r="225" spans="1:31" x14ac:dyDescent="0.25">
      <c r="A225" s="33" t="str">
        <f>DATA!A224</f>
        <v>VŠMU (VSMU, 16, VŠMU.Bratislava)</v>
      </c>
      <c r="B225" s="41" t="str">
        <f>DATA!C224&amp;" - "&amp;DATA!B224</f>
        <v>Inštrumentalista - sólista - EM2</v>
      </c>
      <c r="C225" s="38">
        <f t="shared" si="12"/>
        <v>1</v>
      </c>
      <c r="D225" s="13">
        <v>0</v>
      </c>
      <c r="E225" s="13">
        <v>1</v>
      </c>
      <c r="F225" s="13">
        <v>0</v>
      </c>
      <c r="G225" s="13">
        <v>0</v>
      </c>
      <c r="H225" s="13">
        <v>0</v>
      </c>
      <c r="I225" s="13">
        <v>0</v>
      </c>
      <c r="J225" s="38">
        <f t="shared" si="13"/>
        <v>0</v>
      </c>
      <c r="K225" s="13">
        <v>0</v>
      </c>
      <c r="L225" s="13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 s="38">
        <f t="shared" si="14"/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 s="38">
        <v>0</v>
      </c>
      <c r="AE225" s="39">
        <f t="shared" si="15"/>
        <v>1</v>
      </c>
    </row>
    <row r="226" spans="1:31" x14ac:dyDescent="0.25">
      <c r="A226" s="33" t="str">
        <f>DATA!A225</f>
        <v>VŠMU (VSMU, 16, VŠMU.Bratislava)</v>
      </c>
      <c r="B226" s="41" t="str">
        <f>DATA!C225&amp;" - "&amp;DATA!B225</f>
        <v>Kostýmový výtvarník - EM2</v>
      </c>
      <c r="C226" s="38">
        <f t="shared" si="12"/>
        <v>0.33334000000000003</v>
      </c>
      <c r="D226" s="13">
        <v>0</v>
      </c>
      <c r="E226" s="13">
        <v>0.33334000000000003</v>
      </c>
      <c r="F226" s="13">
        <v>0</v>
      </c>
      <c r="G226" s="13">
        <v>0</v>
      </c>
      <c r="H226" s="13">
        <v>0</v>
      </c>
      <c r="I226" s="13">
        <v>0</v>
      </c>
      <c r="J226" s="38">
        <f t="shared" si="13"/>
        <v>0</v>
      </c>
      <c r="K226" s="13">
        <v>0</v>
      </c>
      <c r="L226" s="13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 s="38">
        <f t="shared" si="14"/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 s="38">
        <v>0</v>
      </c>
      <c r="AE226" s="39">
        <f t="shared" si="15"/>
        <v>0.33334000000000003</v>
      </c>
    </row>
    <row r="227" spans="1:31" x14ac:dyDescent="0.25">
      <c r="A227" s="33" t="str">
        <f>DATA!A226</f>
        <v>VŠMU (VSMU, 16, VŠMU.Bratislava)</v>
      </c>
      <c r="B227" s="41" t="str">
        <f>DATA!C226&amp;" - "&amp;DATA!B226</f>
        <v>Majster zvuku - EM2</v>
      </c>
      <c r="C227" s="38">
        <f t="shared" si="12"/>
        <v>2</v>
      </c>
      <c r="D227" s="13">
        <v>0</v>
      </c>
      <c r="E227" s="13">
        <v>2</v>
      </c>
      <c r="F227" s="13">
        <v>0</v>
      </c>
      <c r="G227" s="13">
        <v>0</v>
      </c>
      <c r="H227" s="13">
        <v>0</v>
      </c>
      <c r="I227" s="13">
        <v>0</v>
      </c>
      <c r="J227" s="38">
        <f t="shared" si="13"/>
        <v>0</v>
      </c>
      <c r="K227" s="13">
        <v>0</v>
      </c>
      <c r="L227" s="13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 s="38">
        <f t="shared" si="14"/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 s="38">
        <v>0</v>
      </c>
      <c r="AE227" s="39">
        <f t="shared" si="15"/>
        <v>2</v>
      </c>
    </row>
    <row r="228" spans="1:31" x14ac:dyDescent="0.25">
      <c r="A228" s="33" t="str">
        <f>DATA!A227</f>
        <v>VŠMU (VSMU, 16, VŠMU.Bratislava)</v>
      </c>
      <c r="B228" s="41" t="str">
        <f>DATA!C227&amp;" - "&amp;DATA!B227</f>
        <v>Inštrumentalista - sólista - EM3</v>
      </c>
      <c r="C228" s="38">
        <f t="shared" si="12"/>
        <v>0.5</v>
      </c>
      <c r="D228" s="13">
        <v>0</v>
      </c>
      <c r="E228" s="13">
        <v>0</v>
      </c>
      <c r="F228" s="13">
        <v>0.5</v>
      </c>
      <c r="G228" s="13">
        <v>0</v>
      </c>
      <c r="H228" s="13">
        <v>0</v>
      </c>
      <c r="I228" s="13">
        <v>0</v>
      </c>
      <c r="J228" s="38">
        <f t="shared" si="13"/>
        <v>0</v>
      </c>
      <c r="K228" s="13">
        <v>0</v>
      </c>
      <c r="L228" s="13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 s="38">
        <f t="shared" si="14"/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 s="38">
        <v>0</v>
      </c>
      <c r="AE228" s="39">
        <f t="shared" si="15"/>
        <v>0.5</v>
      </c>
    </row>
    <row r="229" spans="1:31" x14ac:dyDescent="0.25">
      <c r="A229" s="33" t="str">
        <f>DATA!A228</f>
        <v>VŠMU (VSMU, 16, VŠMU.Bratislava)</v>
      </c>
      <c r="B229" s="41" t="str">
        <f>DATA!C228&amp;" - "&amp;DATA!B228</f>
        <v>Autor svetelného dizajnu - EN1</v>
      </c>
      <c r="C229" s="38">
        <f t="shared" si="12"/>
        <v>1</v>
      </c>
      <c r="D229" s="13">
        <v>0</v>
      </c>
      <c r="E229" s="13">
        <v>0</v>
      </c>
      <c r="F229" s="13">
        <v>0</v>
      </c>
      <c r="G229" s="13">
        <v>1</v>
      </c>
      <c r="H229" s="13">
        <v>0</v>
      </c>
      <c r="I229" s="13">
        <v>0</v>
      </c>
      <c r="J229" s="38">
        <f t="shared" si="13"/>
        <v>0</v>
      </c>
      <c r="K229" s="13">
        <v>0</v>
      </c>
      <c r="L229" s="13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 s="38">
        <f t="shared" si="14"/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 s="38">
        <v>0</v>
      </c>
      <c r="AE229" s="39">
        <f t="shared" si="15"/>
        <v>1</v>
      </c>
    </row>
    <row r="230" spans="1:31" x14ac:dyDescent="0.25">
      <c r="A230" s="33" t="str">
        <f>DATA!A229</f>
        <v>VŠMU (VSMU, 16, VŠMU.Bratislava)</v>
      </c>
      <c r="B230" s="41" t="str">
        <f>DATA!C229&amp;" - "&amp;DATA!B229</f>
        <v>Autor úpravy dramatického diela - EN1</v>
      </c>
      <c r="C230" s="38">
        <f t="shared" si="12"/>
        <v>0.5</v>
      </c>
      <c r="D230" s="13">
        <v>0</v>
      </c>
      <c r="E230" s="13">
        <v>0</v>
      </c>
      <c r="F230" s="13">
        <v>0</v>
      </c>
      <c r="G230" s="13">
        <v>0.5</v>
      </c>
      <c r="H230" s="13">
        <v>0</v>
      </c>
      <c r="I230" s="13">
        <v>0</v>
      </c>
      <c r="J230" s="38">
        <f t="shared" si="13"/>
        <v>0</v>
      </c>
      <c r="K230" s="13">
        <v>0</v>
      </c>
      <c r="L230" s="13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 s="38">
        <f t="shared" si="14"/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 s="38">
        <v>0</v>
      </c>
      <c r="AE230" s="39">
        <f t="shared" si="15"/>
        <v>0.5</v>
      </c>
    </row>
    <row r="231" spans="1:31" x14ac:dyDescent="0.25">
      <c r="A231" s="33" t="str">
        <f>DATA!A230</f>
        <v>VŠMU (VSMU, 16, VŠMU.Bratislava)</v>
      </c>
      <c r="B231" s="41" t="str">
        <f>DATA!C230&amp;" - "&amp;DATA!B230</f>
        <v>Dramaturg - EN1</v>
      </c>
      <c r="C231" s="38">
        <f t="shared" si="12"/>
        <v>5</v>
      </c>
      <c r="D231" s="13">
        <v>0</v>
      </c>
      <c r="E231" s="13">
        <v>0</v>
      </c>
      <c r="F231" s="13">
        <v>0</v>
      </c>
      <c r="G231" s="13">
        <v>5</v>
      </c>
      <c r="H231" s="13">
        <v>0</v>
      </c>
      <c r="I231" s="13">
        <v>0</v>
      </c>
      <c r="J231" s="38">
        <f t="shared" si="13"/>
        <v>0</v>
      </c>
      <c r="K231" s="13">
        <v>0</v>
      </c>
      <c r="L231" s="13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 s="38">
        <f t="shared" si="14"/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 s="38">
        <v>0</v>
      </c>
      <c r="AE231" s="39">
        <f t="shared" si="15"/>
        <v>5</v>
      </c>
    </row>
    <row r="232" spans="1:31" x14ac:dyDescent="0.25">
      <c r="A232" s="33" t="str">
        <f>DATA!A231</f>
        <v>VŠMU (VSMU, 16, VŠMU.Bratislava)</v>
      </c>
      <c r="B232" s="41" t="str">
        <f>DATA!C231&amp;" - "&amp;DATA!B231</f>
        <v>Herec v hlavnej úlohy - EN1</v>
      </c>
      <c r="C232" s="38">
        <f t="shared" si="12"/>
        <v>1</v>
      </c>
      <c r="D232" s="13">
        <v>0</v>
      </c>
      <c r="E232" s="13">
        <v>0</v>
      </c>
      <c r="F232" s="13">
        <v>0</v>
      </c>
      <c r="G232" s="13">
        <v>1</v>
      </c>
      <c r="H232" s="13">
        <v>0</v>
      </c>
      <c r="I232" s="13">
        <v>0</v>
      </c>
      <c r="J232" s="38">
        <f t="shared" si="13"/>
        <v>0</v>
      </c>
      <c r="K232" s="13">
        <v>0</v>
      </c>
      <c r="L232" s="13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 s="38">
        <f t="shared" si="14"/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 s="38">
        <v>0</v>
      </c>
      <c r="AE232" s="39">
        <f t="shared" si="15"/>
        <v>1</v>
      </c>
    </row>
    <row r="233" spans="1:31" x14ac:dyDescent="0.25">
      <c r="A233" s="33" t="str">
        <f>DATA!A232</f>
        <v>VŠMU (VSMU, 16, VŠMU.Bratislava)</v>
      </c>
      <c r="B233" s="41" t="str">
        <f>DATA!C232&amp;" - "&amp;DATA!B232</f>
        <v>Herec vo vedľajšej úlohe - EN1</v>
      </c>
      <c r="C233" s="38">
        <f t="shared" si="12"/>
        <v>1.1111200000000001</v>
      </c>
      <c r="D233" s="13">
        <v>0</v>
      </c>
      <c r="E233" s="13">
        <v>0</v>
      </c>
      <c r="F233" s="13">
        <v>0</v>
      </c>
      <c r="G233" s="13">
        <v>1.1111200000000001</v>
      </c>
      <c r="H233" s="13">
        <v>0</v>
      </c>
      <c r="I233" s="13">
        <v>0</v>
      </c>
      <c r="J233" s="38">
        <f t="shared" si="13"/>
        <v>0</v>
      </c>
      <c r="K233" s="13">
        <v>0</v>
      </c>
      <c r="L233" s="1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 s="38">
        <f t="shared" si="14"/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 s="38">
        <v>0</v>
      </c>
      <c r="AE233" s="39">
        <f t="shared" si="15"/>
        <v>1.1111200000000001</v>
      </c>
    </row>
    <row r="234" spans="1:31" x14ac:dyDescent="0.25">
      <c r="A234" s="33" t="str">
        <f>DATA!A233</f>
        <v>VŠMU (VSMU, 16, VŠMU.Bratislava)</v>
      </c>
      <c r="B234" s="41" t="str">
        <f>DATA!C233&amp;" - "&amp;DATA!B233</f>
        <v>Choreograf - EN1</v>
      </c>
      <c r="C234" s="38">
        <f t="shared" si="12"/>
        <v>1.5</v>
      </c>
      <c r="D234" s="13">
        <v>0</v>
      </c>
      <c r="E234" s="13">
        <v>0</v>
      </c>
      <c r="F234" s="13">
        <v>0</v>
      </c>
      <c r="G234" s="13">
        <v>1.5</v>
      </c>
      <c r="H234" s="13">
        <v>0</v>
      </c>
      <c r="I234" s="13">
        <v>0</v>
      </c>
      <c r="J234" s="38">
        <f t="shared" si="13"/>
        <v>0</v>
      </c>
      <c r="K234" s="13">
        <v>0</v>
      </c>
      <c r="L234" s="13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 s="38">
        <f t="shared" si="14"/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 s="38">
        <v>0</v>
      </c>
      <c r="AE234" s="39">
        <f t="shared" si="15"/>
        <v>1.5</v>
      </c>
    </row>
    <row r="235" spans="1:31" x14ac:dyDescent="0.25">
      <c r="A235" s="33" t="str">
        <f>DATA!A234</f>
        <v>VŠMU (VSMU, 16, VŠMU.Bratislava)</v>
      </c>
      <c r="B235" s="41" t="str">
        <f>DATA!C234&amp;" - "&amp;DATA!B234</f>
        <v>Inštrumentalista - EN1</v>
      </c>
      <c r="C235" s="38">
        <f t="shared" si="12"/>
        <v>0.01</v>
      </c>
      <c r="D235" s="13">
        <v>0</v>
      </c>
      <c r="E235" s="13">
        <v>0</v>
      </c>
      <c r="F235" s="13">
        <v>0</v>
      </c>
      <c r="G235" s="13">
        <v>0.01</v>
      </c>
      <c r="H235" s="13">
        <v>0</v>
      </c>
      <c r="I235" s="13">
        <v>0</v>
      </c>
      <c r="J235" s="38">
        <f t="shared" si="13"/>
        <v>0</v>
      </c>
      <c r="K235" s="13">
        <v>0</v>
      </c>
      <c r="L235" s="13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 s="38">
        <f t="shared" si="14"/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 s="38">
        <v>0</v>
      </c>
      <c r="AE235" s="39">
        <f t="shared" si="15"/>
        <v>0.01</v>
      </c>
    </row>
    <row r="236" spans="1:31" x14ac:dyDescent="0.25">
      <c r="A236" s="33" t="str">
        <f>DATA!A235</f>
        <v>VŠMU (VSMU, 16, VŠMU.Bratislava)</v>
      </c>
      <c r="B236" s="41" t="str">
        <f>DATA!C235&amp;" - "&amp;DATA!B235</f>
        <v>Režisér - EN1</v>
      </c>
      <c r="C236" s="38">
        <f t="shared" si="12"/>
        <v>2</v>
      </c>
      <c r="D236" s="13">
        <v>0</v>
      </c>
      <c r="E236" s="13">
        <v>0</v>
      </c>
      <c r="F236" s="13">
        <v>0</v>
      </c>
      <c r="G236" s="13">
        <v>2</v>
      </c>
      <c r="H236" s="13">
        <v>0</v>
      </c>
      <c r="I236" s="13">
        <v>0</v>
      </c>
      <c r="J236" s="38">
        <f t="shared" si="13"/>
        <v>0</v>
      </c>
      <c r="K236" s="13">
        <v>0</v>
      </c>
      <c r="L236" s="13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 s="38">
        <f t="shared" si="14"/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 s="38">
        <v>0</v>
      </c>
      <c r="AE236" s="39">
        <f t="shared" si="15"/>
        <v>2</v>
      </c>
    </row>
    <row r="237" spans="1:31" x14ac:dyDescent="0.25">
      <c r="A237" s="33" t="str">
        <f>DATA!A236</f>
        <v>VŠMU (VSMU, 16, VŠMU.Bratislava)</v>
      </c>
      <c r="B237" s="41" t="str">
        <f>DATA!C236&amp;" - "&amp;DATA!B236</f>
        <v>Scénograf - EN1</v>
      </c>
      <c r="C237" s="38">
        <f t="shared" si="12"/>
        <v>1</v>
      </c>
      <c r="D237" s="13">
        <v>0</v>
      </c>
      <c r="E237" s="13">
        <v>0</v>
      </c>
      <c r="F237" s="13">
        <v>0</v>
      </c>
      <c r="G237" s="13">
        <v>1</v>
      </c>
      <c r="H237" s="13">
        <v>0</v>
      </c>
      <c r="I237" s="13">
        <v>0</v>
      </c>
      <c r="J237" s="38">
        <f t="shared" si="13"/>
        <v>0</v>
      </c>
      <c r="K237" s="13">
        <v>0</v>
      </c>
      <c r="L237" s="13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 s="38">
        <f t="shared" si="14"/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 s="38">
        <v>0</v>
      </c>
      <c r="AE237" s="39">
        <f t="shared" si="15"/>
        <v>1</v>
      </c>
    </row>
    <row r="238" spans="1:31" x14ac:dyDescent="0.25">
      <c r="A238" s="33" t="str">
        <f>DATA!A237</f>
        <v>VŠMU (VSMU, 16, VŠMU.Bratislava)</v>
      </c>
      <c r="B238" s="41" t="str">
        <f>DATA!C237&amp;" - "&amp;DATA!B237</f>
        <v>Spevák - sólista - EN1</v>
      </c>
      <c r="C238" s="38">
        <f t="shared" si="12"/>
        <v>0.76670000000000005</v>
      </c>
      <c r="D238" s="13">
        <v>0</v>
      </c>
      <c r="E238" s="13">
        <v>0</v>
      </c>
      <c r="F238" s="13">
        <v>0</v>
      </c>
      <c r="G238" s="13">
        <v>0.76670000000000005</v>
      </c>
      <c r="H238" s="13">
        <v>0</v>
      </c>
      <c r="I238" s="13">
        <v>0</v>
      </c>
      <c r="J238" s="38">
        <f t="shared" si="13"/>
        <v>0</v>
      </c>
      <c r="K238" s="13">
        <v>0</v>
      </c>
      <c r="L238" s="13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 s="38">
        <f t="shared" si="14"/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 s="38">
        <v>0</v>
      </c>
      <c r="AE238" s="39">
        <f t="shared" si="15"/>
        <v>0.76670000000000005</v>
      </c>
    </row>
    <row r="239" spans="1:31" x14ac:dyDescent="0.25">
      <c r="A239" s="33" t="str">
        <f>DATA!A238</f>
        <v>VŠMU (VSMU, 16, VŠMU.Bratislava)</v>
      </c>
      <c r="B239" s="41" t="str">
        <f>DATA!C238&amp;" - "&amp;DATA!B238</f>
        <v>Tanečný interpret - EN1</v>
      </c>
      <c r="C239" s="38">
        <f t="shared" si="12"/>
        <v>0.11112</v>
      </c>
      <c r="D239" s="13">
        <v>0</v>
      </c>
      <c r="E239" s="13">
        <v>0</v>
      </c>
      <c r="F239" s="13">
        <v>0</v>
      </c>
      <c r="G239" s="13">
        <v>0.11112</v>
      </c>
      <c r="H239" s="13">
        <v>0</v>
      </c>
      <c r="I239" s="13">
        <v>0</v>
      </c>
      <c r="J239" s="38">
        <f t="shared" si="13"/>
        <v>0</v>
      </c>
      <c r="K239" s="13">
        <v>0</v>
      </c>
      <c r="L239" s="13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 s="38">
        <f t="shared" si="14"/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 s="38">
        <v>0</v>
      </c>
      <c r="AE239" s="39">
        <f t="shared" si="15"/>
        <v>0.11112</v>
      </c>
    </row>
    <row r="240" spans="1:31" x14ac:dyDescent="0.25">
      <c r="A240" s="33" t="str">
        <f>DATA!A239</f>
        <v>VŠMU (VSMU, 16, VŠMU.Bratislava)</v>
      </c>
      <c r="B240" s="41" t="str">
        <f>DATA!C239&amp;" - "&amp;DATA!B239</f>
        <v>Tanečný interpret - sólista - EN1</v>
      </c>
      <c r="C240" s="38">
        <f t="shared" si="12"/>
        <v>1</v>
      </c>
      <c r="D240" s="13">
        <v>0</v>
      </c>
      <c r="E240" s="13">
        <v>0</v>
      </c>
      <c r="F240" s="13">
        <v>0</v>
      </c>
      <c r="G240" s="13">
        <v>1</v>
      </c>
      <c r="H240" s="13">
        <v>0</v>
      </c>
      <c r="I240" s="13">
        <v>0</v>
      </c>
      <c r="J240" s="38">
        <f t="shared" si="13"/>
        <v>0</v>
      </c>
      <c r="K240" s="13">
        <v>0</v>
      </c>
      <c r="L240" s="13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 s="38">
        <f t="shared" si="14"/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 s="38">
        <v>0</v>
      </c>
      <c r="AE240" s="39">
        <f t="shared" si="15"/>
        <v>1</v>
      </c>
    </row>
    <row r="241" spans="1:31" x14ac:dyDescent="0.25">
      <c r="A241" s="33" t="str">
        <f>DATA!A240</f>
        <v>VŠMU (VSMU, 16, VŠMU.Bratislava)</v>
      </c>
      <c r="B241" s="41" t="str">
        <f>DATA!C240&amp;" - "&amp;DATA!B240</f>
        <v>Autor hudby - EN2</v>
      </c>
      <c r="C241" s="38">
        <f t="shared" si="12"/>
        <v>1</v>
      </c>
      <c r="D241" s="13">
        <v>0</v>
      </c>
      <c r="E241" s="13">
        <v>0</v>
      </c>
      <c r="F241" s="13">
        <v>0</v>
      </c>
      <c r="G241" s="13">
        <v>0</v>
      </c>
      <c r="H241" s="13">
        <v>1</v>
      </c>
      <c r="I241" s="13">
        <v>0</v>
      </c>
      <c r="J241" s="38">
        <f t="shared" si="13"/>
        <v>0</v>
      </c>
      <c r="K241" s="13">
        <v>0</v>
      </c>
      <c r="L241" s="13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 s="38">
        <f t="shared" si="14"/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 s="38">
        <v>0</v>
      </c>
      <c r="AE241" s="39">
        <f t="shared" si="15"/>
        <v>1</v>
      </c>
    </row>
    <row r="242" spans="1:31" x14ac:dyDescent="0.25">
      <c r="A242" s="33" t="str">
        <f>DATA!A241</f>
        <v>VŠMU (VSMU, 16, VŠMU.Bratislava)</v>
      </c>
      <c r="B242" s="41" t="str">
        <f>DATA!C241&amp;" - "&amp;DATA!B241</f>
        <v>Autor pohybovej spolupráce - EN2</v>
      </c>
      <c r="C242" s="38">
        <f t="shared" si="12"/>
        <v>1</v>
      </c>
      <c r="D242" s="13">
        <v>0</v>
      </c>
      <c r="E242" s="13">
        <v>0</v>
      </c>
      <c r="F242" s="13">
        <v>0</v>
      </c>
      <c r="G242" s="13">
        <v>0</v>
      </c>
      <c r="H242" s="13">
        <v>1</v>
      </c>
      <c r="I242" s="13">
        <v>0</v>
      </c>
      <c r="J242" s="38">
        <f t="shared" si="13"/>
        <v>0</v>
      </c>
      <c r="K242" s="13">
        <v>0</v>
      </c>
      <c r="L242" s="13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 s="38">
        <f t="shared" si="14"/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 s="38">
        <v>0</v>
      </c>
      <c r="AE242" s="39">
        <f t="shared" si="15"/>
        <v>1</v>
      </c>
    </row>
    <row r="243" spans="1:31" x14ac:dyDescent="0.25">
      <c r="A243" s="33" t="str">
        <f>DATA!A242</f>
        <v>VŠMU (VSMU, 16, VŠMU.Bratislava)</v>
      </c>
      <c r="B243" s="41" t="str">
        <f>DATA!C242&amp;" - "&amp;DATA!B242</f>
        <v>Autor úpravy dramatického diela - EN2</v>
      </c>
      <c r="C243" s="38">
        <f t="shared" si="12"/>
        <v>0.5</v>
      </c>
      <c r="D243" s="13">
        <v>0</v>
      </c>
      <c r="E243" s="13">
        <v>0</v>
      </c>
      <c r="F243" s="13">
        <v>0</v>
      </c>
      <c r="G243" s="13">
        <v>0</v>
      </c>
      <c r="H243" s="13">
        <v>0.5</v>
      </c>
      <c r="I243" s="13">
        <v>0</v>
      </c>
      <c r="J243" s="38">
        <f t="shared" si="13"/>
        <v>0</v>
      </c>
      <c r="K243" s="13">
        <v>0</v>
      </c>
      <c r="L243" s="1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 s="38">
        <f t="shared" si="14"/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 s="38">
        <v>0</v>
      </c>
      <c r="AE243" s="39">
        <f t="shared" si="15"/>
        <v>0.5</v>
      </c>
    </row>
    <row r="244" spans="1:31" x14ac:dyDescent="0.25">
      <c r="A244" s="33" t="str">
        <f>DATA!A243</f>
        <v>VŠMU (VSMU, 16, VŠMU.Bratislava)</v>
      </c>
      <c r="B244" s="41" t="str">
        <f>DATA!C243&amp;" - "&amp;DATA!B243</f>
        <v>Autor videoprojekcie - EN2</v>
      </c>
      <c r="C244" s="38">
        <f t="shared" si="12"/>
        <v>1</v>
      </c>
      <c r="D244" s="13">
        <v>0</v>
      </c>
      <c r="E244" s="13">
        <v>0</v>
      </c>
      <c r="F244" s="13">
        <v>0</v>
      </c>
      <c r="G244" s="13">
        <v>0</v>
      </c>
      <c r="H244" s="13">
        <v>1</v>
      </c>
      <c r="I244" s="13">
        <v>0</v>
      </c>
      <c r="J244" s="38">
        <f t="shared" si="13"/>
        <v>0</v>
      </c>
      <c r="K244" s="13">
        <v>0</v>
      </c>
      <c r="L244" s="13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 s="38">
        <f t="shared" si="14"/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 s="38">
        <v>0</v>
      </c>
      <c r="AE244" s="39">
        <f t="shared" si="15"/>
        <v>1</v>
      </c>
    </row>
    <row r="245" spans="1:31" x14ac:dyDescent="0.25">
      <c r="A245" s="33" t="str">
        <f>DATA!A244</f>
        <v>VŠMU (VSMU, 16, VŠMU.Bratislava)</v>
      </c>
      <c r="B245" s="41" t="str">
        <f>DATA!C244&amp;" - "&amp;DATA!B244</f>
        <v>Dramaturg - EN2</v>
      </c>
      <c r="C245" s="38">
        <f t="shared" si="12"/>
        <v>1</v>
      </c>
      <c r="D245" s="13">
        <v>0</v>
      </c>
      <c r="E245" s="13">
        <v>0</v>
      </c>
      <c r="F245" s="13">
        <v>0</v>
      </c>
      <c r="G245" s="13">
        <v>0</v>
      </c>
      <c r="H245" s="13">
        <v>1</v>
      </c>
      <c r="I245" s="13">
        <v>0</v>
      </c>
      <c r="J245" s="38">
        <f t="shared" si="13"/>
        <v>0</v>
      </c>
      <c r="K245" s="13">
        <v>0</v>
      </c>
      <c r="L245" s="13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 s="38">
        <f t="shared" si="14"/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 s="38">
        <v>0</v>
      </c>
      <c r="AE245" s="39">
        <f t="shared" si="15"/>
        <v>1</v>
      </c>
    </row>
    <row r="246" spans="1:31" x14ac:dyDescent="0.25">
      <c r="A246" s="33" t="str">
        <f>DATA!A245</f>
        <v>VŠMU (VSMU, 16, VŠMU.Bratislava)</v>
      </c>
      <c r="B246" s="41" t="str">
        <f>DATA!C245&amp;" - "&amp;DATA!B245</f>
        <v>Scénograf - EN2</v>
      </c>
      <c r="C246" s="38">
        <f t="shared" si="12"/>
        <v>1</v>
      </c>
      <c r="D246" s="13">
        <v>0</v>
      </c>
      <c r="E246" s="13">
        <v>0</v>
      </c>
      <c r="F246" s="13">
        <v>0</v>
      </c>
      <c r="G246" s="13">
        <v>0</v>
      </c>
      <c r="H246" s="13">
        <v>1</v>
      </c>
      <c r="I246" s="13">
        <v>0</v>
      </c>
      <c r="J246" s="38">
        <f t="shared" si="13"/>
        <v>0</v>
      </c>
      <c r="K246" s="13">
        <v>0</v>
      </c>
      <c r="L246" s="13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 s="38">
        <f t="shared" si="14"/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 s="38">
        <v>0</v>
      </c>
      <c r="AE246" s="39">
        <f t="shared" si="15"/>
        <v>1</v>
      </c>
    </row>
    <row r="247" spans="1:31" x14ac:dyDescent="0.25">
      <c r="A247" s="33" t="str">
        <f>DATA!A246</f>
        <v>VŠMU (VSMU, 16, VŠMU.Bratislava)</v>
      </c>
      <c r="B247" s="41" t="str">
        <f>DATA!C246&amp;" - "&amp;DATA!B246</f>
        <v>Inštrumentalista - EN3</v>
      </c>
      <c r="C247" s="38">
        <f t="shared" si="12"/>
        <v>1.33334</v>
      </c>
      <c r="D247" s="1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1.33334</v>
      </c>
      <c r="J247" s="38">
        <f t="shared" si="13"/>
        <v>0</v>
      </c>
      <c r="K247" s="13">
        <v>0</v>
      </c>
      <c r="L247" s="13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 s="38">
        <f t="shared" si="14"/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 s="38">
        <v>0</v>
      </c>
      <c r="AE247" s="39">
        <f t="shared" si="15"/>
        <v>1.33334</v>
      </c>
    </row>
    <row r="248" spans="1:31" x14ac:dyDescent="0.25">
      <c r="A248" s="33" t="str">
        <f>DATA!A247</f>
        <v>VŠMU (VSMU, 16, VŠMU.Bratislava)</v>
      </c>
      <c r="B248" s="41" t="str">
        <f>DATA!C247&amp;" - "&amp;DATA!B247</f>
        <v>Inštrumentalista - sólista - EN3</v>
      </c>
      <c r="C248" s="38">
        <f t="shared" si="12"/>
        <v>1.83334</v>
      </c>
      <c r="D248" s="1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1.83334</v>
      </c>
      <c r="J248" s="38">
        <f t="shared" si="13"/>
        <v>0</v>
      </c>
      <c r="K248" s="13">
        <v>0</v>
      </c>
      <c r="L248" s="13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 s="38">
        <f t="shared" si="14"/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 s="38">
        <v>0</v>
      </c>
      <c r="AE248" s="39">
        <f t="shared" si="15"/>
        <v>1.83334</v>
      </c>
    </row>
    <row r="249" spans="1:31" x14ac:dyDescent="0.25">
      <c r="A249" s="33" t="str">
        <f>DATA!A248</f>
        <v>VŠMU (VSMU, 16, VŠMU.Bratislava)</v>
      </c>
      <c r="B249" s="41" t="str">
        <f>DATA!C248&amp;" - "&amp;DATA!B248</f>
        <v>Spevák - sólista - EN3</v>
      </c>
      <c r="C249" s="38">
        <f t="shared" si="12"/>
        <v>1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1</v>
      </c>
      <c r="J249" s="38">
        <f t="shared" si="13"/>
        <v>0</v>
      </c>
      <c r="K249" s="13">
        <v>0</v>
      </c>
      <c r="L249" s="13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 s="38">
        <f t="shared" si="14"/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 s="38">
        <v>0</v>
      </c>
      <c r="AE249" s="39">
        <f t="shared" si="15"/>
        <v>1</v>
      </c>
    </row>
    <row r="250" spans="1:31" x14ac:dyDescent="0.25">
      <c r="A250" s="33" t="str">
        <f>DATA!A249</f>
        <v>VŠMU (VSMU, 16, VŠMU.Bratislava)</v>
      </c>
      <c r="B250" s="41" t="str">
        <f>DATA!C249&amp;" - "&amp;DATA!B249</f>
        <v>Dizajnér - I</v>
      </c>
      <c r="C250" s="38">
        <f t="shared" si="12"/>
        <v>0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38">
        <f t="shared" si="13"/>
        <v>0</v>
      </c>
      <c r="K250" s="13">
        <v>0</v>
      </c>
      <c r="L250" s="13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 s="38">
        <f t="shared" si="14"/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 s="38">
        <v>1</v>
      </c>
      <c r="AE250" s="39">
        <f t="shared" si="15"/>
        <v>1</v>
      </c>
    </row>
    <row r="251" spans="1:31" x14ac:dyDescent="0.25">
      <c r="A251" s="33" t="str">
        <f>DATA!A250</f>
        <v>VŠMU (VSMU, 16, VŠMU.Bratislava)</v>
      </c>
      <c r="B251" s="41" t="str">
        <f>DATA!C250&amp;" - "&amp;DATA!B250</f>
        <v>Herec v hlavnej úlohy - I</v>
      </c>
      <c r="C251" s="38">
        <f t="shared" si="12"/>
        <v>0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38">
        <f t="shared" si="13"/>
        <v>0</v>
      </c>
      <c r="K251" s="13">
        <v>0</v>
      </c>
      <c r="L251" s="13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 s="38">
        <f t="shared" si="14"/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 s="38">
        <v>1</v>
      </c>
      <c r="AE251" s="39">
        <f t="shared" si="15"/>
        <v>1</v>
      </c>
    </row>
    <row r="252" spans="1:31" x14ac:dyDescent="0.25">
      <c r="A252" s="33" t="str">
        <f>DATA!A251</f>
        <v>VŠMU (VSMU, 16, VŠMU.Bratislava)</v>
      </c>
      <c r="B252" s="41" t="str">
        <f>DATA!C251&amp;" - "&amp;DATA!B251</f>
        <v>Autor hudby - SM1</v>
      </c>
      <c r="C252" s="38">
        <f t="shared" si="12"/>
        <v>0</v>
      </c>
      <c r="D252" s="1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38">
        <f t="shared" si="13"/>
        <v>0</v>
      </c>
      <c r="K252" s="13">
        <v>0</v>
      </c>
      <c r="L252" s="13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 s="38">
        <f t="shared" si="14"/>
        <v>3</v>
      </c>
      <c r="U252">
        <v>3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 s="38">
        <v>0</v>
      </c>
      <c r="AE252" s="39">
        <f t="shared" si="15"/>
        <v>3</v>
      </c>
    </row>
    <row r="253" spans="1:31" x14ac:dyDescent="0.25">
      <c r="A253" s="33" t="str">
        <f>DATA!A252</f>
        <v>VŠMU (VSMU, 16, VŠMU.Bratislava)</v>
      </c>
      <c r="B253" s="41" t="str">
        <f>DATA!C252&amp;" - "&amp;DATA!B252</f>
        <v>Autor námetu - SM1</v>
      </c>
      <c r="C253" s="38">
        <f t="shared" si="12"/>
        <v>0</v>
      </c>
      <c r="D253" s="1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38">
        <f t="shared" si="13"/>
        <v>0</v>
      </c>
      <c r="K253" s="13">
        <v>0</v>
      </c>
      <c r="L253" s="1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 s="38">
        <f t="shared" si="14"/>
        <v>0.5</v>
      </c>
      <c r="U253">
        <v>0.5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 s="38">
        <v>0</v>
      </c>
      <c r="AE253" s="39">
        <f t="shared" si="15"/>
        <v>0.5</v>
      </c>
    </row>
    <row r="254" spans="1:31" x14ac:dyDescent="0.25">
      <c r="A254" s="33" t="str">
        <f>DATA!A253</f>
        <v>VŠMU (VSMU, 16, VŠMU.Bratislava)</v>
      </c>
      <c r="B254" s="41" t="str">
        <f>DATA!C253&amp;" - "&amp;DATA!B253</f>
        <v>Autor pohybovej spolupráce - SM1</v>
      </c>
      <c r="C254" s="38">
        <f t="shared" si="12"/>
        <v>0</v>
      </c>
      <c r="D254" s="1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38">
        <f t="shared" si="13"/>
        <v>0</v>
      </c>
      <c r="K254" s="13">
        <v>0</v>
      </c>
      <c r="L254" s="13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 s="38">
        <f t="shared" si="14"/>
        <v>2</v>
      </c>
      <c r="U254">
        <v>2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 s="38">
        <v>0</v>
      </c>
      <c r="AE254" s="39">
        <f t="shared" si="15"/>
        <v>2</v>
      </c>
    </row>
    <row r="255" spans="1:31" x14ac:dyDescent="0.25">
      <c r="A255" s="33" t="str">
        <f>DATA!A254</f>
        <v>VŠMU (VSMU, 16, VŠMU.Bratislava)</v>
      </c>
      <c r="B255" s="41" t="str">
        <f>DATA!C254&amp;" - "&amp;DATA!B254</f>
        <v>Autor scenára - SM1</v>
      </c>
      <c r="C255" s="38">
        <f t="shared" si="12"/>
        <v>0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38">
        <f t="shared" si="13"/>
        <v>0</v>
      </c>
      <c r="K255" s="13">
        <v>0</v>
      </c>
      <c r="L255" s="13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 s="38">
        <f t="shared" si="14"/>
        <v>0.5</v>
      </c>
      <c r="U255">
        <v>0.5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 s="38">
        <v>0</v>
      </c>
      <c r="AE255" s="39">
        <f t="shared" si="15"/>
        <v>0.5</v>
      </c>
    </row>
    <row r="256" spans="1:31" x14ac:dyDescent="0.25">
      <c r="A256" s="33" t="str">
        <f>DATA!A255</f>
        <v>VŠMU (VSMU, 16, VŠMU.Bratislava)</v>
      </c>
      <c r="B256" s="41" t="str">
        <f>DATA!C255&amp;" - "&amp;DATA!B255</f>
        <v>Autor svetelného dizajnu - SM1</v>
      </c>
      <c r="C256" s="38">
        <f t="shared" si="12"/>
        <v>0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38">
        <f t="shared" si="13"/>
        <v>0</v>
      </c>
      <c r="K256" s="13">
        <v>0</v>
      </c>
      <c r="L256" s="13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 s="38">
        <f t="shared" si="14"/>
        <v>2</v>
      </c>
      <c r="U256">
        <v>2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 s="38">
        <v>0</v>
      </c>
      <c r="AE256" s="39">
        <f t="shared" si="15"/>
        <v>2</v>
      </c>
    </row>
    <row r="257" spans="1:31" x14ac:dyDescent="0.25">
      <c r="A257" s="33" t="str">
        <f>DATA!A256</f>
        <v>VŠMU (VSMU, 16, VŠMU.Bratislava)</v>
      </c>
      <c r="B257" s="41" t="str">
        <f>DATA!C256&amp;" - "&amp;DATA!B256</f>
        <v>Dirigent - SM1</v>
      </c>
      <c r="C257" s="38">
        <f t="shared" si="12"/>
        <v>0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38">
        <f t="shared" si="13"/>
        <v>0</v>
      </c>
      <c r="K257" s="13">
        <v>0</v>
      </c>
      <c r="L257" s="13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 s="38">
        <f t="shared" si="14"/>
        <v>2</v>
      </c>
      <c r="U257">
        <v>2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 s="38">
        <v>0</v>
      </c>
      <c r="AE257" s="39">
        <f t="shared" si="15"/>
        <v>2</v>
      </c>
    </row>
    <row r="258" spans="1:31" x14ac:dyDescent="0.25">
      <c r="A258" s="33" t="str">
        <f>DATA!A257</f>
        <v>VŠMU (VSMU, 16, VŠMU.Bratislava)</v>
      </c>
      <c r="B258" s="41" t="str">
        <f>DATA!C257&amp;" - "&amp;DATA!B257</f>
        <v>Dizajnér - SM1</v>
      </c>
      <c r="C258" s="38">
        <f t="shared" si="12"/>
        <v>0</v>
      </c>
      <c r="D258" s="1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38">
        <f t="shared" si="13"/>
        <v>0</v>
      </c>
      <c r="K258" s="13">
        <v>0</v>
      </c>
      <c r="L258" s="13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 s="38">
        <f t="shared" si="14"/>
        <v>1</v>
      </c>
      <c r="U258">
        <v>1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 s="38">
        <v>0</v>
      </c>
      <c r="AE258" s="39">
        <f t="shared" si="15"/>
        <v>1</v>
      </c>
    </row>
    <row r="259" spans="1:31" x14ac:dyDescent="0.25">
      <c r="A259" s="33" t="str">
        <f>DATA!A258</f>
        <v>VŠMU (VSMU, 16, VŠMU.Bratislava)</v>
      </c>
      <c r="B259" s="41" t="str">
        <f>DATA!C258&amp;" - "&amp;DATA!B258</f>
        <v>Dramaturg - SM1</v>
      </c>
      <c r="C259" s="38">
        <f t="shared" ref="C259:C322" si="16">SUM(D259:I259)</f>
        <v>0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38">
        <f t="shared" ref="J259:J322" si="17">SUM(K259:S259)</f>
        <v>0</v>
      </c>
      <c r="K259" s="13">
        <v>0</v>
      </c>
      <c r="L259" s="13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 s="38">
        <f t="shared" ref="T259:T322" si="18">SUM(U259:AC259)</f>
        <v>3.5</v>
      </c>
      <c r="U259">
        <v>3.5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 s="38">
        <v>0</v>
      </c>
      <c r="AE259" s="39">
        <f t="shared" ref="AE259:AE322" si="19">SUM(C259,J259,T259,AD259,)</f>
        <v>3.5</v>
      </c>
    </row>
    <row r="260" spans="1:31" x14ac:dyDescent="0.25">
      <c r="A260" s="33" t="str">
        <f>DATA!A259</f>
        <v>VŠMU (VSMU, 16, VŠMU.Bratislava)</v>
      </c>
      <c r="B260" s="41" t="str">
        <f>DATA!C259&amp;" - "&amp;DATA!B259</f>
        <v>Dramaturg projektu - SM1</v>
      </c>
      <c r="C260" s="38">
        <f t="shared" si="16"/>
        <v>0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38">
        <f t="shared" si="17"/>
        <v>0</v>
      </c>
      <c r="K260" s="13">
        <v>0</v>
      </c>
      <c r="L260" s="13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 s="38">
        <f t="shared" si="18"/>
        <v>0.8</v>
      </c>
      <c r="U260">
        <v>0.8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 s="38">
        <v>0</v>
      </c>
      <c r="AE260" s="39">
        <f t="shared" si="19"/>
        <v>0.8</v>
      </c>
    </row>
    <row r="261" spans="1:31" x14ac:dyDescent="0.25">
      <c r="A261" s="33" t="str">
        <f>DATA!A260</f>
        <v>VŠMU (VSMU, 16, VŠMU.Bratislava)</v>
      </c>
      <c r="B261" s="41" t="str">
        <f>DATA!C260&amp;" - "&amp;DATA!B260</f>
        <v>Herec v hlavnej úlohy - SM1</v>
      </c>
      <c r="C261" s="38">
        <f t="shared" si="16"/>
        <v>0</v>
      </c>
      <c r="D261" s="1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38">
        <f t="shared" si="17"/>
        <v>0</v>
      </c>
      <c r="K261" s="13">
        <v>0</v>
      </c>
      <c r="L261" s="13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 s="38">
        <f t="shared" si="18"/>
        <v>0.77778999999999998</v>
      </c>
      <c r="U261">
        <v>0.77778999999999998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 s="38">
        <v>0</v>
      </c>
      <c r="AE261" s="39">
        <f t="shared" si="19"/>
        <v>0.77778999999999998</v>
      </c>
    </row>
    <row r="262" spans="1:31" x14ac:dyDescent="0.25">
      <c r="A262" s="33" t="str">
        <f>DATA!A261</f>
        <v>VŠMU (VSMU, 16, VŠMU.Bratislava)</v>
      </c>
      <c r="B262" s="41" t="str">
        <f>DATA!C261&amp;" - "&amp;DATA!B261</f>
        <v>Herec vo vedľajšej úlohe - SM1</v>
      </c>
      <c r="C262" s="38">
        <f t="shared" si="16"/>
        <v>0</v>
      </c>
      <c r="D262" s="1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38">
        <f t="shared" si="17"/>
        <v>0</v>
      </c>
      <c r="K262" s="13">
        <v>0</v>
      </c>
      <c r="L262" s="13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 s="38">
        <f t="shared" si="18"/>
        <v>0.11112</v>
      </c>
      <c r="U262">
        <v>0.11112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 s="38">
        <v>0</v>
      </c>
      <c r="AE262" s="39">
        <f t="shared" si="19"/>
        <v>0.11112</v>
      </c>
    </row>
    <row r="263" spans="1:31" x14ac:dyDescent="0.25">
      <c r="A263" s="33" t="str">
        <f>DATA!A262</f>
        <v>VŠMU (VSMU, 16, VŠMU.Bratislava)</v>
      </c>
      <c r="B263" s="41" t="str">
        <f>DATA!C262&amp;" - "&amp;DATA!B262</f>
        <v>Choreograf - SM1</v>
      </c>
      <c r="C263" s="38">
        <f t="shared" si="16"/>
        <v>0</v>
      </c>
      <c r="D263" s="1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38">
        <f t="shared" si="17"/>
        <v>0</v>
      </c>
      <c r="K263" s="13">
        <v>0</v>
      </c>
      <c r="L263" s="1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 s="38">
        <f t="shared" si="18"/>
        <v>3</v>
      </c>
      <c r="U263">
        <v>3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 s="38">
        <v>0</v>
      </c>
      <c r="AE263" s="39">
        <f t="shared" si="19"/>
        <v>3</v>
      </c>
    </row>
    <row r="264" spans="1:31" x14ac:dyDescent="0.25">
      <c r="A264" s="33" t="str">
        <f>DATA!A263</f>
        <v>VŠMU (VSMU, 16, VŠMU.Bratislava)</v>
      </c>
      <c r="B264" s="41" t="str">
        <f>DATA!C263&amp;" - "&amp;DATA!B263</f>
        <v>Inštrumentalista - SM1</v>
      </c>
      <c r="C264" s="38">
        <f t="shared" si="16"/>
        <v>0</v>
      </c>
      <c r="D264" s="1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38">
        <f t="shared" si="17"/>
        <v>0</v>
      </c>
      <c r="K264" s="13">
        <v>0</v>
      </c>
      <c r="L264" s="13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 s="38">
        <f t="shared" si="18"/>
        <v>3.3729100000000001</v>
      </c>
      <c r="U264">
        <v>3.3729100000000001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 s="38">
        <v>0</v>
      </c>
      <c r="AE264" s="39">
        <f t="shared" si="19"/>
        <v>3.3729100000000001</v>
      </c>
    </row>
    <row r="265" spans="1:31" x14ac:dyDescent="0.25">
      <c r="A265" s="33" t="str">
        <f>DATA!A264</f>
        <v>VŠMU (VSMU, 16, VŠMU.Bratislava)</v>
      </c>
      <c r="B265" s="41" t="str">
        <f>DATA!C264&amp;" - "&amp;DATA!B264</f>
        <v>Inštrumentalista - sólista - SM1</v>
      </c>
      <c r="C265" s="38">
        <f t="shared" si="16"/>
        <v>0</v>
      </c>
      <c r="D265" s="1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38">
        <f t="shared" si="17"/>
        <v>0</v>
      </c>
      <c r="K265" s="13">
        <v>0</v>
      </c>
      <c r="L265" s="13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 s="38">
        <f t="shared" si="18"/>
        <v>2.5</v>
      </c>
      <c r="U265">
        <v>2.5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 s="38">
        <v>0</v>
      </c>
      <c r="AE265" s="39">
        <f t="shared" si="19"/>
        <v>2.5</v>
      </c>
    </row>
    <row r="266" spans="1:31" x14ac:dyDescent="0.25">
      <c r="A266" s="33" t="str">
        <f>DATA!A265</f>
        <v>VŠMU (VSMU, 16, VŠMU.Bratislava)</v>
      </c>
      <c r="B266" s="41" t="str">
        <f>DATA!C265&amp;" - "&amp;DATA!B265</f>
        <v>Majster zvuku - SM1</v>
      </c>
      <c r="C266" s="38">
        <f t="shared" si="16"/>
        <v>0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38">
        <f t="shared" si="17"/>
        <v>0</v>
      </c>
      <c r="K266" s="13">
        <v>0</v>
      </c>
      <c r="L266" s="13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 s="38">
        <f t="shared" si="18"/>
        <v>2</v>
      </c>
      <c r="U266">
        <v>2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 s="38">
        <v>0</v>
      </c>
      <c r="AE266" s="39">
        <f t="shared" si="19"/>
        <v>2</v>
      </c>
    </row>
    <row r="267" spans="1:31" x14ac:dyDescent="0.25">
      <c r="A267" s="33" t="str">
        <f>DATA!A266</f>
        <v>VŠMU (VSMU, 16, VŠMU.Bratislava)</v>
      </c>
      <c r="B267" s="41" t="str">
        <f>DATA!C266&amp;" - "&amp;DATA!B266</f>
        <v>Producent - SM1</v>
      </c>
      <c r="C267" s="38">
        <f t="shared" si="16"/>
        <v>0</v>
      </c>
      <c r="D267" s="1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38">
        <f t="shared" si="17"/>
        <v>0</v>
      </c>
      <c r="K267" s="13">
        <v>0</v>
      </c>
      <c r="L267" s="13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 s="38">
        <f t="shared" si="18"/>
        <v>1</v>
      </c>
      <c r="U267">
        <v>1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 s="38">
        <v>0</v>
      </c>
      <c r="AE267" s="39">
        <f t="shared" si="19"/>
        <v>1</v>
      </c>
    </row>
    <row r="268" spans="1:31" x14ac:dyDescent="0.25">
      <c r="A268" s="33" t="str">
        <f>DATA!A267</f>
        <v>VŠMU (VSMU, 16, VŠMU.Bratislava)</v>
      </c>
      <c r="B268" s="41" t="str">
        <f>DATA!C267&amp;" - "&amp;DATA!B267</f>
        <v>Producent - SM1</v>
      </c>
      <c r="C268" s="38">
        <f t="shared" si="16"/>
        <v>0</v>
      </c>
      <c r="D268" s="1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38">
        <f t="shared" si="17"/>
        <v>0</v>
      </c>
      <c r="K268" s="13">
        <v>0</v>
      </c>
      <c r="L268" s="13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 s="38">
        <f t="shared" si="18"/>
        <v>0.9</v>
      </c>
      <c r="U268">
        <v>0.9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 s="38">
        <v>0</v>
      </c>
      <c r="AE268" s="39">
        <f t="shared" si="19"/>
        <v>0.9</v>
      </c>
    </row>
    <row r="269" spans="1:31" x14ac:dyDescent="0.25">
      <c r="A269" s="33" t="str">
        <f>DATA!A268</f>
        <v>VŠMU (VSMU, 16, VŠMU.Bratislava)</v>
      </c>
      <c r="B269" s="41" t="str">
        <f>DATA!C268&amp;" - "&amp;DATA!B268</f>
        <v>Producent VFX - SM1</v>
      </c>
      <c r="C269" s="38">
        <f t="shared" si="16"/>
        <v>0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38">
        <f t="shared" si="17"/>
        <v>0</v>
      </c>
      <c r="K269" s="13">
        <v>0</v>
      </c>
      <c r="L269" s="13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 s="38">
        <f t="shared" si="18"/>
        <v>2</v>
      </c>
      <c r="U269">
        <v>2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 s="38">
        <v>0</v>
      </c>
      <c r="AE269" s="39">
        <f t="shared" si="19"/>
        <v>2</v>
      </c>
    </row>
    <row r="270" spans="1:31" x14ac:dyDescent="0.25">
      <c r="A270" s="33" t="str">
        <f>DATA!A269</f>
        <v>VŠMU (VSMU, 16, VŠMU.Bratislava)</v>
      </c>
      <c r="B270" s="41" t="str">
        <f>DATA!C269&amp;" - "&amp;DATA!B269</f>
        <v>Reštaurátor - SM1</v>
      </c>
      <c r="C270" s="38">
        <f t="shared" si="16"/>
        <v>0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38">
        <f t="shared" si="17"/>
        <v>0</v>
      </c>
      <c r="K270" s="13">
        <v>0</v>
      </c>
      <c r="L270" s="13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 s="38">
        <f t="shared" si="18"/>
        <v>1.5</v>
      </c>
      <c r="U270">
        <v>1.5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 s="38">
        <v>0</v>
      </c>
      <c r="AE270" s="39">
        <f t="shared" si="19"/>
        <v>1.5</v>
      </c>
    </row>
    <row r="271" spans="1:31" x14ac:dyDescent="0.25">
      <c r="A271" s="33" t="str">
        <f>DATA!A270</f>
        <v>VŠMU (VSMU, 16, VŠMU.Bratislava)</v>
      </c>
      <c r="B271" s="41" t="str">
        <f>DATA!C270&amp;" - "&amp;DATA!B270</f>
        <v>Režisér - SM1</v>
      </c>
      <c r="C271" s="38">
        <f t="shared" si="16"/>
        <v>0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38">
        <f t="shared" si="17"/>
        <v>0</v>
      </c>
      <c r="K271" s="13">
        <v>0</v>
      </c>
      <c r="L271" s="13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 s="38">
        <f t="shared" si="18"/>
        <v>3</v>
      </c>
      <c r="U271">
        <v>3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 s="38">
        <v>0</v>
      </c>
      <c r="AE271" s="39">
        <f t="shared" si="19"/>
        <v>3</v>
      </c>
    </row>
    <row r="272" spans="1:31" x14ac:dyDescent="0.25">
      <c r="A272" s="33" t="str">
        <f>DATA!A271</f>
        <v>VŠMU (VSMU, 16, VŠMU.Bratislava)</v>
      </c>
      <c r="B272" s="41" t="str">
        <f>DATA!C271&amp;" - "&amp;DATA!B271</f>
        <v>Režisér - SM1</v>
      </c>
      <c r="C272" s="38">
        <f t="shared" si="16"/>
        <v>0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38">
        <f t="shared" si="17"/>
        <v>0</v>
      </c>
      <c r="K272" s="13">
        <v>0</v>
      </c>
      <c r="L272" s="13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 s="38">
        <f t="shared" si="18"/>
        <v>6.5</v>
      </c>
      <c r="U272">
        <v>6.5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 s="38">
        <v>0</v>
      </c>
      <c r="AE272" s="39">
        <f t="shared" si="19"/>
        <v>6.5</v>
      </c>
    </row>
    <row r="273" spans="1:31" x14ac:dyDescent="0.25">
      <c r="A273" s="33" t="str">
        <f>DATA!A272</f>
        <v>VŠMU (VSMU, 16, VŠMU.Bratislava)</v>
      </c>
      <c r="B273" s="41" t="str">
        <f>DATA!C272&amp;" - "&amp;DATA!B272</f>
        <v>Scénograf - SM1</v>
      </c>
      <c r="C273" s="38">
        <f t="shared" si="16"/>
        <v>0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38">
        <f t="shared" si="17"/>
        <v>0</v>
      </c>
      <c r="K273" s="13">
        <v>0</v>
      </c>
      <c r="L273" s="1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 s="38">
        <f t="shared" si="18"/>
        <v>1</v>
      </c>
      <c r="U273">
        <v>1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 s="38">
        <v>0</v>
      </c>
      <c r="AE273" s="39">
        <f t="shared" si="19"/>
        <v>1</v>
      </c>
    </row>
    <row r="274" spans="1:31" x14ac:dyDescent="0.25">
      <c r="A274" s="33" t="str">
        <f>DATA!A273</f>
        <v>VŠMU (VSMU, 16, VŠMU.Bratislava)</v>
      </c>
      <c r="B274" s="41" t="str">
        <f>DATA!C273&amp;" - "&amp;DATA!B273</f>
        <v>Strihač - SM1</v>
      </c>
      <c r="C274" s="38">
        <f t="shared" si="16"/>
        <v>0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38">
        <f t="shared" si="17"/>
        <v>0</v>
      </c>
      <c r="K274" s="13">
        <v>0</v>
      </c>
      <c r="L274" s="13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 s="38">
        <f t="shared" si="18"/>
        <v>0.5</v>
      </c>
      <c r="U274">
        <v>0.5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 s="38">
        <v>0</v>
      </c>
      <c r="AE274" s="39">
        <f t="shared" si="19"/>
        <v>0.5</v>
      </c>
    </row>
    <row r="275" spans="1:31" x14ac:dyDescent="0.25">
      <c r="A275" s="33" t="str">
        <f>DATA!A274</f>
        <v>VŠMU (VSMU, 16, VŠMU.Bratislava)</v>
      </c>
      <c r="B275" s="41" t="str">
        <f>DATA!C274&amp;" - "&amp;DATA!B274</f>
        <v>Supervízor vizuálnych efektov - SM1</v>
      </c>
      <c r="C275" s="38">
        <f t="shared" si="16"/>
        <v>0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38">
        <f t="shared" si="17"/>
        <v>0</v>
      </c>
      <c r="K275" s="13">
        <v>0</v>
      </c>
      <c r="L275" s="13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 s="38">
        <f t="shared" si="18"/>
        <v>1</v>
      </c>
      <c r="U275">
        <v>1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 s="38">
        <v>0</v>
      </c>
      <c r="AE275" s="39">
        <f t="shared" si="19"/>
        <v>1</v>
      </c>
    </row>
    <row r="276" spans="1:31" x14ac:dyDescent="0.25">
      <c r="A276" s="33" t="str">
        <f>DATA!A275</f>
        <v>VŠMU (VSMU, 16, VŠMU.Bratislava)</v>
      </c>
      <c r="B276" s="41" t="str">
        <f>DATA!C275&amp;" - "&amp;DATA!B275</f>
        <v>Tanečný interpret - SM1</v>
      </c>
      <c r="C276" s="38">
        <f t="shared" si="16"/>
        <v>0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38">
        <f t="shared" si="17"/>
        <v>0</v>
      </c>
      <c r="K276" s="13">
        <v>0</v>
      </c>
      <c r="L276" s="13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 s="38">
        <f t="shared" si="18"/>
        <v>0.66668000000000005</v>
      </c>
      <c r="U276">
        <v>0.66668000000000005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 s="38">
        <v>0</v>
      </c>
      <c r="AE276" s="39">
        <f t="shared" si="19"/>
        <v>0.66668000000000005</v>
      </c>
    </row>
    <row r="277" spans="1:31" x14ac:dyDescent="0.25">
      <c r="A277" s="33" t="str">
        <f>DATA!A276</f>
        <v>VŠMU (VSMU, 16, VŠMU.Bratislava)</v>
      </c>
      <c r="B277" s="41" t="str">
        <f>DATA!C276&amp;" - "&amp;DATA!B276</f>
        <v>Vedúci výpravy - SM1</v>
      </c>
      <c r="C277" s="38">
        <f t="shared" si="16"/>
        <v>0</v>
      </c>
      <c r="D277" s="1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38">
        <f t="shared" si="17"/>
        <v>0</v>
      </c>
      <c r="K277" s="13">
        <v>0</v>
      </c>
      <c r="L277" s="13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 s="38">
        <f t="shared" si="18"/>
        <v>0.33334000000000003</v>
      </c>
      <c r="U277">
        <v>0.33334000000000003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 s="38">
        <v>0</v>
      </c>
      <c r="AE277" s="39">
        <f t="shared" si="19"/>
        <v>0.33334000000000003</v>
      </c>
    </row>
    <row r="278" spans="1:31" x14ac:dyDescent="0.25">
      <c r="A278" s="33" t="str">
        <f>DATA!A277</f>
        <v>VŠMU (VSMU, 16, VŠMU.Bratislava)</v>
      </c>
      <c r="B278" s="41" t="str">
        <f>DATA!C277&amp;" - "&amp;DATA!B277</f>
        <v>Výkonný producent - SM1</v>
      </c>
      <c r="C278" s="38">
        <f t="shared" si="16"/>
        <v>0</v>
      </c>
      <c r="D278" s="1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38">
        <f t="shared" si="17"/>
        <v>0</v>
      </c>
      <c r="K278" s="13">
        <v>0</v>
      </c>
      <c r="L278" s="13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 s="38">
        <f t="shared" si="18"/>
        <v>1</v>
      </c>
      <c r="U278">
        <v>1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 s="38">
        <v>0</v>
      </c>
      <c r="AE278" s="39">
        <f t="shared" si="19"/>
        <v>1</v>
      </c>
    </row>
    <row r="279" spans="1:31" x14ac:dyDescent="0.25">
      <c r="A279" s="33" t="str">
        <f>DATA!A278</f>
        <v>VŠMU (VSMU, 16, VŠMU.Bratislava)</v>
      </c>
      <c r="B279" s="41" t="str">
        <f>DATA!C278&amp;" - "&amp;DATA!B278</f>
        <v>Autor bábok - SM2</v>
      </c>
      <c r="C279" s="38">
        <f t="shared" si="16"/>
        <v>0</v>
      </c>
      <c r="D279" s="1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38">
        <f t="shared" si="17"/>
        <v>0</v>
      </c>
      <c r="K279" s="13">
        <v>0</v>
      </c>
      <c r="L279" s="13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 s="38">
        <f t="shared" si="18"/>
        <v>1</v>
      </c>
      <c r="U279">
        <v>0</v>
      </c>
      <c r="V279">
        <v>1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 s="38">
        <v>0</v>
      </c>
      <c r="AE279" s="39">
        <f t="shared" si="19"/>
        <v>1</v>
      </c>
    </row>
    <row r="280" spans="1:31" x14ac:dyDescent="0.25">
      <c r="A280" s="33" t="str">
        <f>DATA!A279</f>
        <v>VŠMU (VSMU, 16, VŠMU.Bratislava)</v>
      </c>
      <c r="B280" s="41" t="str">
        <f>DATA!C279&amp;" - "&amp;DATA!B279</f>
        <v>Autor dramatického diela - SM2</v>
      </c>
      <c r="C280" s="38">
        <f t="shared" si="16"/>
        <v>0</v>
      </c>
      <c r="D280" s="1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38">
        <f t="shared" si="17"/>
        <v>0</v>
      </c>
      <c r="K280" s="13">
        <v>0</v>
      </c>
      <c r="L280" s="13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 s="38">
        <f t="shared" si="18"/>
        <v>1</v>
      </c>
      <c r="U280">
        <v>0</v>
      </c>
      <c r="V280">
        <v>1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 s="38">
        <v>0</v>
      </c>
      <c r="AE280" s="39">
        <f t="shared" si="19"/>
        <v>1</v>
      </c>
    </row>
    <row r="281" spans="1:31" x14ac:dyDescent="0.25">
      <c r="A281" s="33" t="str">
        <f>DATA!A280</f>
        <v>VŠMU (VSMU, 16, VŠMU.Bratislava)</v>
      </c>
      <c r="B281" s="41" t="str">
        <f>DATA!C280&amp;" - "&amp;DATA!B280</f>
        <v>Autor hudby - SM2</v>
      </c>
      <c r="C281" s="38">
        <f t="shared" si="16"/>
        <v>0</v>
      </c>
      <c r="D281" s="1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38">
        <f t="shared" si="17"/>
        <v>0</v>
      </c>
      <c r="K281" s="13">
        <v>0</v>
      </c>
      <c r="L281" s="13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 s="38">
        <f t="shared" si="18"/>
        <v>1</v>
      </c>
      <c r="U281">
        <v>0</v>
      </c>
      <c r="V281">
        <v>1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 s="38">
        <v>0</v>
      </c>
      <c r="AE281" s="39">
        <f t="shared" si="19"/>
        <v>1</v>
      </c>
    </row>
    <row r="282" spans="1:31" x14ac:dyDescent="0.25">
      <c r="A282" s="33" t="str">
        <f>DATA!A281</f>
        <v>VŠMU (VSMU, 16, VŠMU.Bratislava)</v>
      </c>
      <c r="B282" s="41" t="str">
        <f>DATA!C281&amp;" - "&amp;DATA!B281</f>
        <v>Autor textu - SM2</v>
      </c>
      <c r="C282" s="38">
        <f t="shared" si="16"/>
        <v>0</v>
      </c>
      <c r="D282" s="1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38">
        <f t="shared" si="17"/>
        <v>0</v>
      </c>
      <c r="K282" s="13">
        <v>0</v>
      </c>
      <c r="L282" s="13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 s="38">
        <f t="shared" si="18"/>
        <v>1</v>
      </c>
      <c r="U282">
        <v>0</v>
      </c>
      <c r="V282">
        <v>1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 s="38">
        <v>0</v>
      </c>
      <c r="AE282" s="39">
        <f t="shared" si="19"/>
        <v>1</v>
      </c>
    </row>
    <row r="283" spans="1:31" x14ac:dyDescent="0.25">
      <c r="A283" s="33" t="str">
        <f>DATA!A282</f>
        <v>VŠMU (VSMU, 16, VŠMU.Bratislava)</v>
      </c>
      <c r="B283" s="41" t="str">
        <f>DATA!C282&amp;" - "&amp;DATA!B282</f>
        <v>Dirigent - SM2</v>
      </c>
      <c r="C283" s="38">
        <f t="shared" si="16"/>
        <v>0</v>
      </c>
      <c r="D283" s="1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38">
        <f t="shared" si="17"/>
        <v>0</v>
      </c>
      <c r="K283" s="13">
        <v>0</v>
      </c>
      <c r="L283" s="1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 s="38">
        <f t="shared" si="18"/>
        <v>5</v>
      </c>
      <c r="U283">
        <v>0</v>
      </c>
      <c r="V283">
        <v>5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 s="38">
        <v>0</v>
      </c>
      <c r="AE283" s="39">
        <f t="shared" si="19"/>
        <v>5</v>
      </c>
    </row>
    <row r="284" spans="1:31" x14ac:dyDescent="0.25">
      <c r="A284" s="33" t="str">
        <f>DATA!A283</f>
        <v>VŠMU (VSMU, 16, VŠMU.Bratislava)</v>
      </c>
      <c r="B284" s="41" t="str">
        <f>DATA!C283&amp;" - "&amp;DATA!B283</f>
        <v>Inštrumentalista - SM2</v>
      </c>
      <c r="C284" s="38">
        <f t="shared" si="16"/>
        <v>0</v>
      </c>
      <c r="D284" s="1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38">
        <f t="shared" si="17"/>
        <v>0</v>
      </c>
      <c r="K284" s="13">
        <v>0</v>
      </c>
      <c r="L284" s="13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 s="38">
        <f t="shared" si="18"/>
        <v>1.4583299999999999</v>
      </c>
      <c r="U284">
        <v>0</v>
      </c>
      <c r="V284">
        <v>1.4583299999999999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 s="38">
        <v>0</v>
      </c>
      <c r="AE284" s="39">
        <f t="shared" si="19"/>
        <v>1.4583299999999999</v>
      </c>
    </row>
    <row r="285" spans="1:31" x14ac:dyDescent="0.25">
      <c r="A285" s="33" t="str">
        <f>DATA!A284</f>
        <v>VŠMU (VSMU, 16, VŠMU.Bratislava)</v>
      </c>
      <c r="B285" s="41" t="str">
        <f>DATA!C284&amp;" - "&amp;DATA!B284</f>
        <v>Inštrumentalista - sólista - SM2</v>
      </c>
      <c r="C285" s="38">
        <f t="shared" si="16"/>
        <v>0</v>
      </c>
      <c r="D285" s="1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38">
        <f t="shared" si="17"/>
        <v>0</v>
      </c>
      <c r="K285" s="13">
        <v>0</v>
      </c>
      <c r="L285" s="13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 s="38">
        <f t="shared" si="18"/>
        <v>4</v>
      </c>
      <c r="U285">
        <v>0</v>
      </c>
      <c r="V285">
        <v>4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 s="38">
        <v>0</v>
      </c>
      <c r="AE285" s="39">
        <f t="shared" si="19"/>
        <v>4</v>
      </c>
    </row>
    <row r="286" spans="1:31" x14ac:dyDescent="0.25">
      <c r="A286" s="33" t="str">
        <f>DATA!A285</f>
        <v>VŠMU (VSMU, 16, VŠMU.Bratislava)</v>
      </c>
      <c r="B286" s="41" t="str">
        <f>DATA!C285&amp;" - "&amp;DATA!B285</f>
        <v>Kostýmový výtvarník - SM2</v>
      </c>
      <c r="C286" s="38">
        <f t="shared" si="16"/>
        <v>0</v>
      </c>
      <c r="D286" s="1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38">
        <f t="shared" si="17"/>
        <v>0</v>
      </c>
      <c r="K286" s="13">
        <v>0</v>
      </c>
      <c r="L286" s="13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 s="38">
        <f t="shared" si="18"/>
        <v>1.6666799999999999</v>
      </c>
      <c r="U286">
        <v>0</v>
      </c>
      <c r="V286">
        <v>1.6666799999999999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 s="38">
        <v>0</v>
      </c>
      <c r="AE286" s="39">
        <f t="shared" si="19"/>
        <v>1.6666799999999999</v>
      </c>
    </row>
    <row r="287" spans="1:31" x14ac:dyDescent="0.25">
      <c r="A287" s="33" t="str">
        <f>DATA!A286</f>
        <v>VŠMU (VSMU, 16, VŠMU.Bratislava)</v>
      </c>
      <c r="B287" s="41" t="str">
        <f>DATA!C286&amp;" - "&amp;DATA!B286</f>
        <v>Režisér - SM2</v>
      </c>
      <c r="C287" s="38">
        <f t="shared" si="16"/>
        <v>0</v>
      </c>
      <c r="D287" s="1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38">
        <f t="shared" si="17"/>
        <v>0</v>
      </c>
      <c r="K287" s="13">
        <v>0</v>
      </c>
      <c r="L287" s="13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 s="38">
        <f t="shared" si="18"/>
        <v>2</v>
      </c>
      <c r="U287">
        <v>0</v>
      </c>
      <c r="V287">
        <v>2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 s="38">
        <v>0</v>
      </c>
      <c r="AE287" s="39">
        <f t="shared" si="19"/>
        <v>2</v>
      </c>
    </row>
    <row r="288" spans="1:31" x14ac:dyDescent="0.25">
      <c r="A288" s="33" t="str">
        <f>DATA!A287</f>
        <v>VŠMU (VSMU, 16, VŠMU.Bratislava)</v>
      </c>
      <c r="B288" s="41" t="str">
        <f>DATA!C287&amp;" - "&amp;DATA!B287</f>
        <v>Režisér - SM2</v>
      </c>
      <c r="C288" s="38">
        <f t="shared" si="16"/>
        <v>0</v>
      </c>
      <c r="D288" s="1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38">
        <f t="shared" si="17"/>
        <v>0</v>
      </c>
      <c r="K288" s="13">
        <v>0</v>
      </c>
      <c r="L288" s="13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 s="38">
        <f t="shared" si="18"/>
        <v>11</v>
      </c>
      <c r="U288">
        <v>0</v>
      </c>
      <c r="V288">
        <v>11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 s="38">
        <v>0</v>
      </c>
      <c r="AE288" s="39">
        <f t="shared" si="19"/>
        <v>11</v>
      </c>
    </row>
    <row r="289" spans="1:31" x14ac:dyDescent="0.25">
      <c r="A289" s="33" t="str">
        <f>DATA!A288</f>
        <v>VŠMU (VSMU, 16, VŠMU.Bratislava)</v>
      </c>
      <c r="B289" s="41" t="str">
        <f>DATA!C288&amp;" - "&amp;DATA!B288</f>
        <v>Scénograf - SM2</v>
      </c>
      <c r="C289" s="38">
        <f t="shared" si="16"/>
        <v>0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38">
        <f t="shared" si="17"/>
        <v>0</v>
      </c>
      <c r="K289" s="13">
        <v>0</v>
      </c>
      <c r="L289" s="13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 s="38">
        <f t="shared" si="18"/>
        <v>1</v>
      </c>
      <c r="U289">
        <v>0</v>
      </c>
      <c r="V289">
        <v>1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 s="38">
        <v>0</v>
      </c>
      <c r="AE289" s="39">
        <f t="shared" si="19"/>
        <v>1</v>
      </c>
    </row>
    <row r="290" spans="1:31" x14ac:dyDescent="0.25">
      <c r="A290" s="33" t="str">
        <f>DATA!A289</f>
        <v>VŠMU (VSMU, 16, VŠMU.Bratislava)</v>
      </c>
      <c r="B290" s="41" t="str">
        <f>DATA!C289&amp;" - "&amp;DATA!B289</f>
        <v>Autor animácie - SM3</v>
      </c>
      <c r="C290" s="38">
        <f t="shared" si="16"/>
        <v>0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38">
        <f t="shared" si="17"/>
        <v>0</v>
      </c>
      <c r="K290" s="13">
        <v>0</v>
      </c>
      <c r="L290" s="13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 s="38">
        <f t="shared" si="18"/>
        <v>0.5</v>
      </c>
      <c r="U290">
        <v>0</v>
      </c>
      <c r="V290">
        <v>0</v>
      </c>
      <c r="W290">
        <v>0.5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 s="38">
        <v>0</v>
      </c>
      <c r="AE290" s="39">
        <f t="shared" si="19"/>
        <v>0.5</v>
      </c>
    </row>
    <row r="291" spans="1:31" x14ac:dyDescent="0.25">
      <c r="A291" s="33" t="str">
        <f>DATA!A290</f>
        <v>VŠMU (VSMU, 16, VŠMU.Bratislava)</v>
      </c>
      <c r="B291" s="41" t="str">
        <f>DATA!C290&amp;" - "&amp;DATA!B290</f>
        <v>Autor hudby - SM3</v>
      </c>
      <c r="C291" s="38">
        <f t="shared" si="16"/>
        <v>0</v>
      </c>
      <c r="D291" s="1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38">
        <f t="shared" si="17"/>
        <v>0</v>
      </c>
      <c r="K291" s="13">
        <v>0</v>
      </c>
      <c r="L291" s="13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 s="38">
        <f t="shared" si="18"/>
        <v>2</v>
      </c>
      <c r="U291">
        <v>0</v>
      </c>
      <c r="V291">
        <v>0</v>
      </c>
      <c r="W291">
        <v>2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 s="38">
        <v>0</v>
      </c>
      <c r="AE291" s="39">
        <f t="shared" si="19"/>
        <v>2</v>
      </c>
    </row>
    <row r="292" spans="1:31" x14ac:dyDescent="0.25">
      <c r="A292" s="33" t="str">
        <f>DATA!A291</f>
        <v>VŠMU (VSMU, 16, VŠMU.Bratislava)</v>
      </c>
      <c r="B292" s="41" t="str">
        <f>DATA!C291&amp;" - "&amp;DATA!B291</f>
        <v>Autor námetu - SM3</v>
      </c>
      <c r="C292" s="38">
        <f t="shared" si="16"/>
        <v>0</v>
      </c>
      <c r="D292" s="1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38">
        <f t="shared" si="17"/>
        <v>0</v>
      </c>
      <c r="K292" s="13">
        <v>0</v>
      </c>
      <c r="L292" s="13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 s="38">
        <f t="shared" si="18"/>
        <v>0.5</v>
      </c>
      <c r="U292">
        <v>0</v>
      </c>
      <c r="V292">
        <v>0</v>
      </c>
      <c r="W292">
        <v>0.5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 s="38">
        <v>0</v>
      </c>
      <c r="AE292" s="39">
        <f t="shared" si="19"/>
        <v>0.5</v>
      </c>
    </row>
    <row r="293" spans="1:31" x14ac:dyDescent="0.25">
      <c r="A293" s="33" t="str">
        <f>DATA!A292</f>
        <v>VŠMU (VSMU, 16, VŠMU.Bratislava)</v>
      </c>
      <c r="B293" s="41" t="str">
        <f>DATA!C292&amp;" - "&amp;DATA!B292</f>
        <v>Autor scenára - SM3</v>
      </c>
      <c r="C293" s="38">
        <f t="shared" si="16"/>
        <v>0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38">
        <f t="shared" si="17"/>
        <v>0</v>
      </c>
      <c r="K293" s="13">
        <v>0</v>
      </c>
      <c r="L293" s="1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 s="38">
        <f t="shared" si="18"/>
        <v>0.5</v>
      </c>
      <c r="U293">
        <v>0</v>
      </c>
      <c r="V293">
        <v>0</v>
      </c>
      <c r="W293">
        <v>0.5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 s="38">
        <v>0</v>
      </c>
      <c r="AE293" s="39">
        <f t="shared" si="19"/>
        <v>0.5</v>
      </c>
    </row>
    <row r="294" spans="1:31" x14ac:dyDescent="0.25">
      <c r="A294" s="33" t="str">
        <f>DATA!A293</f>
        <v>VŠMU (VSMU, 16, VŠMU.Bratislava)</v>
      </c>
      <c r="B294" s="41" t="str">
        <f>DATA!C293&amp;" - "&amp;DATA!B293</f>
        <v>Dirigent - SM3</v>
      </c>
      <c r="C294" s="38">
        <f t="shared" si="16"/>
        <v>0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38">
        <f t="shared" si="17"/>
        <v>0</v>
      </c>
      <c r="K294" s="13">
        <v>0</v>
      </c>
      <c r="L294" s="13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 s="38">
        <f t="shared" si="18"/>
        <v>20</v>
      </c>
      <c r="U294">
        <v>0</v>
      </c>
      <c r="V294">
        <v>0</v>
      </c>
      <c r="W294">
        <v>20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 s="38">
        <v>0</v>
      </c>
      <c r="AE294" s="39">
        <f t="shared" si="19"/>
        <v>20</v>
      </c>
    </row>
    <row r="295" spans="1:31" x14ac:dyDescent="0.25">
      <c r="A295" s="33" t="str">
        <f>DATA!A294</f>
        <v>VŠMU (VSMU, 16, VŠMU.Bratislava)</v>
      </c>
      <c r="B295" s="41" t="str">
        <f>DATA!C294&amp;" - "&amp;DATA!B294</f>
        <v>Dramaturg - SM3</v>
      </c>
      <c r="C295" s="38">
        <f t="shared" si="16"/>
        <v>0</v>
      </c>
      <c r="D295" s="1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38">
        <f t="shared" si="17"/>
        <v>0</v>
      </c>
      <c r="K295" s="13">
        <v>0</v>
      </c>
      <c r="L295" s="13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 s="38">
        <f t="shared" si="18"/>
        <v>1</v>
      </c>
      <c r="U295">
        <v>0</v>
      </c>
      <c r="V295">
        <v>0</v>
      </c>
      <c r="W295">
        <v>1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 s="38">
        <v>0</v>
      </c>
      <c r="AE295" s="39">
        <f t="shared" si="19"/>
        <v>1</v>
      </c>
    </row>
    <row r="296" spans="1:31" x14ac:dyDescent="0.25">
      <c r="A296" s="33" t="str">
        <f>DATA!A295</f>
        <v>VŠMU (VSMU, 16, VŠMU.Bratislava)</v>
      </c>
      <c r="B296" s="41" t="str">
        <f>DATA!C295&amp;" - "&amp;DATA!B295</f>
        <v>Inštrumentalista - SM3</v>
      </c>
      <c r="C296" s="38">
        <f t="shared" si="16"/>
        <v>0</v>
      </c>
      <c r="D296" s="1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38">
        <f t="shared" si="17"/>
        <v>0</v>
      </c>
      <c r="K296" s="13">
        <v>0</v>
      </c>
      <c r="L296" s="13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 s="38">
        <f t="shared" si="18"/>
        <v>16.89667</v>
      </c>
      <c r="U296">
        <v>0</v>
      </c>
      <c r="V296">
        <v>0</v>
      </c>
      <c r="W296">
        <v>16.89667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 s="38">
        <v>0</v>
      </c>
      <c r="AE296" s="39">
        <f t="shared" si="19"/>
        <v>16.89667</v>
      </c>
    </row>
    <row r="297" spans="1:31" x14ac:dyDescent="0.25">
      <c r="A297" s="33" t="str">
        <f>DATA!A296</f>
        <v>VŠMU (VSMU, 16, VŠMU.Bratislava)</v>
      </c>
      <c r="B297" s="41" t="str">
        <f>DATA!C296&amp;" - "&amp;DATA!B296</f>
        <v>Inštrumentalista - sólista - SM3</v>
      </c>
      <c r="C297" s="38">
        <f t="shared" si="16"/>
        <v>0</v>
      </c>
      <c r="D297" s="1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38">
        <f t="shared" si="17"/>
        <v>0</v>
      </c>
      <c r="K297" s="13">
        <v>0</v>
      </c>
      <c r="L297" s="13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 s="38">
        <f t="shared" si="18"/>
        <v>6.5</v>
      </c>
      <c r="U297">
        <v>0</v>
      </c>
      <c r="V297">
        <v>0</v>
      </c>
      <c r="W297">
        <v>6.5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 s="38">
        <v>0</v>
      </c>
      <c r="AE297" s="39">
        <f t="shared" si="19"/>
        <v>6.5</v>
      </c>
    </row>
    <row r="298" spans="1:31" x14ac:dyDescent="0.25">
      <c r="A298" s="33" t="str">
        <f>DATA!A297</f>
        <v>VŠMU (VSMU, 16, VŠMU.Bratislava)</v>
      </c>
      <c r="B298" s="41" t="str">
        <f>DATA!C297&amp;" - "&amp;DATA!B297</f>
        <v>Majster zvuku - SM3</v>
      </c>
      <c r="C298" s="38">
        <f t="shared" si="16"/>
        <v>0</v>
      </c>
      <c r="D298" s="1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38">
        <f t="shared" si="17"/>
        <v>0</v>
      </c>
      <c r="K298" s="13">
        <v>0</v>
      </c>
      <c r="L298" s="13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 s="38">
        <f t="shared" si="18"/>
        <v>1</v>
      </c>
      <c r="U298">
        <v>0</v>
      </c>
      <c r="V298">
        <v>0</v>
      </c>
      <c r="W298">
        <v>1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 s="38">
        <v>0</v>
      </c>
      <c r="AE298" s="39">
        <f t="shared" si="19"/>
        <v>1</v>
      </c>
    </row>
    <row r="299" spans="1:31" x14ac:dyDescent="0.25">
      <c r="A299" s="33" t="str">
        <f>DATA!A298</f>
        <v>VŠMU (VSMU, 16, VŠMU.Bratislava)</v>
      </c>
      <c r="B299" s="41" t="str">
        <f>DATA!C298&amp;" - "&amp;DATA!B298</f>
        <v>Producent - SM3</v>
      </c>
      <c r="C299" s="38">
        <f t="shared" si="16"/>
        <v>0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38">
        <f t="shared" si="17"/>
        <v>0</v>
      </c>
      <c r="K299" s="13">
        <v>0</v>
      </c>
      <c r="L299" s="13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 s="38">
        <f t="shared" si="18"/>
        <v>1</v>
      </c>
      <c r="U299">
        <v>0</v>
      </c>
      <c r="V299">
        <v>0</v>
      </c>
      <c r="W299">
        <v>1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 s="38">
        <v>0</v>
      </c>
      <c r="AE299" s="39">
        <f t="shared" si="19"/>
        <v>1</v>
      </c>
    </row>
    <row r="300" spans="1:31" x14ac:dyDescent="0.25">
      <c r="A300" s="33" t="str">
        <f>DATA!A299</f>
        <v>VŠMU (VSMU, 16, VŠMU.Bratislava)</v>
      </c>
      <c r="B300" s="41" t="str">
        <f>DATA!C299&amp;" - "&amp;DATA!B299</f>
        <v>Režisér animácie - SM3</v>
      </c>
      <c r="C300" s="38">
        <f t="shared" si="16"/>
        <v>0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38">
        <f t="shared" si="17"/>
        <v>0</v>
      </c>
      <c r="K300" s="13">
        <v>0</v>
      </c>
      <c r="L300" s="13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 s="38">
        <f t="shared" si="18"/>
        <v>0.5</v>
      </c>
      <c r="U300">
        <v>0</v>
      </c>
      <c r="V300">
        <v>0</v>
      </c>
      <c r="W300">
        <v>0.5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 s="38">
        <v>0</v>
      </c>
      <c r="AE300" s="39">
        <f t="shared" si="19"/>
        <v>0.5</v>
      </c>
    </row>
    <row r="301" spans="1:31" x14ac:dyDescent="0.25">
      <c r="A301" s="33" t="str">
        <f>DATA!A300</f>
        <v>VŠMU (VSMU, 16, VŠMU.Bratislava)</v>
      </c>
      <c r="B301" s="41" t="str">
        <f>DATA!C300&amp;" - "&amp;DATA!B300</f>
        <v>Spevák - sólista - SM3</v>
      </c>
      <c r="C301" s="38">
        <f t="shared" si="16"/>
        <v>0</v>
      </c>
      <c r="D301" s="1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38">
        <f t="shared" si="17"/>
        <v>0</v>
      </c>
      <c r="K301" s="13">
        <v>0</v>
      </c>
      <c r="L301" s="13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 s="38">
        <f t="shared" si="18"/>
        <v>6.5</v>
      </c>
      <c r="U301">
        <v>0</v>
      </c>
      <c r="V301">
        <v>0</v>
      </c>
      <c r="W301">
        <v>6.5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 s="38">
        <v>0</v>
      </c>
      <c r="AE301" s="39">
        <f t="shared" si="19"/>
        <v>6.5</v>
      </c>
    </row>
    <row r="302" spans="1:31" x14ac:dyDescent="0.25">
      <c r="A302" s="33" t="str">
        <f>DATA!A301</f>
        <v>VŠMU (VSMU, 16, VŠMU.Bratislava)</v>
      </c>
      <c r="B302" s="41" t="str">
        <f>DATA!C301&amp;" - "&amp;DATA!B301</f>
        <v>Strihač - SM3</v>
      </c>
      <c r="C302" s="38">
        <f t="shared" si="16"/>
        <v>0</v>
      </c>
      <c r="D302" s="1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38">
        <f t="shared" si="17"/>
        <v>0</v>
      </c>
      <c r="K302" s="13">
        <v>0</v>
      </c>
      <c r="L302" s="13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 s="38">
        <f t="shared" si="18"/>
        <v>1</v>
      </c>
      <c r="U302">
        <v>0</v>
      </c>
      <c r="V302">
        <v>0</v>
      </c>
      <c r="W302">
        <v>1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 s="38">
        <v>0</v>
      </c>
      <c r="AE302" s="39">
        <f t="shared" si="19"/>
        <v>1</v>
      </c>
    </row>
    <row r="303" spans="1:31" x14ac:dyDescent="0.25">
      <c r="A303" s="33" t="str">
        <f>DATA!A302</f>
        <v>VŠMU (VSMU, 16, VŠMU.Bratislava)</v>
      </c>
      <c r="B303" s="41" t="str">
        <f>DATA!C302&amp;" - "&amp;DATA!B302</f>
        <v>Asistent réžie - SN1</v>
      </c>
      <c r="C303" s="38">
        <f t="shared" si="16"/>
        <v>0</v>
      </c>
      <c r="D303" s="13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38">
        <f t="shared" si="17"/>
        <v>0</v>
      </c>
      <c r="K303" s="13">
        <v>0</v>
      </c>
      <c r="L303" s="1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 s="38">
        <f t="shared" si="18"/>
        <v>0.66668000000000005</v>
      </c>
      <c r="U303">
        <v>0</v>
      </c>
      <c r="V303">
        <v>0</v>
      </c>
      <c r="W303">
        <v>0</v>
      </c>
      <c r="X303">
        <v>0.66668000000000005</v>
      </c>
      <c r="Y303">
        <v>0</v>
      </c>
      <c r="Z303">
        <v>0</v>
      </c>
      <c r="AA303">
        <v>0</v>
      </c>
      <c r="AB303">
        <v>0</v>
      </c>
      <c r="AC303">
        <v>0</v>
      </c>
      <c r="AD303" s="38">
        <v>0</v>
      </c>
      <c r="AE303" s="39">
        <f t="shared" si="19"/>
        <v>0.66668000000000005</v>
      </c>
    </row>
    <row r="304" spans="1:31" x14ac:dyDescent="0.25">
      <c r="A304" s="33" t="str">
        <f>DATA!A303</f>
        <v>VŠMU (VSMU, 16, VŠMU.Bratislava)</v>
      </c>
      <c r="B304" s="41" t="str">
        <f>DATA!C303&amp;" - "&amp;DATA!B303</f>
        <v>Autor bábok - SN1</v>
      </c>
      <c r="C304" s="38">
        <f t="shared" si="16"/>
        <v>0</v>
      </c>
      <c r="D304" s="1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38">
        <f t="shared" si="17"/>
        <v>0</v>
      </c>
      <c r="K304" s="13">
        <v>0</v>
      </c>
      <c r="L304" s="13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 s="38">
        <f t="shared" si="18"/>
        <v>1</v>
      </c>
      <c r="U304">
        <v>0</v>
      </c>
      <c r="V304">
        <v>0</v>
      </c>
      <c r="W304">
        <v>0</v>
      </c>
      <c r="X304">
        <v>1</v>
      </c>
      <c r="Y304">
        <v>0</v>
      </c>
      <c r="Z304">
        <v>0</v>
      </c>
      <c r="AA304">
        <v>0</v>
      </c>
      <c r="AB304">
        <v>0</v>
      </c>
      <c r="AC304">
        <v>0</v>
      </c>
      <c r="AD304" s="38">
        <v>0</v>
      </c>
      <c r="AE304" s="39">
        <f t="shared" si="19"/>
        <v>1</v>
      </c>
    </row>
    <row r="305" spans="1:31" x14ac:dyDescent="0.25">
      <c r="A305" s="33" t="str">
        <f>DATA!A304</f>
        <v>VŠMU (VSMU, 16, VŠMU.Bratislava)</v>
      </c>
      <c r="B305" s="41" t="str">
        <f>DATA!C304&amp;" - "&amp;DATA!B304</f>
        <v>Autor dramatického diela - SN1</v>
      </c>
      <c r="C305" s="38">
        <f t="shared" si="16"/>
        <v>0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38">
        <f t="shared" si="17"/>
        <v>0</v>
      </c>
      <c r="K305" s="13">
        <v>0</v>
      </c>
      <c r="L305" s="13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 s="38">
        <f t="shared" si="18"/>
        <v>1</v>
      </c>
      <c r="U305">
        <v>0</v>
      </c>
      <c r="V305">
        <v>0</v>
      </c>
      <c r="W305">
        <v>0</v>
      </c>
      <c r="X305">
        <v>1</v>
      </c>
      <c r="Y305">
        <v>0</v>
      </c>
      <c r="Z305">
        <v>0</v>
      </c>
      <c r="AA305">
        <v>0</v>
      </c>
      <c r="AB305">
        <v>0</v>
      </c>
      <c r="AC305">
        <v>0</v>
      </c>
      <c r="AD305" s="38">
        <v>0</v>
      </c>
      <c r="AE305" s="39">
        <f t="shared" si="19"/>
        <v>1</v>
      </c>
    </row>
    <row r="306" spans="1:31" x14ac:dyDescent="0.25">
      <c r="A306" s="33" t="str">
        <f>DATA!A305</f>
        <v>VŠMU (VSMU, 16, VŠMU.Bratislava)</v>
      </c>
      <c r="B306" s="41" t="str">
        <f>DATA!C305&amp;" - "&amp;DATA!B305</f>
        <v>Autor hudby - SN1</v>
      </c>
      <c r="C306" s="38">
        <f t="shared" si="16"/>
        <v>0</v>
      </c>
      <c r="D306" s="1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38">
        <f t="shared" si="17"/>
        <v>0</v>
      </c>
      <c r="K306" s="13">
        <v>0</v>
      </c>
      <c r="L306" s="13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 s="38">
        <f t="shared" si="18"/>
        <v>8</v>
      </c>
      <c r="U306">
        <v>0</v>
      </c>
      <c r="V306">
        <v>0</v>
      </c>
      <c r="W306">
        <v>0</v>
      </c>
      <c r="X306">
        <v>8</v>
      </c>
      <c r="Y306">
        <v>0</v>
      </c>
      <c r="Z306">
        <v>0</v>
      </c>
      <c r="AA306">
        <v>0</v>
      </c>
      <c r="AB306">
        <v>0</v>
      </c>
      <c r="AC306">
        <v>0</v>
      </c>
      <c r="AD306" s="38">
        <v>0</v>
      </c>
      <c r="AE306" s="39">
        <f t="shared" si="19"/>
        <v>8</v>
      </c>
    </row>
    <row r="307" spans="1:31" x14ac:dyDescent="0.25">
      <c r="A307" s="33" t="str">
        <f>DATA!A306</f>
        <v>VŠMU (VSMU, 16, VŠMU.Bratislava)</v>
      </c>
      <c r="B307" s="41" t="str">
        <f>DATA!C306&amp;" - "&amp;DATA!B306</f>
        <v>Autor pohybovej spolupráce - SN1</v>
      </c>
      <c r="C307" s="38">
        <f t="shared" si="16"/>
        <v>0</v>
      </c>
      <c r="D307" s="1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38">
        <f t="shared" si="17"/>
        <v>0</v>
      </c>
      <c r="K307" s="13">
        <v>0</v>
      </c>
      <c r="L307" s="13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 s="38">
        <f t="shared" si="18"/>
        <v>1</v>
      </c>
      <c r="U307">
        <v>0</v>
      </c>
      <c r="V307">
        <v>0</v>
      </c>
      <c r="W307">
        <v>0</v>
      </c>
      <c r="X307">
        <v>1</v>
      </c>
      <c r="Y307">
        <v>0</v>
      </c>
      <c r="Z307">
        <v>0</v>
      </c>
      <c r="AA307">
        <v>0</v>
      </c>
      <c r="AB307">
        <v>0</v>
      </c>
      <c r="AC307">
        <v>0</v>
      </c>
      <c r="AD307" s="38">
        <v>0</v>
      </c>
      <c r="AE307" s="39">
        <f t="shared" si="19"/>
        <v>1</v>
      </c>
    </row>
    <row r="308" spans="1:31" x14ac:dyDescent="0.25">
      <c r="A308" s="33" t="str">
        <f>DATA!A307</f>
        <v>VŠMU (VSMU, 16, VŠMU.Bratislava)</v>
      </c>
      <c r="B308" s="41" t="str">
        <f>DATA!C307&amp;" - "&amp;DATA!B307</f>
        <v>Autor svetelného dizajnu - SN1</v>
      </c>
      <c r="C308" s="38">
        <f t="shared" si="16"/>
        <v>0</v>
      </c>
      <c r="D308" s="1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38">
        <f t="shared" si="17"/>
        <v>0</v>
      </c>
      <c r="K308" s="13">
        <v>0</v>
      </c>
      <c r="L308" s="13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 s="38">
        <f t="shared" si="18"/>
        <v>3</v>
      </c>
      <c r="U308">
        <v>0</v>
      </c>
      <c r="V308">
        <v>0</v>
      </c>
      <c r="W308">
        <v>0</v>
      </c>
      <c r="X308">
        <v>3</v>
      </c>
      <c r="Y308">
        <v>0</v>
      </c>
      <c r="Z308">
        <v>0</v>
      </c>
      <c r="AA308">
        <v>0</v>
      </c>
      <c r="AB308">
        <v>0</v>
      </c>
      <c r="AC308">
        <v>0</v>
      </c>
      <c r="AD308" s="38">
        <v>0</v>
      </c>
      <c r="AE308" s="39">
        <f t="shared" si="19"/>
        <v>3</v>
      </c>
    </row>
    <row r="309" spans="1:31" x14ac:dyDescent="0.25">
      <c r="A309" s="33" t="str">
        <f>DATA!A308</f>
        <v>VŠMU (VSMU, 16, VŠMU.Bratislava)</v>
      </c>
      <c r="B309" s="41" t="str">
        <f>DATA!C308&amp;" - "&amp;DATA!B308</f>
        <v>Autor úpravy dramatického diela - SN1</v>
      </c>
      <c r="C309" s="38">
        <f t="shared" si="16"/>
        <v>0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38">
        <f t="shared" si="17"/>
        <v>0</v>
      </c>
      <c r="K309" s="13">
        <v>0</v>
      </c>
      <c r="L309" s="13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 s="38">
        <f t="shared" si="18"/>
        <v>0.5</v>
      </c>
      <c r="U309">
        <v>0</v>
      </c>
      <c r="V309">
        <v>0</v>
      </c>
      <c r="W309">
        <v>0</v>
      </c>
      <c r="X309">
        <v>0.5</v>
      </c>
      <c r="Y309">
        <v>0</v>
      </c>
      <c r="Z309">
        <v>0</v>
      </c>
      <c r="AA309">
        <v>0</v>
      </c>
      <c r="AB309">
        <v>0</v>
      </c>
      <c r="AC309">
        <v>0</v>
      </c>
      <c r="AD309" s="38">
        <v>0</v>
      </c>
      <c r="AE309" s="39">
        <f t="shared" si="19"/>
        <v>0.5</v>
      </c>
    </row>
    <row r="310" spans="1:31" x14ac:dyDescent="0.25">
      <c r="A310" s="33" t="str">
        <f>DATA!A309</f>
        <v>VŠMU (VSMU, 16, VŠMU.Bratislava)</v>
      </c>
      <c r="B310" s="41" t="str">
        <f>DATA!C309&amp;" - "&amp;DATA!B309</f>
        <v>Autor vizuálnych efektov - SN1</v>
      </c>
      <c r="C310" s="38">
        <f t="shared" si="16"/>
        <v>0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38">
        <f t="shared" si="17"/>
        <v>0</v>
      </c>
      <c r="K310" s="13">
        <v>0</v>
      </c>
      <c r="L310" s="13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 s="38">
        <f t="shared" si="18"/>
        <v>1</v>
      </c>
      <c r="U310">
        <v>0</v>
      </c>
      <c r="V310">
        <v>0</v>
      </c>
      <c r="W310">
        <v>0</v>
      </c>
      <c r="X310">
        <v>1</v>
      </c>
      <c r="Y310">
        <v>0</v>
      </c>
      <c r="Z310">
        <v>0</v>
      </c>
      <c r="AA310">
        <v>0</v>
      </c>
      <c r="AB310">
        <v>0</v>
      </c>
      <c r="AC310">
        <v>0</v>
      </c>
      <c r="AD310" s="38">
        <v>0</v>
      </c>
      <c r="AE310" s="39">
        <f t="shared" si="19"/>
        <v>1</v>
      </c>
    </row>
    <row r="311" spans="1:31" x14ac:dyDescent="0.25">
      <c r="A311" s="33" t="str">
        <f>DATA!A310</f>
        <v>VŠMU (VSMU, 16, VŠMU.Bratislava)</v>
      </c>
      <c r="B311" s="41" t="str">
        <f>DATA!C310&amp;" - "&amp;DATA!B310</f>
        <v>Dirigent - SN1</v>
      </c>
      <c r="C311" s="38">
        <f t="shared" si="16"/>
        <v>0</v>
      </c>
      <c r="D311" s="1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38">
        <f t="shared" si="17"/>
        <v>0</v>
      </c>
      <c r="K311" s="13">
        <v>0</v>
      </c>
      <c r="L311" s="13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 s="38">
        <f t="shared" si="18"/>
        <v>7</v>
      </c>
      <c r="U311">
        <v>0</v>
      </c>
      <c r="V311">
        <v>0</v>
      </c>
      <c r="W311">
        <v>0</v>
      </c>
      <c r="X311">
        <v>7</v>
      </c>
      <c r="Y311">
        <v>0</v>
      </c>
      <c r="Z311">
        <v>0</v>
      </c>
      <c r="AA311">
        <v>0</v>
      </c>
      <c r="AB311">
        <v>0</v>
      </c>
      <c r="AC311">
        <v>0</v>
      </c>
      <c r="AD311" s="38">
        <v>0</v>
      </c>
      <c r="AE311" s="39">
        <f t="shared" si="19"/>
        <v>7</v>
      </c>
    </row>
    <row r="312" spans="1:31" x14ac:dyDescent="0.25">
      <c r="A312" s="33" t="str">
        <f>DATA!A311</f>
        <v>VŠMU (VSMU, 16, VŠMU.Bratislava)</v>
      </c>
      <c r="B312" s="41" t="str">
        <f>DATA!C311&amp;" - "&amp;DATA!B311</f>
        <v>Dramaturg - SN1</v>
      </c>
      <c r="C312" s="38">
        <f t="shared" si="16"/>
        <v>0</v>
      </c>
      <c r="D312" s="1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38">
        <f t="shared" si="17"/>
        <v>0</v>
      </c>
      <c r="K312" s="13">
        <v>0</v>
      </c>
      <c r="L312" s="13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 s="38">
        <f t="shared" si="18"/>
        <v>1</v>
      </c>
      <c r="U312">
        <v>0</v>
      </c>
      <c r="V312">
        <v>0</v>
      </c>
      <c r="W312">
        <v>0</v>
      </c>
      <c r="X312">
        <v>1</v>
      </c>
      <c r="Y312">
        <v>0</v>
      </c>
      <c r="Z312">
        <v>0</v>
      </c>
      <c r="AA312">
        <v>0</v>
      </c>
      <c r="AB312">
        <v>0</v>
      </c>
      <c r="AC312">
        <v>0</v>
      </c>
      <c r="AD312" s="38">
        <v>0</v>
      </c>
      <c r="AE312" s="39">
        <f t="shared" si="19"/>
        <v>1</v>
      </c>
    </row>
    <row r="313" spans="1:31" x14ac:dyDescent="0.25">
      <c r="A313" s="33" t="str">
        <f>DATA!A312</f>
        <v>VŠMU (VSMU, 16, VŠMU.Bratislava)</v>
      </c>
      <c r="B313" s="41" t="str">
        <f>DATA!C312&amp;" - "&amp;DATA!B312</f>
        <v>Dramaturg - SN1</v>
      </c>
      <c r="C313" s="38">
        <f t="shared" si="16"/>
        <v>0</v>
      </c>
      <c r="D313" s="1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38">
        <f t="shared" si="17"/>
        <v>0</v>
      </c>
      <c r="K313" s="13">
        <v>0</v>
      </c>
      <c r="L313" s="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 s="38">
        <f t="shared" si="18"/>
        <v>5</v>
      </c>
      <c r="U313">
        <v>0</v>
      </c>
      <c r="V313">
        <v>0</v>
      </c>
      <c r="W313">
        <v>0</v>
      </c>
      <c r="X313">
        <v>5</v>
      </c>
      <c r="Y313">
        <v>0</v>
      </c>
      <c r="Z313">
        <v>0</v>
      </c>
      <c r="AA313">
        <v>0</v>
      </c>
      <c r="AB313">
        <v>0</v>
      </c>
      <c r="AC313">
        <v>0</v>
      </c>
      <c r="AD313" s="38">
        <v>0</v>
      </c>
      <c r="AE313" s="39">
        <f t="shared" si="19"/>
        <v>5</v>
      </c>
    </row>
    <row r="314" spans="1:31" x14ac:dyDescent="0.25">
      <c r="A314" s="33" t="str">
        <f>DATA!A313</f>
        <v>VŠMU (VSMU, 16, VŠMU.Bratislava)</v>
      </c>
      <c r="B314" s="41" t="str">
        <f>DATA!C313&amp;" - "&amp;DATA!B313</f>
        <v>Dramaturg projektu - SN1</v>
      </c>
      <c r="C314" s="38">
        <f t="shared" si="16"/>
        <v>0</v>
      </c>
      <c r="D314" s="1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38">
        <f t="shared" si="17"/>
        <v>0</v>
      </c>
      <c r="K314" s="13">
        <v>0</v>
      </c>
      <c r="L314" s="13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 s="38">
        <f t="shared" si="18"/>
        <v>1.25</v>
      </c>
      <c r="U314">
        <v>0</v>
      </c>
      <c r="V314">
        <v>0</v>
      </c>
      <c r="W314">
        <v>0</v>
      </c>
      <c r="X314">
        <v>1.25</v>
      </c>
      <c r="Y314">
        <v>0</v>
      </c>
      <c r="Z314">
        <v>0</v>
      </c>
      <c r="AA314">
        <v>0</v>
      </c>
      <c r="AB314">
        <v>0</v>
      </c>
      <c r="AC314">
        <v>0</v>
      </c>
      <c r="AD314" s="38">
        <v>0</v>
      </c>
      <c r="AE314" s="39">
        <f t="shared" si="19"/>
        <v>1.25</v>
      </c>
    </row>
    <row r="315" spans="1:31" x14ac:dyDescent="0.25">
      <c r="A315" s="33" t="str">
        <f>DATA!A314</f>
        <v>VŠMU (VSMU, 16, VŠMU.Bratislava)</v>
      </c>
      <c r="B315" s="41" t="str">
        <f>DATA!C314&amp;" - "&amp;DATA!B314</f>
        <v>Herec v hlavnej úlohe - SN1</v>
      </c>
      <c r="C315" s="38">
        <f t="shared" si="16"/>
        <v>0</v>
      </c>
      <c r="D315" s="1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38">
        <f t="shared" si="17"/>
        <v>0</v>
      </c>
      <c r="K315" s="13">
        <v>0</v>
      </c>
      <c r="L315" s="13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 s="38">
        <f t="shared" si="18"/>
        <v>1.5705800000000001</v>
      </c>
      <c r="U315">
        <v>0</v>
      </c>
      <c r="V315">
        <v>0</v>
      </c>
      <c r="W315">
        <v>0</v>
      </c>
      <c r="X315">
        <v>1.5705800000000001</v>
      </c>
      <c r="Y315">
        <v>0</v>
      </c>
      <c r="Z315">
        <v>0</v>
      </c>
      <c r="AA315">
        <v>0</v>
      </c>
      <c r="AB315">
        <v>0</v>
      </c>
      <c r="AC315">
        <v>0</v>
      </c>
      <c r="AD315" s="38">
        <v>0</v>
      </c>
      <c r="AE315" s="39">
        <f t="shared" si="19"/>
        <v>1.5705800000000001</v>
      </c>
    </row>
    <row r="316" spans="1:31" x14ac:dyDescent="0.25">
      <c r="A316" s="33" t="str">
        <f>DATA!A315</f>
        <v>VŠMU (VSMU, 16, VŠMU.Bratislava)</v>
      </c>
      <c r="B316" s="41" t="str">
        <f>DATA!C315&amp;" - "&amp;DATA!B315</f>
        <v>Herec v hlavnej úlohy - SN1</v>
      </c>
      <c r="C316" s="38">
        <f t="shared" si="16"/>
        <v>0</v>
      </c>
      <c r="D316" s="13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38">
        <f t="shared" si="17"/>
        <v>0</v>
      </c>
      <c r="K316" s="13">
        <v>0</v>
      </c>
      <c r="L316" s="13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 s="38">
        <f t="shared" si="18"/>
        <v>2.6103000000000001</v>
      </c>
      <c r="U316">
        <v>0</v>
      </c>
      <c r="V316">
        <v>0</v>
      </c>
      <c r="W316">
        <v>0</v>
      </c>
      <c r="X316">
        <v>2.6103000000000001</v>
      </c>
      <c r="Y316">
        <v>0</v>
      </c>
      <c r="Z316">
        <v>0</v>
      </c>
      <c r="AA316">
        <v>0</v>
      </c>
      <c r="AB316">
        <v>0</v>
      </c>
      <c r="AC316">
        <v>0</v>
      </c>
      <c r="AD316" s="38">
        <v>0</v>
      </c>
      <c r="AE316" s="39">
        <f t="shared" si="19"/>
        <v>2.6103000000000001</v>
      </c>
    </row>
    <row r="317" spans="1:31" x14ac:dyDescent="0.25">
      <c r="A317" s="33" t="str">
        <f>DATA!A316</f>
        <v>VŠMU (VSMU, 16, VŠMU.Bratislava)</v>
      </c>
      <c r="B317" s="41" t="str">
        <f>DATA!C316&amp;" - "&amp;DATA!B316</f>
        <v>Herec vo vedľajšej úlohe - SN1</v>
      </c>
      <c r="C317" s="38">
        <f t="shared" si="16"/>
        <v>0</v>
      </c>
      <c r="D317" s="13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38">
        <f t="shared" si="17"/>
        <v>0</v>
      </c>
      <c r="K317" s="13">
        <v>0</v>
      </c>
      <c r="L317" s="13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 s="38">
        <f t="shared" si="18"/>
        <v>0.11112</v>
      </c>
      <c r="U317">
        <v>0</v>
      </c>
      <c r="V317">
        <v>0</v>
      </c>
      <c r="W317">
        <v>0</v>
      </c>
      <c r="X317">
        <v>0.11112</v>
      </c>
      <c r="Y317">
        <v>0</v>
      </c>
      <c r="Z317">
        <v>0</v>
      </c>
      <c r="AA317">
        <v>0</v>
      </c>
      <c r="AB317">
        <v>0</v>
      </c>
      <c r="AC317">
        <v>0</v>
      </c>
      <c r="AD317" s="38">
        <v>0</v>
      </c>
      <c r="AE317" s="39">
        <f t="shared" si="19"/>
        <v>0.11112</v>
      </c>
    </row>
    <row r="318" spans="1:31" x14ac:dyDescent="0.25">
      <c r="A318" s="33" t="str">
        <f>DATA!A317</f>
        <v>VŠMU (VSMU, 16, VŠMU.Bratislava)</v>
      </c>
      <c r="B318" s="41" t="str">
        <f>DATA!C317&amp;" - "&amp;DATA!B317</f>
        <v>Herec vo vedľajšej úlohe - SN1</v>
      </c>
      <c r="C318" s="38">
        <f t="shared" si="16"/>
        <v>0</v>
      </c>
      <c r="D318" s="13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38">
        <f t="shared" si="17"/>
        <v>0</v>
      </c>
      <c r="K318" s="13">
        <v>0</v>
      </c>
      <c r="L318" s="13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 s="38">
        <f t="shared" si="18"/>
        <v>4.3659999999999997E-2</v>
      </c>
      <c r="U318">
        <v>0</v>
      </c>
      <c r="V318">
        <v>0</v>
      </c>
      <c r="W318">
        <v>0</v>
      </c>
      <c r="X318">
        <v>4.3659999999999997E-2</v>
      </c>
      <c r="Y318">
        <v>0</v>
      </c>
      <c r="Z318">
        <v>0</v>
      </c>
      <c r="AA318">
        <v>0</v>
      </c>
      <c r="AB318">
        <v>0</v>
      </c>
      <c r="AC318">
        <v>0</v>
      </c>
      <c r="AD318" s="38">
        <v>0</v>
      </c>
      <c r="AE318" s="39">
        <f t="shared" si="19"/>
        <v>4.3659999999999997E-2</v>
      </c>
    </row>
    <row r="319" spans="1:31" x14ac:dyDescent="0.25">
      <c r="A319" s="33" t="str">
        <f>DATA!A318</f>
        <v>VŠMU (VSMU, 16, VŠMU.Bratislava)</v>
      </c>
      <c r="B319" s="41" t="str">
        <f>DATA!C318&amp;" - "&amp;DATA!B318</f>
        <v>Hlasový pedagóg - SN1</v>
      </c>
      <c r="C319" s="38">
        <f t="shared" si="16"/>
        <v>0</v>
      </c>
      <c r="D319" s="1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38">
        <f t="shared" si="17"/>
        <v>0</v>
      </c>
      <c r="K319" s="13">
        <v>0</v>
      </c>
      <c r="L319" s="13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 s="38">
        <f t="shared" si="18"/>
        <v>1</v>
      </c>
      <c r="U319">
        <v>0</v>
      </c>
      <c r="V319">
        <v>0</v>
      </c>
      <c r="W319">
        <v>0</v>
      </c>
      <c r="X319">
        <v>1</v>
      </c>
      <c r="Y319">
        <v>0</v>
      </c>
      <c r="Z319">
        <v>0</v>
      </c>
      <c r="AA319">
        <v>0</v>
      </c>
      <c r="AB319">
        <v>0</v>
      </c>
      <c r="AC319">
        <v>0</v>
      </c>
      <c r="AD319" s="38">
        <v>0</v>
      </c>
      <c r="AE319" s="39">
        <f t="shared" si="19"/>
        <v>1</v>
      </c>
    </row>
    <row r="320" spans="1:31" x14ac:dyDescent="0.25">
      <c r="A320" s="33" t="str">
        <f>DATA!A319</f>
        <v>VŠMU (VSMU, 16, VŠMU.Bratislava)</v>
      </c>
      <c r="B320" s="41" t="str">
        <f>DATA!C319&amp;" - "&amp;DATA!B319</f>
        <v>Choreograf - SN1</v>
      </c>
      <c r="C320" s="38">
        <f t="shared" si="16"/>
        <v>0</v>
      </c>
      <c r="D320" s="1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38">
        <f t="shared" si="17"/>
        <v>0</v>
      </c>
      <c r="K320" s="13">
        <v>0</v>
      </c>
      <c r="L320" s="13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 s="38">
        <f t="shared" si="18"/>
        <v>2</v>
      </c>
      <c r="U320">
        <v>0</v>
      </c>
      <c r="V320">
        <v>0</v>
      </c>
      <c r="W320">
        <v>0</v>
      </c>
      <c r="X320">
        <v>2</v>
      </c>
      <c r="Y320">
        <v>0</v>
      </c>
      <c r="Z320">
        <v>0</v>
      </c>
      <c r="AA320">
        <v>0</v>
      </c>
      <c r="AB320">
        <v>0</v>
      </c>
      <c r="AC320">
        <v>0</v>
      </c>
      <c r="AD320" s="38">
        <v>0</v>
      </c>
      <c r="AE320" s="39">
        <f t="shared" si="19"/>
        <v>2</v>
      </c>
    </row>
    <row r="321" spans="1:31" x14ac:dyDescent="0.25">
      <c r="A321" s="33" t="str">
        <f>DATA!A320</f>
        <v>VŠMU (VSMU, 16, VŠMU.Bratislava)</v>
      </c>
      <c r="B321" s="41" t="str">
        <f>DATA!C320&amp;" - "&amp;DATA!B320</f>
        <v>Inštrumentalista - SN1</v>
      </c>
      <c r="C321" s="38">
        <f t="shared" si="16"/>
        <v>0</v>
      </c>
      <c r="D321" s="13">
        <v>0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38">
        <f t="shared" si="17"/>
        <v>0</v>
      </c>
      <c r="K321" s="13">
        <v>0</v>
      </c>
      <c r="L321" s="13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 s="38">
        <f t="shared" si="18"/>
        <v>11.315770000000001</v>
      </c>
      <c r="U321">
        <v>0</v>
      </c>
      <c r="V321">
        <v>0</v>
      </c>
      <c r="W321">
        <v>0</v>
      </c>
      <c r="X321">
        <v>11.315770000000001</v>
      </c>
      <c r="Y321">
        <v>0</v>
      </c>
      <c r="Z321">
        <v>0</v>
      </c>
      <c r="AA321">
        <v>0</v>
      </c>
      <c r="AB321">
        <v>0</v>
      </c>
      <c r="AC321">
        <v>0</v>
      </c>
      <c r="AD321" s="38">
        <v>0</v>
      </c>
      <c r="AE321" s="39">
        <f t="shared" si="19"/>
        <v>11.315770000000001</v>
      </c>
    </row>
    <row r="322" spans="1:31" x14ac:dyDescent="0.25">
      <c r="A322" s="33" t="str">
        <f>DATA!A321</f>
        <v>VŠMU (VSMU, 16, VŠMU.Bratislava)</v>
      </c>
      <c r="B322" s="41" t="str">
        <f>DATA!C321&amp;" - "&amp;DATA!B321</f>
        <v>Inštrumentalista - sólista - SN1</v>
      </c>
      <c r="C322" s="38">
        <f t="shared" si="16"/>
        <v>0</v>
      </c>
      <c r="D322" s="13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38">
        <f t="shared" si="17"/>
        <v>0</v>
      </c>
      <c r="K322" s="13">
        <v>0</v>
      </c>
      <c r="L322" s="13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 s="38">
        <f t="shared" si="18"/>
        <v>21.08333</v>
      </c>
      <c r="U322">
        <v>0</v>
      </c>
      <c r="V322">
        <v>0</v>
      </c>
      <c r="W322">
        <v>0</v>
      </c>
      <c r="X322">
        <v>21.08333</v>
      </c>
      <c r="Y322">
        <v>0</v>
      </c>
      <c r="Z322">
        <v>0</v>
      </c>
      <c r="AA322">
        <v>0</v>
      </c>
      <c r="AB322">
        <v>0</v>
      </c>
      <c r="AC322">
        <v>0</v>
      </c>
      <c r="AD322" s="38">
        <v>0</v>
      </c>
      <c r="AE322" s="39">
        <f t="shared" si="19"/>
        <v>21.08333</v>
      </c>
    </row>
    <row r="323" spans="1:31" x14ac:dyDescent="0.25">
      <c r="A323" s="33" t="str">
        <f>DATA!A322</f>
        <v>VŠMU (VSMU, 16, VŠMU.Bratislava)</v>
      </c>
      <c r="B323" s="41" t="str">
        <f>DATA!C322&amp;" - "&amp;DATA!B322</f>
        <v>Kostýmový výtvarník - SN1</v>
      </c>
      <c r="C323" s="38">
        <f t="shared" ref="C323:C386" si="20">SUM(D323:I323)</f>
        <v>0</v>
      </c>
      <c r="D323" s="13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38">
        <f t="shared" ref="J323:J386" si="21">SUM(K323:S323)</f>
        <v>0</v>
      </c>
      <c r="K323" s="13">
        <v>0</v>
      </c>
      <c r="L323" s="1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 s="38">
        <f t="shared" ref="T323:T386" si="22">SUM(U323:AC323)</f>
        <v>1</v>
      </c>
      <c r="U323">
        <v>0</v>
      </c>
      <c r="V323">
        <v>0</v>
      </c>
      <c r="W323">
        <v>0</v>
      </c>
      <c r="X323">
        <v>1</v>
      </c>
      <c r="Y323">
        <v>0</v>
      </c>
      <c r="Z323">
        <v>0</v>
      </c>
      <c r="AA323">
        <v>0</v>
      </c>
      <c r="AB323">
        <v>0</v>
      </c>
      <c r="AC323">
        <v>0</v>
      </c>
      <c r="AD323" s="38">
        <v>0</v>
      </c>
      <c r="AE323" s="39">
        <f t="shared" ref="AE323:AE386" si="23">SUM(C323,J323,T323,AD323,)</f>
        <v>1</v>
      </c>
    </row>
    <row r="324" spans="1:31" x14ac:dyDescent="0.25">
      <c r="A324" s="33" t="str">
        <f>DATA!A323</f>
        <v>VŠMU (VSMU, 16, VŠMU.Bratislava)</v>
      </c>
      <c r="B324" s="41" t="str">
        <f>DATA!C323&amp;" - "&amp;DATA!B323</f>
        <v>Majster zvuku - SN1</v>
      </c>
      <c r="C324" s="38">
        <f t="shared" si="20"/>
        <v>0</v>
      </c>
      <c r="D324" s="13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38">
        <f t="shared" si="21"/>
        <v>0</v>
      </c>
      <c r="K324" s="13">
        <v>0</v>
      </c>
      <c r="L324" s="13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 s="38">
        <f t="shared" si="22"/>
        <v>0.5</v>
      </c>
      <c r="U324">
        <v>0</v>
      </c>
      <c r="V324">
        <v>0</v>
      </c>
      <c r="W324">
        <v>0</v>
      </c>
      <c r="X324">
        <v>0.5</v>
      </c>
      <c r="Y324">
        <v>0</v>
      </c>
      <c r="Z324">
        <v>0</v>
      </c>
      <c r="AA324">
        <v>0</v>
      </c>
      <c r="AB324">
        <v>0</v>
      </c>
      <c r="AC324">
        <v>0</v>
      </c>
      <c r="AD324" s="38">
        <v>0</v>
      </c>
      <c r="AE324" s="39">
        <f t="shared" si="23"/>
        <v>0.5</v>
      </c>
    </row>
    <row r="325" spans="1:31" x14ac:dyDescent="0.25">
      <c r="A325" s="33" t="str">
        <f>DATA!A324</f>
        <v>VŠMU (VSMU, 16, VŠMU.Bratislava)</v>
      </c>
      <c r="B325" s="41" t="str">
        <f>DATA!C324&amp;" - "&amp;DATA!B324</f>
        <v>Producent - SN1</v>
      </c>
      <c r="C325" s="38">
        <f t="shared" si="20"/>
        <v>0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38">
        <f t="shared" si="21"/>
        <v>0</v>
      </c>
      <c r="K325" s="13">
        <v>0</v>
      </c>
      <c r="L325" s="13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 s="38">
        <f t="shared" si="22"/>
        <v>0.66668000000000005</v>
      </c>
      <c r="U325">
        <v>0</v>
      </c>
      <c r="V325">
        <v>0</v>
      </c>
      <c r="W325">
        <v>0</v>
      </c>
      <c r="X325">
        <v>0.66668000000000005</v>
      </c>
      <c r="Y325">
        <v>0</v>
      </c>
      <c r="Z325">
        <v>0</v>
      </c>
      <c r="AA325">
        <v>0</v>
      </c>
      <c r="AB325">
        <v>0</v>
      </c>
      <c r="AC325">
        <v>0</v>
      </c>
      <c r="AD325" s="38">
        <v>0</v>
      </c>
      <c r="AE325" s="39">
        <f t="shared" si="23"/>
        <v>0.66668000000000005</v>
      </c>
    </row>
    <row r="326" spans="1:31" x14ac:dyDescent="0.25">
      <c r="A326" s="33" t="str">
        <f>DATA!A325</f>
        <v>VŠMU (VSMU, 16, VŠMU.Bratislava)</v>
      </c>
      <c r="B326" s="41" t="str">
        <f>DATA!C325&amp;" - "&amp;DATA!B325</f>
        <v>Producent - SN1</v>
      </c>
      <c r="C326" s="38">
        <f t="shared" si="20"/>
        <v>0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38">
        <f t="shared" si="21"/>
        <v>0</v>
      </c>
      <c r="K326" s="13">
        <v>0</v>
      </c>
      <c r="L326" s="13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 s="38">
        <f t="shared" si="22"/>
        <v>0.66666999999999998</v>
      </c>
      <c r="U326">
        <v>0</v>
      </c>
      <c r="V326">
        <v>0</v>
      </c>
      <c r="W326">
        <v>0</v>
      </c>
      <c r="X326">
        <v>0.66666999999999998</v>
      </c>
      <c r="Y326">
        <v>0</v>
      </c>
      <c r="Z326">
        <v>0</v>
      </c>
      <c r="AA326">
        <v>0</v>
      </c>
      <c r="AB326">
        <v>0</v>
      </c>
      <c r="AC326">
        <v>0</v>
      </c>
      <c r="AD326" s="38">
        <v>0</v>
      </c>
      <c r="AE326" s="39">
        <f t="shared" si="23"/>
        <v>0.66666999999999998</v>
      </c>
    </row>
    <row r="327" spans="1:31" x14ac:dyDescent="0.25">
      <c r="A327" s="33" t="str">
        <f>DATA!A326</f>
        <v>VŠMU (VSMU, 16, VŠMU.Bratislava)</v>
      </c>
      <c r="B327" s="41" t="str">
        <f>DATA!C326&amp;" - "&amp;DATA!B326</f>
        <v>Režisér - SN1</v>
      </c>
      <c r="C327" s="38">
        <f t="shared" si="20"/>
        <v>0</v>
      </c>
      <c r="D327" s="13">
        <v>0</v>
      </c>
      <c r="E327" s="13">
        <v>0</v>
      </c>
      <c r="F327" s="13">
        <v>0</v>
      </c>
      <c r="G327" s="13">
        <v>0</v>
      </c>
      <c r="H327" s="13">
        <v>0</v>
      </c>
      <c r="I327" s="13">
        <v>0</v>
      </c>
      <c r="J327" s="38">
        <f t="shared" si="21"/>
        <v>0</v>
      </c>
      <c r="K327" s="13">
        <v>0</v>
      </c>
      <c r="L327" s="13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 s="38">
        <f t="shared" si="22"/>
        <v>14.5</v>
      </c>
      <c r="U327">
        <v>0</v>
      </c>
      <c r="V327">
        <v>0</v>
      </c>
      <c r="W327">
        <v>0</v>
      </c>
      <c r="X327">
        <v>14.5</v>
      </c>
      <c r="Y327">
        <v>0</v>
      </c>
      <c r="Z327">
        <v>0</v>
      </c>
      <c r="AA327">
        <v>0</v>
      </c>
      <c r="AB327">
        <v>0</v>
      </c>
      <c r="AC327">
        <v>0</v>
      </c>
      <c r="AD327" s="38">
        <v>0</v>
      </c>
      <c r="AE327" s="39">
        <f t="shared" si="23"/>
        <v>14.5</v>
      </c>
    </row>
    <row r="328" spans="1:31" x14ac:dyDescent="0.25">
      <c r="A328" s="33" t="str">
        <f>DATA!A327</f>
        <v>VŠMU (VSMU, 16, VŠMU.Bratislava)</v>
      </c>
      <c r="B328" s="41" t="str">
        <f>DATA!C327&amp;" - "&amp;DATA!B327</f>
        <v>Režisér - SN1</v>
      </c>
      <c r="C328" s="38">
        <f t="shared" si="20"/>
        <v>0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3">
        <v>0</v>
      </c>
      <c r="J328" s="38">
        <f t="shared" si="21"/>
        <v>0</v>
      </c>
      <c r="K328" s="13">
        <v>0</v>
      </c>
      <c r="L328" s="13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 s="38">
        <f t="shared" si="22"/>
        <v>7</v>
      </c>
      <c r="U328">
        <v>0</v>
      </c>
      <c r="V328">
        <v>0</v>
      </c>
      <c r="W328">
        <v>0</v>
      </c>
      <c r="X328">
        <v>7</v>
      </c>
      <c r="Y328">
        <v>0</v>
      </c>
      <c r="Z328">
        <v>0</v>
      </c>
      <c r="AA328">
        <v>0</v>
      </c>
      <c r="AB328">
        <v>0</v>
      </c>
      <c r="AC328">
        <v>0</v>
      </c>
      <c r="AD328" s="38">
        <v>0</v>
      </c>
      <c r="AE328" s="39">
        <f t="shared" si="23"/>
        <v>7</v>
      </c>
    </row>
    <row r="329" spans="1:31" x14ac:dyDescent="0.25">
      <c r="A329" s="33" t="str">
        <f>DATA!A328</f>
        <v>VŠMU (VSMU, 16, VŠMU.Bratislava)</v>
      </c>
      <c r="B329" s="41" t="str">
        <f>DATA!C328&amp;" - "&amp;DATA!B328</f>
        <v>Spevák - SN1</v>
      </c>
      <c r="C329" s="38">
        <f t="shared" si="20"/>
        <v>0</v>
      </c>
      <c r="D329" s="13">
        <v>0</v>
      </c>
      <c r="E329" s="13">
        <v>0</v>
      </c>
      <c r="F329" s="13">
        <v>0</v>
      </c>
      <c r="G329" s="13">
        <v>0</v>
      </c>
      <c r="H329" s="13">
        <v>0</v>
      </c>
      <c r="I329" s="13">
        <v>0</v>
      </c>
      <c r="J329" s="38">
        <f t="shared" si="21"/>
        <v>0</v>
      </c>
      <c r="K329" s="13">
        <v>0</v>
      </c>
      <c r="L329" s="13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 s="38">
        <f t="shared" si="22"/>
        <v>0.94557999999999998</v>
      </c>
      <c r="U329">
        <v>0</v>
      </c>
      <c r="V329">
        <v>0</v>
      </c>
      <c r="W329">
        <v>0</v>
      </c>
      <c r="X329">
        <v>0.94557999999999998</v>
      </c>
      <c r="Y329">
        <v>0</v>
      </c>
      <c r="Z329">
        <v>0</v>
      </c>
      <c r="AA329">
        <v>0</v>
      </c>
      <c r="AB329">
        <v>0</v>
      </c>
      <c r="AC329">
        <v>0</v>
      </c>
      <c r="AD329" s="38">
        <v>0</v>
      </c>
      <c r="AE329" s="39">
        <f t="shared" si="23"/>
        <v>0.94557999999999998</v>
      </c>
    </row>
    <row r="330" spans="1:31" x14ac:dyDescent="0.25">
      <c r="A330" s="33" t="str">
        <f>DATA!A329</f>
        <v>VŠMU (VSMU, 16, VŠMU.Bratislava)</v>
      </c>
      <c r="B330" s="41" t="str">
        <f>DATA!C329&amp;" - "&amp;DATA!B329</f>
        <v>Spevák - sólista - SN1</v>
      </c>
      <c r="C330" s="38">
        <f t="shared" si="20"/>
        <v>0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  <c r="I330" s="13">
        <v>0</v>
      </c>
      <c r="J330" s="38">
        <f t="shared" si="21"/>
        <v>0</v>
      </c>
      <c r="K330" s="13">
        <v>0</v>
      </c>
      <c r="L330" s="13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 s="38">
        <f t="shared" si="22"/>
        <v>1.7</v>
      </c>
      <c r="U330">
        <v>0</v>
      </c>
      <c r="V330">
        <v>0</v>
      </c>
      <c r="W330">
        <v>0</v>
      </c>
      <c r="X330">
        <v>1.7</v>
      </c>
      <c r="Y330">
        <v>0</v>
      </c>
      <c r="Z330">
        <v>0</v>
      </c>
      <c r="AA330">
        <v>0</v>
      </c>
      <c r="AB330">
        <v>0</v>
      </c>
      <c r="AC330">
        <v>0</v>
      </c>
      <c r="AD330" s="38">
        <v>0</v>
      </c>
      <c r="AE330" s="39">
        <f t="shared" si="23"/>
        <v>1.7</v>
      </c>
    </row>
    <row r="331" spans="1:31" x14ac:dyDescent="0.25">
      <c r="A331" s="33" t="str">
        <f>DATA!A330</f>
        <v>VŠMU (VSMU, 16, VŠMU.Bratislava)</v>
      </c>
      <c r="B331" s="41" t="str">
        <f>DATA!C330&amp;" - "&amp;DATA!B330</f>
        <v>Tanečný interpret - SN1</v>
      </c>
      <c r="C331" s="38">
        <f t="shared" si="20"/>
        <v>0</v>
      </c>
      <c r="D331" s="13">
        <v>0</v>
      </c>
      <c r="E331" s="13">
        <v>0</v>
      </c>
      <c r="F331" s="13">
        <v>0</v>
      </c>
      <c r="G331" s="13">
        <v>0</v>
      </c>
      <c r="H331" s="13">
        <v>0</v>
      </c>
      <c r="I331" s="13">
        <v>0</v>
      </c>
      <c r="J331" s="38">
        <f t="shared" si="21"/>
        <v>0</v>
      </c>
      <c r="K331" s="13">
        <v>0</v>
      </c>
      <c r="L331" s="13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 s="38">
        <f t="shared" si="22"/>
        <v>0.86590999999999996</v>
      </c>
      <c r="U331">
        <v>0</v>
      </c>
      <c r="V331">
        <v>0</v>
      </c>
      <c r="W331">
        <v>0</v>
      </c>
      <c r="X331">
        <v>0.86590999999999996</v>
      </c>
      <c r="Y331">
        <v>0</v>
      </c>
      <c r="Z331">
        <v>0</v>
      </c>
      <c r="AA331">
        <v>0</v>
      </c>
      <c r="AB331">
        <v>0</v>
      </c>
      <c r="AC331">
        <v>0</v>
      </c>
      <c r="AD331" s="38">
        <v>0</v>
      </c>
      <c r="AE331" s="39">
        <f t="shared" si="23"/>
        <v>0.86590999999999996</v>
      </c>
    </row>
    <row r="332" spans="1:31" x14ac:dyDescent="0.25">
      <c r="A332" s="33" t="str">
        <f>DATA!A331</f>
        <v>VŠMU (VSMU, 16, VŠMU.Bratislava)</v>
      </c>
      <c r="B332" s="41" t="str">
        <f>DATA!C331&amp;" - "&amp;DATA!B331</f>
        <v>Tanečný interpret - sólista - SN1</v>
      </c>
      <c r="C332" s="38">
        <f t="shared" si="20"/>
        <v>0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  <c r="I332" s="13">
        <v>0</v>
      </c>
      <c r="J332" s="38">
        <f t="shared" si="21"/>
        <v>0</v>
      </c>
      <c r="K332" s="13">
        <v>0</v>
      </c>
      <c r="L332" s="13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 s="38">
        <f t="shared" si="22"/>
        <v>1</v>
      </c>
      <c r="U332">
        <v>0</v>
      </c>
      <c r="V332">
        <v>0</v>
      </c>
      <c r="W332">
        <v>0</v>
      </c>
      <c r="X332">
        <v>1</v>
      </c>
      <c r="Y332">
        <v>0</v>
      </c>
      <c r="Z332">
        <v>0</v>
      </c>
      <c r="AA332">
        <v>0</v>
      </c>
      <c r="AB332">
        <v>0</v>
      </c>
      <c r="AC332">
        <v>0</v>
      </c>
      <c r="AD332" s="38">
        <v>0</v>
      </c>
      <c r="AE332" s="39">
        <f t="shared" si="23"/>
        <v>1</v>
      </c>
    </row>
    <row r="333" spans="1:31" x14ac:dyDescent="0.25">
      <c r="A333" s="33" t="str">
        <f>DATA!A332</f>
        <v>VŠMU (VSMU, 16, VŠMU.Bratislava)</v>
      </c>
      <c r="B333" s="41" t="str">
        <f>DATA!C332&amp;" - "&amp;DATA!B332</f>
        <v>Výkonný producent - SN1</v>
      </c>
      <c r="C333" s="38">
        <f t="shared" si="20"/>
        <v>0</v>
      </c>
      <c r="D333" s="13">
        <v>0</v>
      </c>
      <c r="E333" s="13">
        <v>0</v>
      </c>
      <c r="F333" s="13">
        <v>0</v>
      </c>
      <c r="G333" s="13">
        <v>0</v>
      </c>
      <c r="H333" s="13">
        <v>0</v>
      </c>
      <c r="I333" s="13">
        <v>0</v>
      </c>
      <c r="J333" s="38">
        <f t="shared" si="21"/>
        <v>0</v>
      </c>
      <c r="K333" s="13">
        <v>0</v>
      </c>
      <c r="L333" s="1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 s="38">
        <f t="shared" si="22"/>
        <v>1</v>
      </c>
      <c r="U333">
        <v>0</v>
      </c>
      <c r="V333">
        <v>0</v>
      </c>
      <c r="W333">
        <v>0</v>
      </c>
      <c r="X333">
        <v>1</v>
      </c>
      <c r="Y333">
        <v>0</v>
      </c>
      <c r="Z333">
        <v>0</v>
      </c>
      <c r="AA333">
        <v>0</v>
      </c>
      <c r="AB333">
        <v>0</v>
      </c>
      <c r="AC333">
        <v>0</v>
      </c>
      <c r="AD333" s="38">
        <v>0</v>
      </c>
      <c r="AE333" s="39">
        <f t="shared" si="23"/>
        <v>1</v>
      </c>
    </row>
    <row r="334" spans="1:31" x14ac:dyDescent="0.25">
      <c r="A334" s="33" t="str">
        <f>DATA!A333</f>
        <v>VŠMU (VSMU, 16, VŠMU.Bratislava)</v>
      </c>
      <c r="B334" s="41" t="str">
        <f>DATA!C333&amp;" - "&amp;DATA!B333</f>
        <v>Autor dramatizácie literárneho diela - SN2</v>
      </c>
      <c r="C334" s="38">
        <f t="shared" si="20"/>
        <v>0</v>
      </c>
      <c r="D334" s="13">
        <v>0</v>
      </c>
      <c r="E334" s="13">
        <v>0</v>
      </c>
      <c r="F334" s="13">
        <v>0</v>
      </c>
      <c r="G334" s="13">
        <v>0</v>
      </c>
      <c r="H334" s="13">
        <v>0</v>
      </c>
      <c r="I334" s="13">
        <v>0</v>
      </c>
      <c r="J334" s="38">
        <f t="shared" si="21"/>
        <v>0</v>
      </c>
      <c r="K334" s="13">
        <v>0</v>
      </c>
      <c r="L334" s="13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 s="38">
        <f t="shared" si="22"/>
        <v>0.5</v>
      </c>
      <c r="U334">
        <v>0</v>
      </c>
      <c r="V334">
        <v>0</v>
      </c>
      <c r="W334">
        <v>0</v>
      </c>
      <c r="X334">
        <v>0</v>
      </c>
      <c r="Y334">
        <v>0.5</v>
      </c>
      <c r="Z334">
        <v>0</v>
      </c>
      <c r="AA334">
        <v>0</v>
      </c>
      <c r="AB334">
        <v>0</v>
      </c>
      <c r="AC334">
        <v>0</v>
      </c>
      <c r="AD334" s="38">
        <v>0</v>
      </c>
      <c r="AE334" s="39">
        <f t="shared" si="23"/>
        <v>0.5</v>
      </c>
    </row>
    <row r="335" spans="1:31" x14ac:dyDescent="0.25">
      <c r="A335" s="33" t="str">
        <f>DATA!A334</f>
        <v>VŠMU (VSMU, 16, VŠMU.Bratislava)</v>
      </c>
      <c r="B335" s="41" t="str">
        <f>DATA!C334&amp;" - "&amp;DATA!B334</f>
        <v>Autor gradingu - SN2</v>
      </c>
      <c r="C335" s="38">
        <f t="shared" si="20"/>
        <v>0</v>
      </c>
      <c r="D335" s="13">
        <v>0</v>
      </c>
      <c r="E335" s="13">
        <v>0</v>
      </c>
      <c r="F335" s="13">
        <v>0</v>
      </c>
      <c r="G335" s="13">
        <v>0</v>
      </c>
      <c r="H335" s="13">
        <v>0</v>
      </c>
      <c r="I335" s="13">
        <v>0</v>
      </c>
      <c r="J335" s="38">
        <f t="shared" si="21"/>
        <v>0</v>
      </c>
      <c r="K335" s="13">
        <v>0</v>
      </c>
      <c r="L335" s="13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 s="38">
        <f t="shared" si="22"/>
        <v>1</v>
      </c>
      <c r="U335">
        <v>0</v>
      </c>
      <c r="V335">
        <v>0</v>
      </c>
      <c r="W335">
        <v>0</v>
      </c>
      <c r="X335">
        <v>0</v>
      </c>
      <c r="Y335">
        <v>1</v>
      </c>
      <c r="Z335">
        <v>0</v>
      </c>
      <c r="AA335">
        <v>0</v>
      </c>
      <c r="AB335">
        <v>0</v>
      </c>
      <c r="AC335">
        <v>0</v>
      </c>
      <c r="AD335" s="38">
        <v>0</v>
      </c>
      <c r="AE335" s="39">
        <f t="shared" si="23"/>
        <v>1</v>
      </c>
    </row>
    <row r="336" spans="1:31" x14ac:dyDescent="0.25">
      <c r="A336" s="33" t="str">
        <f>DATA!A335</f>
        <v>VŠMU (VSMU, 16, VŠMU.Bratislava)</v>
      </c>
      <c r="B336" s="41" t="str">
        <f>DATA!C335&amp;" - "&amp;DATA!B335</f>
        <v>Autor hudby - SN2</v>
      </c>
      <c r="C336" s="38">
        <f t="shared" si="20"/>
        <v>0</v>
      </c>
      <c r="D336" s="13">
        <v>0</v>
      </c>
      <c r="E336" s="13">
        <v>0</v>
      </c>
      <c r="F336" s="13">
        <v>0</v>
      </c>
      <c r="G336" s="13">
        <v>0</v>
      </c>
      <c r="H336" s="13">
        <v>0</v>
      </c>
      <c r="I336" s="13">
        <v>0</v>
      </c>
      <c r="J336" s="38">
        <f t="shared" si="21"/>
        <v>0</v>
      </c>
      <c r="K336" s="13">
        <v>0</v>
      </c>
      <c r="L336" s="13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 s="38">
        <f t="shared" si="22"/>
        <v>8</v>
      </c>
      <c r="U336">
        <v>0</v>
      </c>
      <c r="V336">
        <v>0</v>
      </c>
      <c r="W336">
        <v>0</v>
      </c>
      <c r="X336">
        <v>0</v>
      </c>
      <c r="Y336">
        <v>8</v>
      </c>
      <c r="Z336">
        <v>0</v>
      </c>
      <c r="AA336">
        <v>0</v>
      </c>
      <c r="AB336">
        <v>0</v>
      </c>
      <c r="AC336">
        <v>0</v>
      </c>
      <c r="AD336" s="38">
        <v>0</v>
      </c>
      <c r="AE336" s="39">
        <f t="shared" si="23"/>
        <v>8</v>
      </c>
    </row>
    <row r="337" spans="1:31" x14ac:dyDescent="0.25">
      <c r="A337" s="33" t="str">
        <f>DATA!A336</f>
        <v>VŠMU (VSMU, 16, VŠMU.Bratislava)</v>
      </c>
      <c r="B337" s="41" t="str">
        <f>DATA!C336&amp;" - "&amp;DATA!B336</f>
        <v>Autor pohybovej spolupráce - SN2</v>
      </c>
      <c r="C337" s="38">
        <f t="shared" si="20"/>
        <v>0</v>
      </c>
      <c r="D337" s="13">
        <v>0</v>
      </c>
      <c r="E337" s="13">
        <v>0</v>
      </c>
      <c r="F337" s="13">
        <v>0</v>
      </c>
      <c r="G337" s="13">
        <v>0</v>
      </c>
      <c r="H337" s="13">
        <v>0</v>
      </c>
      <c r="I337" s="13">
        <v>0</v>
      </c>
      <c r="J337" s="38">
        <f t="shared" si="21"/>
        <v>0</v>
      </c>
      <c r="K337" s="13">
        <v>0</v>
      </c>
      <c r="L337" s="13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 s="38">
        <f t="shared" si="22"/>
        <v>2</v>
      </c>
      <c r="U337">
        <v>0</v>
      </c>
      <c r="V337">
        <v>0</v>
      </c>
      <c r="W337">
        <v>0</v>
      </c>
      <c r="X337">
        <v>0</v>
      </c>
      <c r="Y337">
        <v>2</v>
      </c>
      <c r="Z337">
        <v>0</v>
      </c>
      <c r="AA337">
        <v>0</v>
      </c>
      <c r="AB337">
        <v>0</v>
      </c>
      <c r="AC337">
        <v>0</v>
      </c>
      <c r="AD337" s="38">
        <v>0</v>
      </c>
      <c r="AE337" s="39">
        <f t="shared" si="23"/>
        <v>2</v>
      </c>
    </row>
    <row r="338" spans="1:31" x14ac:dyDescent="0.25">
      <c r="A338" s="33" t="str">
        <f>DATA!A337</f>
        <v>VŠMU (VSMU, 16, VŠMU.Bratislava)</v>
      </c>
      <c r="B338" s="41" t="str">
        <f>DATA!C337&amp;" - "&amp;DATA!B337</f>
        <v>Autor scenára - SN2</v>
      </c>
      <c r="C338" s="38">
        <f t="shared" si="20"/>
        <v>0</v>
      </c>
      <c r="D338" s="13">
        <v>0</v>
      </c>
      <c r="E338" s="13">
        <v>0</v>
      </c>
      <c r="F338" s="13">
        <v>0</v>
      </c>
      <c r="G338" s="13">
        <v>0</v>
      </c>
      <c r="H338" s="13">
        <v>0</v>
      </c>
      <c r="I338" s="13">
        <v>0</v>
      </c>
      <c r="J338" s="38">
        <f t="shared" si="21"/>
        <v>0</v>
      </c>
      <c r="K338" s="13">
        <v>0</v>
      </c>
      <c r="L338" s="13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 s="38">
        <f t="shared" si="22"/>
        <v>4</v>
      </c>
      <c r="U338">
        <v>0</v>
      </c>
      <c r="V338">
        <v>0</v>
      </c>
      <c r="W338">
        <v>0</v>
      </c>
      <c r="X338">
        <v>0</v>
      </c>
      <c r="Y338">
        <v>4</v>
      </c>
      <c r="Z338">
        <v>0</v>
      </c>
      <c r="AA338">
        <v>0</v>
      </c>
      <c r="AB338">
        <v>0</v>
      </c>
      <c r="AC338">
        <v>0</v>
      </c>
      <c r="AD338" s="38">
        <v>0</v>
      </c>
      <c r="AE338" s="39">
        <f t="shared" si="23"/>
        <v>4</v>
      </c>
    </row>
    <row r="339" spans="1:31" x14ac:dyDescent="0.25">
      <c r="A339" s="33" t="str">
        <f>DATA!A338</f>
        <v>VŠMU (VSMU, 16, VŠMU.Bratislava)</v>
      </c>
      <c r="B339" s="41" t="str">
        <f>DATA!C338&amp;" - "&amp;DATA!B338</f>
        <v>Autor svetelného dizajnu - SN2</v>
      </c>
      <c r="C339" s="38">
        <f t="shared" si="20"/>
        <v>0</v>
      </c>
      <c r="D339" s="13">
        <v>0</v>
      </c>
      <c r="E339" s="13">
        <v>0</v>
      </c>
      <c r="F339" s="13">
        <v>0</v>
      </c>
      <c r="G339" s="13">
        <v>0</v>
      </c>
      <c r="H339" s="13">
        <v>0</v>
      </c>
      <c r="I339" s="13">
        <v>0</v>
      </c>
      <c r="J339" s="38">
        <f t="shared" si="21"/>
        <v>0</v>
      </c>
      <c r="K339" s="13">
        <v>0</v>
      </c>
      <c r="L339" s="13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 s="38">
        <f t="shared" si="22"/>
        <v>2</v>
      </c>
      <c r="U339">
        <v>0</v>
      </c>
      <c r="V339">
        <v>0</v>
      </c>
      <c r="W339">
        <v>0</v>
      </c>
      <c r="X339">
        <v>0</v>
      </c>
      <c r="Y339">
        <v>2</v>
      </c>
      <c r="Z339">
        <v>0</v>
      </c>
      <c r="AA339">
        <v>0</v>
      </c>
      <c r="AB339">
        <v>0</v>
      </c>
      <c r="AC339">
        <v>0</v>
      </c>
      <c r="AD339" s="38">
        <v>0</v>
      </c>
      <c r="AE339" s="39">
        <f t="shared" si="23"/>
        <v>2</v>
      </c>
    </row>
    <row r="340" spans="1:31" x14ac:dyDescent="0.25">
      <c r="A340" s="33" t="str">
        <f>DATA!A339</f>
        <v>VŠMU (VSMU, 16, VŠMU.Bratislava)</v>
      </c>
      <c r="B340" s="41" t="str">
        <f>DATA!C339&amp;" - "&amp;DATA!B339</f>
        <v>Autor úpravy dramatického diela - SN2</v>
      </c>
      <c r="C340" s="38">
        <f t="shared" si="20"/>
        <v>0</v>
      </c>
      <c r="D340" s="13">
        <v>0</v>
      </c>
      <c r="E340" s="13">
        <v>0</v>
      </c>
      <c r="F340" s="13">
        <v>0</v>
      </c>
      <c r="G340" s="13">
        <v>0</v>
      </c>
      <c r="H340" s="13">
        <v>0</v>
      </c>
      <c r="I340" s="13">
        <v>0</v>
      </c>
      <c r="J340" s="38">
        <f t="shared" si="21"/>
        <v>0</v>
      </c>
      <c r="K340" s="13">
        <v>0</v>
      </c>
      <c r="L340" s="13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 s="38">
        <f t="shared" si="22"/>
        <v>1</v>
      </c>
      <c r="U340">
        <v>0</v>
      </c>
      <c r="V340">
        <v>0</v>
      </c>
      <c r="W340">
        <v>0</v>
      </c>
      <c r="X340">
        <v>0</v>
      </c>
      <c r="Y340">
        <v>1</v>
      </c>
      <c r="Z340">
        <v>0</v>
      </c>
      <c r="AA340">
        <v>0</v>
      </c>
      <c r="AB340">
        <v>0</v>
      </c>
      <c r="AC340">
        <v>0</v>
      </c>
      <c r="AD340" s="38">
        <v>0</v>
      </c>
      <c r="AE340" s="39">
        <f t="shared" si="23"/>
        <v>1</v>
      </c>
    </row>
    <row r="341" spans="1:31" x14ac:dyDescent="0.25">
      <c r="A341" s="33" t="str">
        <f>DATA!A340</f>
        <v>VŠMU (VSMU, 16, VŠMU.Bratislava)</v>
      </c>
      <c r="B341" s="41" t="str">
        <f>DATA!C340&amp;" - "&amp;DATA!B340</f>
        <v>Dirigent - SN2</v>
      </c>
      <c r="C341" s="38">
        <f t="shared" si="20"/>
        <v>0</v>
      </c>
      <c r="D341" s="13">
        <v>0</v>
      </c>
      <c r="E341" s="13">
        <v>0</v>
      </c>
      <c r="F341" s="13">
        <v>0</v>
      </c>
      <c r="G341" s="13">
        <v>0</v>
      </c>
      <c r="H341" s="13">
        <v>0</v>
      </c>
      <c r="I341" s="13">
        <v>0</v>
      </c>
      <c r="J341" s="38">
        <f t="shared" si="21"/>
        <v>0</v>
      </c>
      <c r="K341" s="13">
        <v>0</v>
      </c>
      <c r="L341" s="13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 s="38">
        <f t="shared" si="22"/>
        <v>7</v>
      </c>
      <c r="U341">
        <v>0</v>
      </c>
      <c r="V341">
        <v>0</v>
      </c>
      <c r="W341">
        <v>0</v>
      </c>
      <c r="X341">
        <v>0</v>
      </c>
      <c r="Y341">
        <v>7</v>
      </c>
      <c r="Z341">
        <v>0</v>
      </c>
      <c r="AA341">
        <v>0</v>
      </c>
      <c r="AB341">
        <v>0</v>
      </c>
      <c r="AC341">
        <v>0</v>
      </c>
      <c r="AD341" s="38">
        <v>0</v>
      </c>
      <c r="AE341" s="39">
        <f t="shared" si="23"/>
        <v>7</v>
      </c>
    </row>
    <row r="342" spans="1:31" x14ac:dyDescent="0.25">
      <c r="A342" s="33" t="str">
        <f>DATA!A341</f>
        <v>VŠMU (VSMU, 16, VŠMU.Bratislava)</v>
      </c>
      <c r="B342" s="41" t="str">
        <f>DATA!C341&amp;" - "&amp;DATA!B341</f>
        <v>Dizajnér - SN2</v>
      </c>
      <c r="C342" s="38">
        <f t="shared" si="20"/>
        <v>0</v>
      </c>
      <c r="D342" s="13">
        <v>0</v>
      </c>
      <c r="E342" s="13">
        <v>0</v>
      </c>
      <c r="F342" s="13">
        <v>0</v>
      </c>
      <c r="G342" s="13">
        <v>0</v>
      </c>
      <c r="H342" s="13">
        <v>0</v>
      </c>
      <c r="I342" s="13">
        <v>0</v>
      </c>
      <c r="J342" s="38">
        <f t="shared" si="21"/>
        <v>0</v>
      </c>
      <c r="K342" s="13">
        <v>0</v>
      </c>
      <c r="L342" s="13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 s="38">
        <f t="shared" si="22"/>
        <v>0.2</v>
      </c>
      <c r="U342">
        <v>0</v>
      </c>
      <c r="V342">
        <v>0</v>
      </c>
      <c r="W342">
        <v>0</v>
      </c>
      <c r="X342">
        <v>0</v>
      </c>
      <c r="Y342">
        <v>0.2</v>
      </c>
      <c r="Z342">
        <v>0</v>
      </c>
      <c r="AA342">
        <v>0</v>
      </c>
      <c r="AB342">
        <v>0</v>
      </c>
      <c r="AC342">
        <v>0</v>
      </c>
      <c r="AD342" s="38">
        <v>0</v>
      </c>
      <c r="AE342" s="39">
        <f t="shared" si="23"/>
        <v>0.2</v>
      </c>
    </row>
    <row r="343" spans="1:31" x14ac:dyDescent="0.25">
      <c r="A343" s="33" t="str">
        <f>DATA!A342</f>
        <v>VŠMU (VSMU, 16, VŠMU.Bratislava)</v>
      </c>
      <c r="B343" s="41" t="str">
        <f>DATA!C342&amp;" - "&amp;DATA!B342</f>
        <v>Dramaturg - SN2</v>
      </c>
      <c r="C343" s="38">
        <f t="shared" si="20"/>
        <v>0</v>
      </c>
      <c r="D343" s="13">
        <v>0</v>
      </c>
      <c r="E343" s="13">
        <v>0</v>
      </c>
      <c r="F343" s="13">
        <v>0</v>
      </c>
      <c r="G343" s="13">
        <v>0</v>
      </c>
      <c r="H343" s="13">
        <v>0</v>
      </c>
      <c r="I343" s="13">
        <v>0</v>
      </c>
      <c r="J343" s="38">
        <f t="shared" si="21"/>
        <v>0</v>
      </c>
      <c r="K343" s="13">
        <v>0</v>
      </c>
      <c r="L343" s="1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 s="38">
        <f t="shared" si="22"/>
        <v>2.5</v>
      </c>
      <c r="U343">
        <v>0</v>
      </c>
      <c r="V343">
        <v>0</v>
      </c>
      <c r="W343">
        <v>0</v>
      </c>
      <c r="X343">
        <v>0</v>
      </c>
      <c r="Y343">
        <v>2.5</v>
      </c>
      <c r="Z343">
        <v>0</v>
      </c>
      <c r="AA343">
        <v>0</v>
      </c>
      <c r="AB343">
        <v>0</v>
      </c>
      <c r="AC343">
        <v>0</v>
      </c>
      <c r="AD343" s="38">
        <v>0</v>
      </c>
      <c r="AE343" s="39">
        <f t="shared" si="23"/>
        <v>2.5</v>
      </c>
    </row>
    <row r="344" spans="1:31" x14ac:dyDescent="0.25">
      <c r="A344" s="33" t="str">
        <f>DATA!A343</f>
        <v>VŠMU (VSMU, 16, VŠMU.Bratislava)</v>
      </c>
      <c r="B344" s="41" t="str">
        <f>DATA!C343&amp;" - "&amp;DATA!B343</f>
        <v>Dramaturg - SN2</v>
      </c>
      <c r="C344" s="38">
        <f t="shared" si="20"/>
        <v>0</v>
      </c>
      <c r="D344" s="13">
        <v>0</v>
      </c>
      <c r="E344" s="13">
        <v>0</v>
      </c>
      <c r="F344" s="13">
        <v>0</v>
      </c>
      <c r="G344" s="13">
        <v>0</v>
      </c>
      <c r="H344" s="13">
        <v>0</v>
      </c>
      <c r="I344" s="13">
        <v>0</v>
      </c>
      <c r="J344" s="38">
        <f t="shared" si="21"/>
        <v>0</v>
      </c>
      <c r="K344" s="13">
        <v>0</v>
      </c>
      <c r="L344" s="13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 s="38">
        <f t="shared" si="22"/>
        <v>2</v>
      </c>
      <c r="U344">
        <v>0</v>
      </c>
      <c r="V344">
        <v>0</v>
      </c>
      <c r="W344">
        <v>0</v>
      </c>
      <c r="X344">
        <v>0</v>
      </c>
      <c r="Y344">
        <v>2</v>
      </c>
      <c r="Z344">
        <v>0</v>
      </c>
      <c r="AA344">
        <v>0</v>
      </c>
      <c r="AB344">
        <v>0</v>
      </c>
      <c r="AC344">
        <v>0</v>
      </c>
      <c r="AD344" s="38">
        <v>0</v>
      </c>
      <c r="AE344" s="39">
        <f t="shared" si="23"/>
        <v>2</v>
      </c>
    </row>
    <row r="345" spans="1:31" x14ac:dyDescent="0.25">
      <c r="A345" s="33" t="str">
        <f>DATA!A344</f>
        <v>VŠMU (VSMU, 16, VŠMU.Bratislava)</v>
      </c>
      <c r="B345" s="41" t="str">
        <f>DATA!C344&amp;" - "&amp;DATA!B344</f>
        <v>Herec v hlavnej úlohe - SN2</v>
      </c>
      <c r="C345" s="38">
        <f t="shared" si="20"/>
        <v>0</v>
      </c>
      <c r="D345" s="13">
        <v>0</v>
      </c>
      <c r="E345" s="13">
        <v>0</v>
      </c>
      <c r="F345" s="13">
        <v>0</v>
      </c>
      <c r="G345" s="13">
        <v>0</v>
      </c>
      <c r="H345" s="13">
        <v>0</v>
      </c>
      <c r="I345" s="13">
        <v>0</v>
      </c>
      <c r="J345" s="38">
        <f t="shared" si="21"/>
        <v>0</v>
      </c>
      <c r="K345" s="13">
        <v>0</v>
      </c>
      <c r="L345" s="13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 s="38">
        <f t="shared" si="22"/>
        <v>4.3928500000000001</v>
      </c>
      <c r="U345">
        <v>0</v>
      </c>
      <c r="V345">
        <v>0</v>
      </c>
      <c r="W345">
        <v>0</v>
      </c>
      <c r="X345">
        <v>0</v>
      </c>
      <c r="Y345">
        <v>4.3928500000000001</v>
      </c>
      <c r="Z345">
        <v>0</v>
      </c>
      <c r="AA345">
        <v>0</v>
      </c>
      <c r="AB345">
        <v>0</v>
      </c>
      <c r="AC345">
        <v>0</v>
      </c>
      <c r="AD345" s="38">
        <v>0</v>
      </c>
      <c r="AE345" s="39">
        <f t="shared" si="23"/>
        <v>4.3928500000000001</v>
      </c>
    </row>
    <row r="346" spans="1:31" x14ac:dyDescent="0.25">
      <c r="A346" s="33" t="str">
        <f>DATA!A345</f>
        <v>VŠMU (VSMU, 16, VŠMU.Bratislava)</v>
      </c>
      <c r="B346" s="41" t="str">
        <f>DATA!C345&amp;" - "&amp;DATA!B345</f>
        <v>Herec v hlavnej úlohy - SN2</v>
      </c>
      <c r="C346" s="38">
        <f t="shared" si="20"/>
        <v>0</v>
      </c>
      <c r="D346" s="13">
        <v>0</v>
      </c>
      <c r="E346" s="13">
        <v>0</v>
      </c>
      <c r="F346" s="13">
        <v>0</v>
      </c>
      <c r="G346" s="13">
        <v>0</v>
      </c>
      <c r="H346" s="13">
        <v>0</v>
      </c>
      <c r="I346" s="13">
        <v>0</v>
      </c>
      <c r="J346" s="38">
        <f t="shared" si="21"/>
        <v>0</v>
      </c>
      <c r="K346" s="13">
        <v>0</v>
      </c>
      <c r="L346" s="13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 s="38">
        <f t="shared" si="22"/>
        <v>0.7</v>
      </c>
      <c r="U346">
        <v>0</v>
      </c>
      <c r="V346">
        <v>0</v>
      </c>
      <c r="W346">
        <v>0</v>
      </c>
      <c r="X346">
        <v>0</v>
      </c>
      <c r="Y346">
        <v>0.7</v>
      </c>
      <c r="Z346">
        <v>0</v>
      </c>
      <c r="AA346">
        <v>0</v>
      </c>
      <c r="AB346">
        <v>0</v>
      </c>
      <c r="AC346">
        <v>0</v>
      </c>
      <c r="AD346" s="38">
        <v>0</v>
      </c>
      <c r="AE346" s="39">
        <f t="shared" si="23"/>
        <v>0.7</v>
      </c>
    </row>
    <row r="347" spans="1:31" x14ac:dyDescent="0.25">
      <c r="A347" s="33" t="str">
        <f>DATA!A346</f>
        <v>VŠMU (VSMU, 16, VŠMU.Bratislava)</v>
      </c>
      <c r="B347" s="41" t="str">
        <f>DATA!C346&amp;" - "&amp;DATA!B346</f>
        <v>Herec vo vedľajšej úlohe - SN2</v>
      </c>
      <c r="C347" s="38">
        <f t="shared" si="20"/>
        <v>0</v>
      </c>
      <c r="D347" s="13">
        <v>0</v>
      </c>
      <c r="E347" s="13">
        <v>0</v>
      </c>
      <c r="F347" s="13">
        <v>0</v>
      </c>
      <c r="G347" s="13">
        <v>0</v>
      </c>
      <c r="H347" s="13">
        <v>0</v>
      </c>
      <c r="I347" s="13">
        <v>0</v>
      </c>
      <c r="J347" s="38">
        <f t="shared" si="21"/>
        <v>0</v>
      </c>
      <c r="K347" s="13">
        <v>0</v>
      </c>
      <c r="L347" s="13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 s="38">
        <f t="shared" si="22"/>
        <v>1.0972299999999999</v>
      </c>
      <c r="U347">
        <v>0</v>
      </c>
      <c r="V347">
        <v>0</v>
      </c>
      <c r="W347">
        <v>0</v>
      </c>
      <c r="X347">
        <v>0</v>
      </c>
      <c r="Y347">
        <v>1.0972299999999999</v>
      </c>
      <c r="Z347">
        <v>0</v>
      </c>
      <c r="AA347">
        <v>0</v>
      </c>
      <c r="AB347">
        <v>0</v>
      </c>
      <c r="AC347">
        <v>0</v>
      </c>
      <c r="AD347" s="38">
        <v>0</v>
      </c>
      <c r="AE347" s="39">
        <f t="shared" si="23"/>
        <v>1.0972299999999999</v>
      </c>
    </row>
    <row r="348" spans="1:31" x14ac:dyDescent="0.25">
      <c r="A348" s="33" t="str">
        <f>DATA!A347</f>
        <v>VŠMU (VSMU, 16, VŠMU.Bratislava)</v>
      </c>
      <c r="B348" s="41" t="str">
        <f>DATA!C347&amp;" - "&amp;DATA!B347</f>
        <v>Hlasový pedagóg - SN2</v>
      </c>
      <c r="C348" s="38">
        <f t="shared" si="20"/>
        <v>0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3">
        <v>0</v>
      </c>
      <c r="J348" s="38">
        <f t="shared" si="21"/>
        <v>0</v>
      </c>
      <c r="K348" s="13">
        <v>0</v>
      </c>
      <c r="L348" s="13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 s="38">
        <f t="shared" si="22"/>
        <v>1</v>
      </c>
      <c r="U348">
        <v>0</v>
      </c>
      <c r="V348">
        <v>0</v>
      </c>
      <c r="W348">
        <v>0</v>
      </c>
      <c r="X348">
        <v>0</v>
      </c>
      <c r="Y348">
        <v>1</v>
      </c>
      <c r="Z348">
        <v>0</v>
      </c>
      <c r="AA348">
        <v>0</v>
      </c>
      <c r="AB348">
        <v>0</v>
      </c>
      <c r="AC348">
        <v>0</v>
      </c>
      <c r="AD348" s="38">
        <v>0</v>
      </c>
      <c r="AE348" s="39">
        <f t="shared" si="23"/>
        <v>1</v>
      </c>
    </row>
    <row r="349" spans="1:31" x14ac:dyDescent="0.25">
      <c r="A349" s="33" t="str">
        <f>DATA!A348</f>
        <v>VŠMU (VSMU, 16, VŠMU.Bratislava)</v>
      </c>
      <c r="B349" s="41" t="str">
        <f>DATA!C348&amp;" - "&amp;DATA!B348</f>
        <v>Choreograf - SN2</v>
      </c>
      <c r="C349" s="38">
        <f t="shared" si="20"/>
        <v>0</v>
      </c>
      <c r="D349" s="13">
        <v>0</v>
      </c>
      <c r="E349" s="13">
        <v>0</v>
      </c>
      <c r="F349" s="13">
        <v>0</v>
      </c>
      <c r="G349" s="13">
        <v>0</v>
      </c>
      <c r="H349" s="13">
        <v>0</v>
      </c>
      <c r="I349" s="13">
        <v>0</v>
      </c>
      <c r="J349" s="38">
        <f t="shared" si="21"/>
        <v>0</v>
      </c>
      <c r="K349" s="13">
        <v>0</v>
      </c>
      <c r="L349" s="13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 s="38">
        <f t="shared" si="22"/>
        <v>5</v>
      </c>
      <c r="U349">
        <v>0</v>
      </c>
      <c r="V349">
        <v>0</v>
      </c>
      <c r="W349">
        <v>0</v>
      </c>
      <c r="X349">
        <v>0</v>
      </c>
      <c r="Y349">
        <v>5</v>
      </c>
      <c r="Z349">
        <v>0</v>
      </c>
      <c r="AA349">
        <v>0</v>
      </c>
      <c r="AB349">
        <v>0</v>
      </c>
      <c r="AC349">
        <v>0</v>
      </c>
      <c r="AD349" s="38">
        <v>0</v>
      </c>
      <c r="AE349" s="39">
        <f t="shared" si="23"/>
        <v>5</v>
      </c>
    </row>
    <row r="350" spans="1:31" x14ac:dyDescent="0.25">
      <c r="A350" s="33" t="str">
        <f>DATA!A349</f>
        <v>VŠMU (VSMU, 16, VŠMU.Bratislava)</v>
      </c>
      <c r="B350" s="41" t="str">
        <f>DATA!C349&amp;" - "&amp;DATA!B349</f>
        <v>Inštrumentalista - SN2</v>
      </c>
      <c r="C350" s="38">
        <f t="shared" si="20"/>
        <v>0</v>
      </c>
      <c r="D350" s="13">
        <v>0</v>
      </c>
      <c r="E350" s="13">
        <v>0</v>
      </c>
      <c r="F350" s="13">
        <v>0</v>
      </c>
      <c r="G350" s="13">
        <v>0</v>
      </c>
      <c r="H350" s="13">
        <v>0</v>
      </c>
      <c r="I350" s="13">
        <v>0</v>
      </c>
      <c r="J350" s="38">
        <f t="shared" si="21"/>
        <v>0</v>
      </c>
      <c r="K350" s="13">
        <v>0</v>
      </c>
      <c r="L350" s="13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 s="38">
        <f t="shared" si="22"/>
        <v>9.2144499999999994</v>
      </c>
      <c r="U350">
        <v>0</v>
      </c>
      <c r="V350">
        <v>0</v>
      </c>
      <c r="W350">
        <v>0</v>
      </c>
      <c r="X350">
        <v>0</v>
      </c>
      <c r="Y350">
        <v>9.2144499999999994</v>
      </c>
      <c r="Z350">
        <v>0</v>
      </c>
      <c r="AA350">
        <v>0</v>
      </c>
      <c r="AB350">
        <v>0</v>
      </c>
      <c r="AC350">
        <v>0</v>
      </c>
      <c r="AD350" s="38">
        <v>0</v>
      </c>
      <c r="AE350" s="39">
        <f t="shared" si="23"/>
        <v>9.2144499999999994</v>
      </c>
    </row>
    <row r="351" spans="1:31" x14ac:dyDescent="0.25">
      <c r="A351" s="33" t="str">
        <f>DATA!A350</f>
        <v>VŠMU (VSMU, 16, VŠMU.Bratislava)</v>
      </c>
      <c r="B351" s="41" t="str">
        <f>DATA!C350&amp;" - "&amp;DATA!B350</f>
        <v>Inštrumentalista - sólista - SN2</v>
      </c>
      <c r="C351" s="38">
        <f t="shared" si="20"/>
        <v>0</v>
      </c>
      <c r="D351" s="13">
        <v>0</v>
      </c>
      <c r="E351" s="13">
        <v>0</v>
      </c>
      <c r="F351" s="13">
        <v>0</v>
      </c>
      <c r="G351" s="13">
        <v>0</v>
      </c>
      <c r="H351" s="13">
        <v>0</v>
      </c>
      <c r="I351" s="13">
        <v>0</v>
      </c>
      <c r="J351" s="38">
        <f t="shared" si="21"/>
        <v>0</v>
      </c>
      <c r="K351" s="13">
        <v>0</v>
      </c>
      <c r="L351" s="13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 s="38">
        <f t="shared" si="22"/>
        <v>14.625080000000001</v>
      </c>
      <c r="U351">
        <v>0</v>
      </c>
      <c r="V351">
        <v>0</v>
      </c>
      <c r="W351">
        <v>0</v>
      </c>
      <c r="X351">
        <v>0</v>
      </c>
      <c r="Y351">
        <v>14.625080000000001</v>
      </c>
      <c r="Z351">
        <v>0</v>
      </c>
      <c r="AA351">
        <v>0</v>
      </c>
      <c r="AB351">
        <v>0</v>
      </c>
      <c r="AC351">
        <v>0</v>
      </c>
      <c r="AD351" s="38">
        <v>0</v>
      </c>
      <c r="AE351" s="39">
        <f t="shared" si="23"/>
        <v>14.625080000000001</v>
      </c>
    </row>
    <row r="352" spans="1:31" x14ac:dyDescent="0.25">
      <c r="A352" s="33" t="str">
        <f>DATA!A351</f>
        <v>VŠMU (VSMU, 16, VŠMU.Bratislava)</v>
      </c>
      <c r="B352" s="41" t="str">
        <f>DATA!C351&amp;" - "&amp;DATA!B351</f>
        <v>Interpret komentára - SN2</v>
      </c>
      <c r="C352" s="38">
        <f t="shared" si="20"/>
        <v>0</v>
      </c>
      <c r="D352" s="13">
        <v>0</v>
      </c>
      <c r="E352" s="13">
        <v>0</v>
      </c>
      <c r="F352" s="13">
        <v>0</v>
      </c>
      <c r="G352" s="13">
        <v>0</v>
      </c>
      <c r="H352" s="13">
        <v>0</v>
      </c>
      <c r="I352" s="13">
        <v>0</v>
      </c>
      <c r="J352" s="38">
        <f t="shared" si="21"/>
        <v>0</v>
      </c>
      <c r="K352" s="13">
        <v>0</v>
      </c>
      <c r="L352" s="13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 s="38">
        <f t="shared" si="22"/>
        <v>1</v>
      </c>
      <c r="U352">
        <v>0</v>
      </c>
      <c r="V352">
        <v>0</v>
      </c>
      <c r="W352">
        <v>0</v>
      </c>
      <c r="X352">
        <v>0</v>
      </c>
      <c r="Y352">
        <v>1</v>
      </c>
      <c r="Z352">
        <v>0</v>
      </c>
      <c r="AA352">
        <v>0</v>
      </c>
      <c r="AB352">
        <v>0</v>
      </c>
      <c r="AC352">
        <v>0</v>
      </c>
      <c r="AD352" s="38">
        <v>0</v>
      </c>
      <c r="AE352" s="39">
        <f t="shared" si="23"/>
        <v>1</v>
      </c>
    </row>
    <row r="353" spans="1:31" x14ac:dyDescent="0.25">
      <c r="A353" s="33" t="str">
        <f>DATA!A352</f>
        <v>VŠMU (VSMU, 16, VŠMU.Bratislava)</v>
      </c>
      <c r="B353" s="41" t="str">
        <f>DATA!C352&amp;" - "&amp;DATA!B352</f>
        <v>Kameraman - SN2</v>
      </c>
      <c r="C353" s="38">
        <f t="shared" si="20"/>
        <v>0</v>
      </c>
      <c r="D353" s="13">
        <v>0</v>
      </c>
      <c r="E353" s="13">
        <v>0</v>
      </c>
      <c r="F353" s="13">
        <v>0</v>
      </c>
      <c r="G353" s="13">
        <v>0</v>
      </c>
      <c r="H353" s="13">
        <v>0</v>
      </c>
      <c r="I353" s="13">
        <v>0</v>
      </c>
      <c r="J353" s="38">
        <f t="shared" si="21"/>
        <v>0</v>
      </c>
      <c r="K353" s="13">
        <v>0</v>
      </c>
      <c r="L353" s="1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 s="38">
        <f t="shared" si="22"/>
        <v>1.5</v>
      </c>
      <c r="U353">
        <v>0</v>
      </c>
      <c r="V353">
        <v>0</v>
      </c>
      <c r="W353">
        <v>0</v>
      </c>
      <c r="X353">
        <v>0</v>
      </c>
      <c r="Y353">
        <v>1.5</v>
      </c>
      <c r="Z353">
        <v>0</v>
      </c>
      <c r="AA353">
        <v>0</v>
      </c>
      <c r="AB353">
        <v>0</v>
      </c>
      <c r="AC353">
        <v>0</v>
      </c>
      <c r="AD353" s="38">
        <v>0</v>
      </c>
      <c r="AE353" s="39">
        <f t="shared" si="23"/>
        <v>1.5</v>
      </c>
    </row>
    <row r="354" spans="1:31" x14ac:dyDescent="0.25">
      <c r="A354" s="33" t="str">
        <f>DATA!A353</f>
        <v>VŠMU (VSMU, 16, VŠMU.Bratislava)</v>
      </c>
      <c r="B354" s="41" t="str">
        <f>DATA!C353&amp;" - "&amp;DATA!B353</f>
        <v>Kostýmový výtvarník - SN2</v>
      </c>
      <c r="C354" s="38">
        <f t="shared" si="20"/>
        <v>0</v>
      </c>
      <c r="D354" s="13">
        <v>0</v>
      </c>
      <c r="E354" s="13">
        <v>0</v>
      </c>
      <c r="F354" s="13">
        <v>0</v>
      </c>
      <c r="G354" s="13">
        <v>0</v>
      </c>
      <c r="H354" s="13">
        <v>0</v>
      </c>
      <c r="I354" s="13">
        <v>0</v>
      </c>
      <c r="J354" s="38">
        <f t="shared" si="21"/>
        <v>0</v>
      </c>
      <c r="K354" s="13">
        <v>0</v>
      </c>
      <c r="L354" s="13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 s="38">
        <f t="shared" si="22"/>
        <v>4</v>
      </c>
      <c r="U354">
        <v>0</v>
      </c>
      <c r="V354">
        <v>0</v>
      </c>
      <c r="W354">
        <v>0</v>
      </c>
      <c r="X354">
        <v>0</v>
      </c>
      <c r="Y354">
        <v>4</v>
      </c>
      <c r="Z354">
        <v>0</v>
      </c>
      <c r="AA354">
        <v>0</v>
      </c>
      <c r="AB354">
        <v>0</v>
      </c>
      <c r="AC354">
        <v>0</v>
      </c>
      <c r="AD354" s="38">
        <v>0</v>
      </c>
      <c r="AE354" s="39">
        <f t="shared" si="23"/>
        <v>4</v>
      </c>
    </row>
    <row r="355" spans="1:31" x14ac:dyDescent="0.25">
      <c r="A355" s="33" t="str">
        <f>DATA!A354</f>
        <v>VŠMU (VSMU, 16, VŠMU.Bratislava)</v>
      </c>
      <c r="B355" s="41" t="str">
        <f>DATA!C354&amp;" - "&amp;DATA!B354</f>
        <v>Prekladateľ - SN2</v>
      </c>
      <c r="C355" s="38">
        <f t="shared" si="20"/>
        <v>0</v>
      </c>
      <c r="D355" s="13">
        <v>0</v>
      </c>
      <c r="E355" s="13">
        <v>0</v>
      </c>
      <c r="F355" s="13">
        <v>0</v>
      </c>
      <c r="G355" s="13">
        <v>0</v>
      </c>
      <c r="H355" s="13">
        <v>0</v>
      </c>
      <c r="I355" s="13">
        <v>0</v>
      </c>
      <c r="J355" s="38">
        <f t="shared" si="21"/>
        <v>0</v>
      </c>
      <c r="K355" s="13">
        <v>0</v>
      </c>
      <c r="L355" s="13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 s="38">
        <f t="shared" si="22"/>
        <v>1</v>
      </c>
      <c r="U355">
        <v>0</v>
      </c>
      <c r="V355">
        <v>0</v>
      </c>
      <c r="W355">
        <v>0</v>
      </c>
      <c r="X355">
        <v>0</v>
      </c>
      <c r="Y355">
        <v>1</v>
      </c>
      <c r="Z355">
        <v>0</v>
      </c>
      <c r="AA355">
        <v>0</v>
      </c>
      <c r="AB355">
        <v>0</v>
      </c>
      <c r="AC355">
        <v>0</v>
      </c>
      <c r="AD355" s="38">
        <v>0</v>
      </c>
      <c r="AE355" s="39">
        <f t="shared" si="23"/>
        <v>1</v>
      </c>
    </row>
    <row r="356" spans="1:31" x14ac:dyDescent="0.25">
      <c r="A356" s="33" t="str">
        <f>DATA!A355</f>
        <v>VŠMU (VSMU, 16, VŠMU.Bratislava)</v>
      </c>
      <c r="B356" s="41" t="str">
        <f>DATA!C355&amp;" - "&amp;DATA!B355</f>
        <v>Producent - SN2</v>
      </c>
      <c r="C356" s="38">
        <f t="shared" si="20"/>
        <v>0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0</v>
      </c>
      <c r="J356" s="38">
        <f t="shared" si="21"/>
        <v>0</v>
      </c>
      <c r="K356" s="13">
        <v>0</v>
      </c>
      <c r="L356" s="13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 s="38">
        <f t="shared" si="22"/>
        <v>1.25</v>
      </c>
      <c r="U356">
        <v>0</v>
      </c>
      <c r="V356">
        <v>0</v>
      </c>
      <c r="W356">
        <v>0</v>
      </c>
      <c r="X356">
        <v>0</v>
      </c>
      <c r="Y356">
        <v>1.25</v>
      </c>
      <c r="Z356">
        <v>0</v>
      </c>
      <c r="AA356">
        <v>0</v>
      </c>
      <c r="AB356">
        <v>0</v>
      </c>
      <c r="AC356">
        <v>0</v>
      </c>
      <c r="AD356" s="38">
        <v>0</v>
      </c>
      <c r="AE356" s="39">
        <f t="shared" si="23"/>
        <v>1.25</v>
      </c>
    </row>
    <row r="357" spans="1:31" x14ac:dyDescent="0.25">
      <c r="A357" s="33" t="str">
        <f>DATA!A356</f>
        <v>VŠMU (VSMU, 16, VŠMU.Bratislava)</v>
      </c>
      <c r="B357" s="41" t="str">
        <f>DATA!C356&amp;" - "&amp;DATA!B356</f>
        <v>Producent VFX - SN2</v>
      </c>
      <c r="C357" s="38">
        <f t="shared" si="20"/>
        <v>0</v>
      </c>
      <c r="D357" s="13">
        <v>0</v>
      </c>
      <c r="E357" s="13">
        <v>0</v>
      </c>
      <c r="F357" s="13">
        <v>0</v>
      </c>
      <c r="G357" s="13">
        <v>0</v>
      </c>
      <c r="H357" s="13">
        <v>0</v>
      </c>
      <c r="I357" s="13">
        <v>0</v>
      </c>
      <c r="J357" s="38">
        <f t="shared" si="21"/>
        <v>0</v>
      </c>
      <c r="K357" s="13">
        <v>0</v>
      </c>
      <c r="L357" s="13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 s="38">
        <f t="shared" si="22"/>
        <v>1</v>
      </c>
      <c r="U357">
        <v>0</v>
      </c>
      <c r="V357">
        <v>0</v>
      </c>
      <c r="W357">
        <v>0</v>
      </c>
      <c r="X357">
        <v>0</v>
      </c>
      <c r="Y357">
        <v>1</v>
      </c>
      <c r="Z357">
        <v>0</v>
      </c>
      <c r="AA357">
        <v>0</v>
      </c>
      <c r="AB357">
        <v>0</v>
      </c>
      <c r="AC357">
        <v>0</v>
      </c>
      <c r="AD357" s="38">
        <v>0</v>
      </c>
      <c r="AE357" s="39">
        <f t="shared" si="23"/>
        <v>1</v>
      </c>
    </row>
    <row r="358" spans="1:31" x14ac:dyDescent="0.25">
      <c r="A358" s="33" t="str">
        <f>DATA!A357</f>
        <v>VŠMU (VSMU, 16, VŠMU.Bratislava)</v>
      </c>
      <c r="B358" s="41" t="str">
        <f>DATA!C357&amp;" - "&amp;DATA!B357</f>
        <v>Režisér - SN2</v>
      </c>
      <c r="C358" s="38">
        <f t="shared" si="20"/>
        <v>0</v>
      </c>
      <c r="D358" s="13">
        <v>0</v>
      </c>
      <c r="E358" s="13">
        <v>0</v>
      </c>
      <c r="F358" s="13">
        <v>0</v>
      </c>
      <c r="G358" s="13">
        <v>0</v>
      </c>
      <c r="H358" s="13">
        <v>0</v>
      </c>
      <c r="I358" s="13">
        <v>0</v>
      </c>
      <c r="J358" s="38">
        <f t="shared" si="21"/>
        <v>0</v>
      </c>
      <c r="K358" s="13">
        <v>0</v>
      </c>
      <c r="L358" s="13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 s="38">
        <f t="shared" si="22"/>
        <v>18</v>
      </c>
      <c r="U358">
        <v>0</v>
      </c>
      <c r="V358">
        <v>0</v>
      </c>
      <c r="W358">
        <v>0</v>
      </c>
      <c r="X358">
        <v>0</v>
      </c>
      <c r="Y358">
        <v>18</v>
      </c>
      <c r="Z358">
        <v>0</v>
      </c>
      <c r="AA358">
        <v>0</v>
      </c>
      <c r="AB358">
        <v>0</v>
      </c>
      <c r="AC358">
        <v>0</v>
      </c>
      <c r="AD358" s="38">
        <v>0</v>
      </c>
      <c r="AE358" s="39">
        <f t="shared" si="23"/>
        <v>18</v>
      </c>
    </row>
    <row r="359" spans="1:31" x14ac:dyDescent="0.25">
      <c r="A359" s="33" t="str">
        <f>DATA!A358</f>
        <v>VŠMU (VSMU, 16, VŠMU.Bratislava)</v>
      </c>
      <c r="B359" s="41" t="str">
        <f>DATA!C358&amp;" - "&amp;DATA!B358</f>
        <v>Režisér - SN2</v>
      </c>
      <c r="C359" s="38">
        <f t="shared" si="20"/>
        <v>0</v>
      </c>
      <c r="D359" s="13">
        <v>0</v>
      </c>
      <c r="E359" s="13">
        <v>0</v>
      </c>
      <c r="F359" s="13">
        <v>0</v>
      </c>
      <c r="G359" s="13">
        <v>0</v>
      </c>
      <c r="H359" s="13">
        <v>0</v>
      </c>
      <c r="I359" s="13">
        <v>0</v>
      </c>
      <c r="J359" s="38">
        <f t="shared" si="21"/>
        <v>0</v>
      </c>
      <c r="K359" s="13">
        <v>0</v>
      </c>
      <c r="L359" s="13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 s="38">
        <f t="shared" si="22"/>
        <v>5</v>
      </c>
      <c r="U359">
        <v>0</v>
      </c>
      <c r="V359">
        <v>0</v>
      </c>
      <c r="W359">
        <v>0</v>
      </c>
      <c r="X359">
        <v>0</v>
      </c>
      <c r="Y359">
        <v>5</v>
      </c>
      <c r="Z359">
        <v>0</v>
      </c>
      <c r="AA359">
        <v>0</v>
      </c>
      <c r="AB359">
        <v>0</v>
      </c>
      <c r="AC359">
        <v>0</v>
      </c>
      <c r="AD359" s="38">
        <v>0</v>
      </c>
      <c r="AE359" s="39">
        <f t="shared" si="23"/>
        <v>5</v>
      </c>
    </row>
    <row r="360" spans="1:31" x14ac:dyDescent="0.25">
      <c r="A360" s="33" t="str">
        <f>DATA!A359</f>
        <v>VŠMU (VSMU, 16, VŠMU.Bratislava)</v>
      </c>
      <c r="B360" s="41" t="str">
        <f>DATA!C359&amp;" - "&amp;DATA!B359</f>
        <v>Scénograf - SN2</v>
      </c>
      <c r="C360" s="38">
        <f t="shared" si="20"/>
        <v>0</v>
      </c>
      <c r="D360" s="13">
        <v>0</v>
      </c>
      <c r="E360" s="13">
        <v>0</v>
      </c>
      <c r="F360" s="13">
        <v>0</v>
      </c>
      <c r="G360" s="13">
        <v>0</v>
      </c>
      <c r="H360" s="13">
        <v>0</v>
      </c>
      <c r="I360" s="13">
        <v>0</v>
      </c>
      <c r="J360" s="38">
        <f t="shared" si="21"/>
        <v>0</v>
      </c>
      <c r="K360" s="13">
        <v>0</v>
      </c>
      <c r="L360" s="13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 s="38">
        <f t="shared" si="22"/>
        <v>3</v>
      </c>
      <c r="U360">
        <v>0</v>
      </c>
      <c r="V360">
        <v>0</v>
      </c>
      <c r="W360">
        <v>0</v>
      </c>
      <c r="X360">
        <v>0</v>
      </c>
      <c r="Y360">
        <v>3</v>
      </c>
      <c r="Z360">
        <v>0</v>
      </c>
      <c r="AA360">
        <v>0</v>
      </c>
      <c r="AB360">
        <v>0</v>
      </c>
      <c r="AC360">
        <v>0</v>
      </c>
      <c r="AD360" s="38">
        <v>0</v>
      </c>
      <c r="AE360" s="39">
        <f t="shared" si="23"/>
        <v>3</v>
      </c>
    </row>
    <row r="361" spans="1:31" x14ac:dyDescent="0.25">
      <c r="A361" s="33" t="str">
        <f>DATA!A360</f>
        <v>VŠMU (VSMU, 16, VŠMU.Bratislava)</v>
      </c>
      <c r="B361" s="41" t="str">
        <f>DATA!C360&amp;" - "&amp;DATA!B360</f>
        <v>Spevák - sólista - SN2</v>
      </c>
      <c r="C361" s="38">
        <f t="shared" si="20"/>
        <v>0</v>
      </c>
      <c r="D361" s="13">
        <v>0</v>
      </c>
      <c r="E361" s="13">
        <v>0</v>
      </c>
      <c r="F361" s="13">
        <v>0</v>
      </c>
      <c r="G361" s="13">
        <v>0</v>
      </c>
      <c r="H361" s="13">
        <v>0</v>
      </c>
      <c r="I361" s="13">
        <v>0</v>
      </c>
      <c r="J361" s="38">
        <f t="shared" si="21"/>
        <v>0</v>
      </c>
      <c r="K361" s="13">
        <v>0</v>
      </c>
      <c r="L361" s="13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 s="38">
        <f t="shared" si="22"/>
        <v>0.75</v>
      </c>
      <c r="U361">
        <v>0</v>
      </c>
      <c r="V361">
        <v>0</v>
      </c>
      <c r="W361">
        <v>0</v>
      </c>
      <c r="X361">
        <v>0</v>
      </c>
      <c r="Y361">
        <v>0.75</v>
      </c>
      <c r="Z361">
        <v>0</v>
      </c>
      <c r="AA361">
        <v>0</v>
      </c>
      <c r="AB361">
        <v>0</v>
      </c>
      <c r="AC361">
        <v>0</v>
      </c>
      <c r="AD361" s="38">
        <v>0</v>
      </c>
      <c r="AE361" s="39">
        <f t="shared" si="23"/>
        <v>0.75</v>
      </c>
    </row>
    <row r="362" spans="1:31" x14ac:dyDescent="0.25">
      <c r="A362" s="33" t="str">
        <f>DATA!A361</f>
        <v>VŠMU (VSMU, 16, VŠMU.Bratislava)</v>
      </c>
      <c r="B362" s="41" t="str">
        <f>DATA!C361&amp;" - "&amp;DATA!B361</f>
        <v>Strihač - SN2</v>
      </c>
      <c r="C362" s="38">
        <f t="shared" si="20"/>
        <v>0</v>
      </c>
      <c r="D362" s="13">
        <v>0</v>
      </c>
      <c r="E362" s="13">
        <v>0</v>
      </c>
      <c r="F362" s="13">
        <v>0</v>
      </c>
      <c r="G362" s="13">
        <v>0</v>
      </c>
      <c r="H362" s="13">
        <v>0</v>
      </c>
      <c r="I362" s="13">
        <v>0</v>
      </c>
      <c r="J362" s="38">
        <f t="shared" si="21"/>
        <v>0</v>
      </c>
      <c r="K362" s="13">
        <v>0</v>
      </c>
      <c r="L362" s="13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 s="38">
        <f t="shared" si="22"/>
        <v>5</v>
      </c>
      <c r="U362">
        <v>0</v>
      </c>
      <c r="V362">
        <v>0</v>
      </c>
      <c r="W362">
        <v>0</v>
      </c>
      <c r="X362">
        <v>0</v>
      </c>
      <c r="Y362">
        <v>5</v>
      </c>
      <c r="Z362">
        <v>0</v>
      </c>
      <c r="AA362">
        <v>0</v>
      </c>
      <c r="AB362">
        <v>0</v>
      </c>
      <c r="AC362">
        <v>0</v>
      </c>
      <c r="AD362" s="38">
        <v>0</v>
      </c>
      <c r="AE362" s="39">
        <f t="shared" si="23"/>
        <v>5</v>
      </c>
    </row>
    <row r="363" spans="1:31" x14ac:dyDescent="0.25">
      <c r="A363" s="33" t="str">
        <f>DATA!A362</f>
        <v>VŠMU (VSMU, 16, VŠMU.Bratislava)</v>
      </c>
      <c r="B363" s="41" t="str">
        <f>DATA!C362&amp;" - "&amp;DATA!B362</f>
        <v>Výkonný producent - SN2</v>
      </c>
      <c r="C363" s="38">
        <f t="shared" si="20"/>
        <v>0</v>
      </c>
      <c r="D363" s="13">
        <v>0</v>
      </c>
      <c r="E363" s="13">
        <v>0</v>
      </c>
      <c r="F363" s="13">
        <v>0</v>
      </c>
      <c r="G363" s="13">
        <v>0</v>
      </c>
      <c r="H363" s="13">
        <v>0</v>
      </c>
      <c r="I363" s="13">
        <v>0</v>
      </c>
      <c r="J363" s="38">
        <f t="shared" si="21"/>
        <v>0</v>
      </c>
      <c r="K363" s="13">
        <v>0</v>
      </c>
      <c r="L363" s="1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 s="38">
        <f t="shared" si="22"/>
        <v>1</v>
      </c>
      <c r="U363">
        <v>0</v>
      </c>
      <c r="V363">
        <v>0</v>
      </c>
      <c r="W363">
        <v>0</v>
      </c>
      <c r="X363">
        <v>0</v>
      </c>
      <c r="Y363">
        <v>1</v>
      </c>
      <c r="Z363">
        <v>0</v>
      </c>
      <c r="AA363">
        <v>0</v>
      </c>
      <c r="AB363">
        <v>0</v>
      </c>
      <c r="AC363">
        <v>0</v>
      </c>
      <c r="AD363" s="38">
        <v>0</v>
      </c>
      <c r="AE363" s="39">
        <f t="shared" si="23"/>
        <v>1</v>
      </c>
    </row>
    <row r="364" spans="1:31" x14ac:dyDescent="0.25">
      <c r="A364" s="33" t="str">
        <f>DATA!A363</f>
        <v>VŠMU (VSMU, 16, VŠMU.Bratislava)</v>
      </c>
      <c r="B364" s="41" t="str">
        <f>DATA!C363&amp;" - "&amp;DATA!B363</f>
        <v>Autor bábok - SN3</v>
      </c>
      <c r="C364" s="38">
        <f t="shared" si="20"/>
        <v>0</v>
      </c>
      <c r="D364" s="13">
        <v>0</v>
      </c>
      <c r="E364" s="13">
        <v>0</v>
      </c>
      <c r="F364" s="13">
        <v>0</v>
      </c>
      <c r="G364" s="13">
        <v>0</v>
      </c>
      <c r="H364" s="13">
        <v>0</v>
      </c>
      <c r="I364" s="13">
        <v>0</v>
      </c>
      <c r="J364" s="38">
        <f t="shared" si="21"/>
        <v>0</v>
      </c>
      <c r="K364" s="13">
        <v>0</v>
      </c>
      <c r="L364" s="13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 s="38">
        <f t="shared" si="22"/>
        <v>5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5</v>
      </c>
      <c r="AA364">
        <v>0</v>
      </c>
      <c r="AB364">
        <v>0</v>
      </c>
      <c r="AC364">
        <v>0</v>
      </c>
      <c r="AD364" s="38">
        <v>0</v>
      </c>
      <c r="AE364" s="39">
        <f t="shared" si="23"/>
        <v>5</v>
      </c>
    </row>
    <row r="365" spans="1:31" x14ac:dyDescent="0.25">
      <c r="A365" s="33" t="str">
        <f>DATA!A364</f>
        <v>VŠMU (VSMU, 16, VŠMU.Bratislava)</v>
      </c>
      <c r="B365" s="41" t="str">
        <f>DATA!C364&amp;" - "&amp;DATA!B364</f>
        <v>Autor hudby - SN3</v>
      </c>
      <c r="C365" s="38">
        <f t="shared" si="20"/>
        <v>0</v>
      </c>
      <c r="D365" s="13">
        <v>0</v>
      </c>
      <c r="E365" s="13">
        <v>0</v>
      </c>
      <c r="F365" s="13">
        <v>0</v>
      </c>
      <c r="G365" s="13">
        <v>0</v>
      </c>
      <c r="H365" s="13">
        <v>0</v>
      </c>
      <c r="I365" s="13">
        <v>0</v>
      </c>
      <c r="J365" s="38">
        <f t="shared" si="21"/>
        <v>0</v>
      </c>
      <c r="K365" s="13">
        <v>0</v>
      </c>
      <c r="L365" s="13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 s="38">
        <f t="shared" si="22"/>
        <v>18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18</v>
      </c>
      <c r="AA365">
        <v>0</v>
      </c>
      <c r="AB365">
        <v>0</v>
      </c>
      <c r="AC365">
        <v>0</v>
      </c>
      <c r="AD365" s="38">
        <v>0</v>
      </c>
      <c r="AE365" s="39">
        <f t="shared" si="23"/>
        <v>18</v>
      </c>
    </row>
    <row r="366" spans="1:31" x14ac:dyDescent="0.25">
      <c r="A366" s="33" t="str">
        <f>DATA!A365</f>
        <v>VŠMU (VSMU, 16, VŠMU.Bratislava)</v>
      </c>
      <c r="B366" s="41" t="str">
        <f>DATA!C365&amp;" - "&amp;DATA!B365</f>
        <v>Autor námetu - SN3</v>
      </c>
      <c r="C366" s="38">
        <f t="shared" si="20"/>
        <v>0</v>
      </c>
      <c r="D366" s="13">
        <v>0</v>
      </c>
      <c r="E366" s="13">
        <v>0</v>
      </c>
      <c r="F366" s="13">
        <v>0</v>
      </c>
      <c r="G366" s="13">
        <v>0</v>
      </c>
      <c r="H366" s="13">
        <v>0</v>
      </c>
      <c r="I366" s="13">
        <v>0</v>
      </c>
      <c r="J366" s="38">
        <f t="shared" si="21"/>
        <v>0</v>
      </c>
      <c r="K366" s="13">
        <v>0</v>
      </c>
      <c r="L366" s="13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 s="38">
        <f t="shared" si="22"/>
        <v>13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13</v>
      </c>
      <c r="AA366">
        <v>0</v>
      </c>
      <c r="AB366">
        <v>0</v>
      </c>
      <c r="AC366">
        <v>0</v>
      </c>
      <c r="AD366" s="38">
        <v>0</v>
      </c>
      <c r="AE366" s="39">
        <f t="shared" si="23"/>
        <v>13</v>
      </c>
    </row>
    <row r="367" spans="1:31" x14ac:dyDescent="0.25">
      <c r="A367" s="33" t="str">
        <f>DATA!A366</f>
        <v>VŠMU (VSMU, 16, VŠMU.Bratislava)</v>
      </c>
      <c r="B367" s="41" t="str">
        <f>DATA!C366&amp;" - "&amp;DATA!B366</f>
        <v>Autor scenára - SN3</v>
      </c>
      <c r="C367" s="38">
        <f t="shared" si="20"/>
        <v>0</v>
      </c>
      <c r="D367" s="13">
        <v>0</v>
      </c>
      <c r="E367" s="13">
        <v>0</v>
      </c>
      <c r="F367" s="13">
        <v>0</v>
      </c>
      <c r="G367" s="13">
        <v>0</v>
      </c>
      <c r="H367" s="13">
        <v>0</v>
      </c>
      <c r="I367" s="13">
        <v>0</v>
      </c>
      <c r="J367" s="38">
        <f t="shared" si="21"/>
        <v>0</v>
      </c>
      <c r="K367" s="13">
        <v>0</v>
      </c>
      <c r="L367" s="13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 s="38">
        <f t="shared" si="22"/>
        <v>2.5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2.5</v>
      </c>
      <c r="AA367">
        <v>0</v>
      </c>
      <c r="AB367">
        <v>0</v>
      </c>
      <c r="AC367">
        <v>0</v>
      </c>
      <c r="AD367" s="38">
        <v>0</v>
      </c>
      <c r="AE367" s="39">
        <f t="shared" si="23"/>
        <v>2.5</v>
      </c>
    </row>
    <row r="368" spans="1:31" x14ac:dyDescent="0.25">
      <c r="A368" s="33" t="str">
        <f>DATA!A367</f>
        <v>VŠMU (VSMU, 16, VŠMU.Bratislava)</v>
      </c>
      <c r="B368" s="41" t="str">
        <f>DATA!C367&amp;" - "&amp;DATA!B367</f>
        <v>Autor scény - SN3</v>
      </c>
      <c r="C368" s="38">
        <f t="shared" si="20"/>
        <v>0</v>
      </c>
      <c r="D368" s="13">
        <v>0</v>
      </c>
      <c r="E368" s="13">
        <v>0</v>
      </c>
      <c r="F368" s="13">
        <v>0</v>
      </c>
      <c r="G368" s="13">
        <v>0</v>
      </c>
      <c r="H368" s="13">
        <v>0</v>
      </c>
      <c r="I368" s="13">
        <v>0</v>
      </c>
      <c r="J368" s="38">
        <f t="shared" si="21"/>
        <v>0</v>
      </c>
      <c r="K368" s="13">
        <v>0</v>
      </c>
      <c r="L368" s="13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 s="38">
        <f t="shared" si="22"/>
        <v>1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1</v>
      </c>
      <c r="AA368">
        <v>0</v>
      </c>
      <c r="AB368">
        <v>0</v>
      </c>
      <c r="AC368">
        <v>0</v>
      </c>
      <c r="AD368" s="38">
        <v>0</v>
      </c>
      <c r="AE368" s="39">
        <f t="shared" si="23"/>
        <v>1</v>
      </c>
    </row>
    <row r="369" spans="1:31" x14ac:dyDescent="0.25">
      <c r="A369" s="33" t="str">
        <f>DATA!A368</f>
        <v>VŠMU (VSMU, 16, VŠMU.Bratislava)</v>
      </c>
      <c r="B369" s="41" t="str">
        <f>DATA!C368&amp;" - "&amp;DATA!B368</f>
        <v>Dirigent - SN3</v>
      </c>
      <c r="C369" s="38">
        <f t="shared" si="20"/>
        <v>0</v>
      </c>
      <c r="D369" s="13">
        <v>0</v>
      </c>
      <c r="E369" s="13">
        <v>0</v>
      </c>
      <c r="F369" s="13">
        <v>0</v>
      </c>
      <c r="G369" s="13">
        <v>0</v>
      </c>
      <c r="H369" s="13">
        <v>0</v>
      </c>
      <c r="I369" s="13">
        <v>0</v>
      </c>
      <c r="J369" s="38">
        <f t="shared" si="21"/>
        <v>0</v>
      </c>
      <c r="K369" s="13">
        <v>0</v>
      </c>
      <c r="L369" s="13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 s="38">
        <f t="shared" si="22"/>
        <v>13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13</v>
      </c>
      <c r="AA369">
        <v>0</v>
      </c>
      <c r="AB369">
        <v>0</v>
      </c>
      <c r="AC369">
        <v>0</v>
      </c>
      <c r="AD369" s="38">
        <v>0</v>
      </c>
      <c r="AE369" s="39">
        <f t="shared" si="23"/>
        <v>13</v>
      </c>
    </row>
    <row r="370" spans="1:31" x14ac:dyDescent="0.25">
      <c r="A370" s="33" t="str">
        <f>DATA!A369</f>
        <v>VŠMU (VSMU, 16, VŠMU.Bratislava)</v>
      </c>
      <c r="B370" s="41" t="str">
        <f>DATA!C369&amp;" - "&amp;DATA!B369</f>
        <v>Dramaturg - SN3</v>
      </c>
      <c r="C370" s="38">
        <f t="shared" si="20"/>
        <v>0</v>
      </c>
      <c r="D370" s="13">
        <v>0</v>
      </c>
      <c r="E370" s="13">
        <v>0</v>
      </c>
      <c r="F370" s="13">
        <v>0</v>
      </c>
      <c r="G370" s="13">
        <v>0</v>
      </c>
      <c r="H370" s="13">
        <v>0</v>
      </c>
      <c r="I370" s="13">
        <v>0</v>
      </c>
      <c r="J370" s="38">
        <f t="shared" si="21"/>
        <v>0</v>
      </c>
      <c r="K370" s="13">
        <v>0</v>
      </c>
      <c r="L370" s="13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 s="38">
        <f t="shared" si="22"/>
        <v>9.5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9.5</v>
      </c>
      <c r="AA370">
        <v>0</v>
      </c>
      <c r="AB370">
        <v>0</v>
      </c>
      <c r="AC370">
        <v>0</v>
      </c>
      <c r="AD370" s="38">
        <v>0</v>
      </c>
      <c r="AE370" s="39">
        <f t="shared" si="23"/>
        <v>9.5</v>
      </c>
    </row>
    <row r="371" spans="1:31" x14ac:dyDescent="0.25">
      <c r="A371" s="33" t="str">
        <f>DATA!A370</f>
        <v>VŠMU (VSMU, 16, VŠMU.Bratislava)</v>
      </c>
      <c r="B371" s="41" t="str">
        <f>DATA!C370&amp;" - "&amp;DATA!B370</f>
        <v>Herec v hlavnej úlohe - SN3</v>
      </c>
      <c r="C371" s="38">
        <f t="shared" si="20"/>
        <v>0</v>
      </c>
      <c r="D371" s="13">
        <v>0</v>
      </c>
      <c r="E371" s="13">
        <v>0</v>
      </c>
      <c r="F371" s="13">
        <v>0</v>
      </c>
      <c r="G371" s="13">
        <v>0</v>
      </c>
      <c r="H371" s="13">
        <v>0</v>
      </c>
      <c r="I371" s="13">
        <v>0</v>
      </c>
      <c r="J371" s="38">
        <f t="shared" si="21"/>
        <v>0</v>
      </c>
      <c r="K371" s="13">
        <v>0</v>
      </c>
      <c r="L371" s="13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 s="38">
        <f t="shared" si="22"/>
        <v>1.33334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1.33334</v>
      </c>
      <c r="AA371">
        <v>0</v>
      </c>
      <c r="AB371">
        <v>0</v>
      </c>
      <c r="AC371">
        <v>0</v>
      </c>
      <c r="AD371" s="38">
        <v>0</v>
      </c>
      <c r="AE371" s="39">
        <f t="shared" si="23"/>
        <v>1.33334</v>
      </c>
    </row>
    <row r="372" spans="1:31" x14ac:dyDescent="0.25">
      <c r="A372" s="33" t="str">
        <f>DATA!A371</f>
        <v>VŠMU (VSMU, 16, VŠMU.Bratislava)</v>
      </c>
      <c r="B372" s="41" t="str">
        <f>DATA!C371&amp;" - "&amp;DATA!B371</f>
        <v>Herec v hlavnej úlohy - SN3</v>
      </c>
      <c r="C372" s="38">
        <f t="shared" si="20"/>
        <v>0</v>
      </c>
      <c r="D372" s="13">
        <v>0</v>
      </c>
      <c r="E372" s="13">
        <v>0</v>
      </c>
      <c r="F372" s="13">
        <v>0</v>
      </c>
      <c r="G372" s="13">
        <v>0</v>
      </c>
      <c r="H372" s="13">
        <v>0</v>
      </c>
      <c r="I372" s="13">
        <v>0</v>
      </c>
      <c r="J372" s="38">
        <f t="shared" si="21"/>
        <v>0</v>
      </c>
      <c r="K372" s="13">
        <v>0</v>
      </c>
      <c r="L372" s="13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 s="38">
        <f t="shared" si="22"/>
        <v>1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1</v>
      </c>
      <c r="AA372">
        <v>0</v>
      </c>
      <c r="AB372">
        <v>0</v>
      </c>
      <c r="AC372">
        <v>0</v>
      </c>
      <c r="AD372" s="38">
        <v>0</v>
      </c>
      <c r="AE372" s="39">
        <f t="shared" si="23"/>
        <v>1</v>
      </c>
    </row>
    <row r="373" spans="1:31" x14ac:dyDescent="0.25">
      <c r="A373" s="33" t="str">
        <f>DATA!A372</f>
        <v>VŠMU (VSMU, 16, VŠMU.Bratislava)</v>
      </c>
      <c r="B373" s="41" t="str">
        <f>DATA!C372&amp;" - "&amp;DATA!B372</f>
        <v>Choreograf - SN3</v>
      </c>
      <c r="C373" s="38">
        <f t="shared" si="20"/>
        <v>0</v>
      </c>
      <c r="D373" s="13">
        <v>0</v>
      </c>
      <c r="E373" s="13">
        <v>0</v>
      </c>
      <c r="F373" s="13">
        <v>0</v>
      </c>
      <c r="G373" s="13">
        <v>0</v>
      </c>
      <c r="H373" s="13">
        <v>0</v>
      </c>
      <c r="I373" s="13">
        <v>0</v>
      </c>
      <c r="J373" s="38">
        <f t="shared" si="21"/>
        <v>0</v>
      </c>
      <c r="K373" s="13">
        <v>0</v>
      </c>
      <c r="L373" s="1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 s="38">
        <f t="shared" si="22"/>
        <v>1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1</v>
      </c>
      <c r="AA373">
        <v>0</v>
      </c>
      <c r="AB373">
        <v>0</v>
      </c>
      <c r="AC373">
        <v>0</v>
      </c>
      <c r="AD373" s="38">
        <v>0</v>
      </c>
      <c r="AE373" s="39">
        <f t="shared" si="23"/>
        <v>1</v>
      </c>
    </row>
    <row r="374" spans="1:31" x14ac:dyDescent="0.25">
      <c r="A374" s="33" t="str">
        <f>DATA!A373</f>
        <v>VŠMU (VSMU, 16, VŠMU.Bratislava)</v>
      </c>
      <c r="B374" s="41" t="str">
        <f>DATA!C373&amp;" - "&amp;DATA!B373</f>
        <v>Inštrumentalista - SN3</v>
      </c>
      <c r="C374" s="38">
        <f t="shared" si="20"/>
        <v>0</v>
      </c>
      <c r="D374" s="13">
        <v>0</v>
      </c>
      <c r="E374" s="13">
        <v>0</v>
      </c>
      <c r="F374" s="13">
        <v>0</v>
      </c>
      <c r="G374" s="13">
        <v>0</v>
      </c>
      <c r="H374" s="13">
        <v>0</v>
      </c>
      <c r="I374" s="13">
        <v>0</v>
      </c>
      <c r="J374" s="38">
        <f t="shared" si="21"/>
        <v>0</v>
      </c>
      <c r="K374" s="13">
        <v>0</v>
      </c>
      <c r="L374" s="13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 s="38">
        <f t="shared" si="22"/>
        <v>118.87403999999999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118.87403999999999</v>
      </c>
      <c r="AA374">
        <v>0</v>
      </c>
      <c r="AB374">
        <v>0</v>
      </c>
      <c r="AC374">
        <v>0</v>
      </c>
      <c r="AD374" s="38">
        <v>0</v>
      </c>
      <c r="AE374" s="39">
        <f t="shared" si="23"/>
        <v>118.87403999999999</v>
      </c>
    </row>
    <row r="375" spans="1:31" x14ac:dyDescent="0.25">
      <c r="A375" s="33" t="str">
        <f>DATA!A374</f>
        <v>VŠMU (VSMU, 16, VŠMU.Bratislava)</v>
      </c>
      <c r="B375" s="41" t="str">
        <f>DATA!C374&amp;" - "&amp;DATA!B374</f>
        <v>Inštrumentalista - sólista - SN3</v>
      </c>
      <c r="C375" s="38">
        <f t="shared" si="20"/>
        <v>0</v>
      </c>
      <c r="D375" s="13">
        <v>0</v>
      </c>
      <c r="E375" s="13">
        <v>0</v>
      </c>
      <c r="F375" s="13">
        <v>0</v>
      </c>
      <c r="G375" s="13">
        <v>0</v>
      </c>
      <c r="H375" s="13">
        <v>0</v>
      </c>
      <c r="I375" s="13">
        <v>0</v>
      </c>
      <c r="J375" s="38">
        <f t="shared" si="21"/>
        <v>0</v>
      </c>
      <c r="K375" s="13">
        <v>0</v>
      </c>
      <c r="L375" s="13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 s="38">
        <f t="shared" si="22"/>
        <v>76.000020000000006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76.000020000000006</v>
      </c>
      <c r="AA375">
        <v>0</v>
      </c>
      <c r="AB375">
        <v>0</v>
      </c>
      <c r="AC375">
        <v>0</v>
      </c>
      <c r="AD375" s="38">
        <v>0</v>
      </c>
      <c r="AE375" s="39">
        <f t="shared" si="23"/>
        <v>76.000020000000006</v>
      </c>
    </row>
    <row r="376" spans="1:31" x14ac:dyDescent="0.25">
      <c r="A376" s="33" t="str">
        <f>DATA!A375</f>
        <v>VŠMU (VSMU, 16, VŠMU.Bratislava)</v>
      </c>
      <c r="B376" s="41" t="str">
        <f>DATA!C375&amp;" - "&amp;DATA!B375</f>
        <v>Kameraman - SN3</v>
      </c>
      <c r="C376" s="38">
        <f t="shared" si="20"/>
        <v>0</v>
      </c>
      <c r="D376" s="13">
        <v>0</v>
      </c>
      <c r="E376" s="13">
        <v>0</v>
      </c>
      <c r="F376" s="13">
        <v>0</v>
      </c>
      <c r="G376" s="13">
        <v>0</v>
      </c>
      <c r="H376" s="13">
        <v>0</v>
      </c>
      <c r="I376" s="13">
        <v>0</v>
      </c>
      <c r="J376" s="38">
        <f t="shared" si="21"/>
        <v>0</v>
      </c>
      <c r="K376" s="13">
        <v>0</v>
      </c>
      <c r="L376" s="13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 s="38">
        <f t="shared" si="22"/>
        <v>6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6</v>
      </c>
      <c r="AA376">
        <v>0</v>
      </c>
      <c r="AB376">
        <v>0</v>
      </c>
      <c r="AC376">
        <v>0</v>
      </c>
      <c r="AD376" s="38">
        <v>0</v>
      </c>
      <c r="AE376" s="39">
        <f t="shared" si="23"/>
        <v>6</v>
      </c>
    </row>
    <row r="377" spans="1:31" x14ac:dyDescent="0.25">
      <c r="A377" s="33" t="str">
        <f>DATA!A376</f>
        <v>VŠMU (VSMU, 16, VŠMU.Bratislava)</v>
      </c>
      <c r="B377" s="41" t="str">
        <f>DATA!C376&amp;" - "&amp;DATA!B376</f>
        <v>Producent - SN3</v>
      </c>
      <c r="C377" s="38">
        <f t="shared" si="20"/>
        <v>0</v>
      </c>
      <c r="D377" s="13">
        <v>0</v>
      </c>
      <c r="E377" s="13">
        <v>0</v>
      </c>
      <c r="F377" s="13">
        <v>0</v>
      </c>
      <c r="G377" s="13">
        <v>0</v>
      </c>
      <c r="H377" s="13">
        <v>0</v>
      </c>
      <c r="I377" s="13">
        <v>0</v>
      </c>
      <c r="J377" s="38">
        <f t="shared" si="21"/>
        <v>0</v>
      </c>
      <c r="K377" s="13">
        <v>0</v>
      </c>
      <c r="L377" s="13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 s="38">
        <f t="shared" si="22"/>
        <v>1.33334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1.33334</v>
      </c>
      <c r="AA377">
        <v>0</v>
      </c>
      <c r="AB377">
        <v>0</v>
      </c>
      <c r="AC377">
        <v>0</v>
      </c>
      <c r="AD377" s="38">
        <v>0</v>
      </c>
      <c r="AE377" s="39">
        <f t="shared" si="23"/>
        <v>1.33334</v>
      </c>
    </row>
    <row r="378" spans="1:31" x14ac:dyDescent="0.25">
      <c r="A378" s="33" t="str">
        <f>DATA!A377</f>
        <v>VŠMU (VSMU, 16, VŠMU.Bratislava)</v>
      </c>
      <c r="B378" s="41" t="str">
        <f>DATA!C377&amp;" - "&amp;DATA!B377</f>
        <v>Režisér - SN3</v>
      </c>
      <c r="C378" s="38">
        <f t="shared" si="20"/>
        <v>0</v>
      </c>
      <c r="D378" s="13">
        <v>0</v>
      </c>
      <c r="E378" s="13">
        <v>0</v>
      </c>
      <c r="F378" s="13">
        <v>0</v>
      </c>
      <c r="G378" s="13">
        <v>0</v>
      </c>
      <c r="H378" s="13">
        <v>0</v>
      </c>
      <c r="I378" s="13">
        <v>0</v>
      </c>
      <c r="J378" s="38">
        <f t="shared" si="21"/>
        <v>0</v>
      </c>
      <c r="K378" s="13">
        <v>0</v>
      </c>
      <c r="L378" s="13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 s="38">
        <f t="shared" si="22"/>
        <v>6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6</v>
      </c>
      <c r="AA378">
        <v>0</v>
      </c>
      <c r="AB378">
        <v>0</v>
      </c>
      <c r="AC378">
        <v>0</v>
      </c>
      <c r="AD378" s="38">
        <v>0</v>
      </c>
      <c r="AE378" s="39">
        <f t="shared" si="23"/>
        <v>6</v>
      </c>
    </row>
    <row r="379" spans="1:31" x14ac:dyDescent="0.25">
      <c r="A379" s="33" t="str">
        <f>DATA!A378</f>
        <v>VŠMU (VSMU, 16, VŠMU.Bratislava)</v>
      </c>
      <c r="B379" s="41" t="str">
        <f>DATA!C378&amp;" - "&amp;DATA!B378</f>
        <v>Scénograf - SN3</v>
      </c>
      <c r="C379" s="38">
        <f t="shared" si="20"/>
        <v>0</v>
      </c>
      <c r="D379" s="13">
        <v>0</v>
      </c>
      <c r="E379" s="13">
        <v>0</v>
      </c>
      <c r="F379" s="13">
        <v>0</v>
      </c>
      <c r="G379" s="13">
        <v>0</v>
      </c>
      <c r="H379" s="13">
        <v>0</v>
      </c>
      <c r="I379" s="13">
        <v>0</v>
      </c>
      <c r="J379" s="38">
        <f t="shared" si="21"/>
        <v>0</v>
      </c>
      <c r="K379" s="13">
        <v>0</v>
      </c>
      <c r="L379" s="13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 s="38">
        <f t="shared" si="22"/>
        <v>2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2</v>
      </c>
      <c r="AA379">
        <v>0</v>
      </c>
      <c r="AB379">
        <v>0</v>
      </c>
      <c r="AC379">
        <v>0</v>
      </c>
      <c r="AD379" s="38">
        <v>0</v>
      </c>
      <c r="AE379" s="39">
        <f t="shared" si="23"/>
        <v>2</v>
      </c>
    </row>
    <row r="380" spans="1:31" x14ac:dyDescent="0.25">
      <c r="A380" s="33" t="str">
        <f>DATA!A379</f>
        <v>VŠMU (VSMU, 16, VŠMU.Bratislava)</v>
      </c>
      <c r="B380" s="41" t="str">
        <f>DATA!C379&amp;" - "&amp;DATA!B379</f>
        <v>Spevák - SN3</v>
      </c>
      <c r="C380" s="38">
        <f t="shared" si="20"/>
        <v>0</v>
      </c>
      <c r="D380" s="13">
        <v>0</v>
      </c>
      <c r="E380" s="13">
        <v>0</v>
      </c>
      <c r="F380" s="13">
        <v>0</v>
      </c>
      <c r="G380" s="13">
        <v>0</v>
      </c>
      <c r="H380" s="13">
        <v>0</v>
      </c>
      <c r="I380" s="13">
        <v>0</v>
      </c>
      <c r="J380" s="38">
        <f t="shared" si="21"/>
        <v>0</v>
      </c>
      <c r="K380" s="13">
        <v>0</v>
      </c>
      <c r="L380" s="13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 s="38">
        <f t="shared" si="22"/>
        <v>3.8334000000000001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3.8334000000000001</v>
      </c>
      <c r="AA380">
        <v>0</v>
      </c>
      <c r="AB380">
        <v>0</v>
      </c>
      <c r="AC380">
        <v>0</v>
      </c>
      <c r="AD380" s="38">
        <v>0</v>
      </c>
      <c r="AE380" s="39">
        <f t="shared" si="23"/>
        <v>3.8334000000000001</v>
      </c>
    </row>
    <row r="381" spans="1:31" x14ac:dyDescent="0.25">
      <c r="A381" s="33" t="str">
        <f>DATA!A380</f>
        <v>VŠMU (VSMU, 16, VŠMU.Bratislava)</v>
      </c>
      <c r="B381" s="41" t="str">
        <f>DATA!C380&amp;" - "&amp;DATA!B380</f>
        <v>Spevák - sólista - SN3</v>
      </c>
      <c r="C381" s="38">
        <f t="shared" si="20"/>
        <v>0</v>
      </c>
      <c r="D381" s="13">
        <v>0</v>
      </c>
      <c r="E381" s="13">
        <v>0</v>
      </c>
      <c r="F381" s="13">
        <v>0</v>
      </c>
      <c r="G381" s="13">
        <v>0</v>
      </c>
      <c r="H381" s="13">
        <v>0</v>
      </c>
      <c r="I381" s="13">
        <v>0</v>
      </c>
      <c r="J381" s="38">
        <f t="shared" si="21"/>
        <v>0</v>
      </c>
      <c r="K381" s="13">
        <v>0</v>
      </c>
      <c r="L381" s="13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 s="38">
        <f t="shared" si="22"/>
        <v>17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17</v>
      </c>
      <c r="AA381">
        <v>0</v>
      </c>
      <c r="AB381">
        <v>0</v>
      </c>
      <c r="AC381">
        <v>0</v>
      </c>
      <c r="AD381" s="38">
        <v>0</v>
      </c>
      <c r="AE381" s="39">
        <f t="shared" si="23"/>
        <v>17</v>
      </c>
    </row>
    <row r="382" spans="1:31" x14ac:dyDescent="0.25">
      <c r="A382" s="33" t="str">
        <f>DATA!A381</f>
        <v>VŠMU (VSMU, 16, VŠMU.Bratislava)</v>
      </c>
      <c r="B382" s="41" t="str">
        <f>DATA!C381&amp;" - "&amp;DATA!B381</f>
        <v>Strihač - SN3</v>
      </c>
      <c r="C382" s="38">
        <f t="shared" si="20"/>
        <v>0</v>
      </c>
      <c r="D382" s="13">
        <v>0</v>
      </c>
      <c r="E382" s="13">
        <v>0</v>
      </c>
      <c r="F382" s="13">
        <v>0</v>
      </c>
      <c r="G382" s="13">
        <v>0</v>
      </c>
      <c r="H382" s="13">
        <v>0</v>
      </c>
      <c r="I382" s="13">
        <v>0</v>
      </c>
      <c r="J382" s="38">
        <f t="shared" si="21"/>
        <v>0</v>
      </c>
      <c r="K382" s="13">
        <v>0</v>
      </c>
      <c r="L382" s="13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 s="38">
        <f t="shared" si="22"/>
        <v>6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6</v>
      </c>
      <c r="AA382">
        <v>0</v>
      </c>
      <c r="AB382">
        <v>0</v>
      </c>
      <c r="AC382">
        <v>0</v>
      </c>
      <c r="AD382" s="38">
        <v>0</v>
      </c>
      <c r="AE382" s="39">
        <f t="shared" si="23"/>
        <v>6</v>
      </c>
    </row>
    <row r="383" spans="1:31" x14ac:dyDescent="0.25">
      <c r="A383" s="33" t="str">
        <f>DATA!A382</f>
        <v>VŠMU (VSMU, 16, VŠMU.Bratislava)</v>
      </c>
      <c r="B383" s="41" t="str">
        <f>DATA!C382&amp;" - "&amp;DATA!B382</f>
        <v>Výkonný producent - SN3</v>
      </c>
      <c r="C383" s="38">
        <f t="shared" si="20"/>
        <v>0</v>
      </c>
      <c r="D383" s="13">
        <v>0</v>
      </c>
      <c r="E383" s="13">
        <v>0</v>
      </c>
      <c r="F383" s="13">
        <v>0</v>
      </c>
      <c r="G383" s="13">
        <v>0</v>
      </c>
      <c r="H383" s="13">
        <v>0</v>
      </c>
      <c r="I383" s="13">
        <v>0</v>
      </c>
      <c r="J383" s="38">
        <f t="shared" si="21"/>
        <v>0</v>
      </c>
      <c r="K383" s="13">
        <v>0</v>
      </c>
      <c r="L383" s="1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 s="38">
        <f t="shared" si="22"/>
        <v>3.5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3.5</v>
      </c>
      <c r="AA383">
        <v>0</v>
      </c>
      <c r="AB383">
        <v>0</v>
      </c>
      <c r="AC383">
        <v>0</v>
      </c>
      <c r="AD383" s="38">
        <v>0</v>
      </c>
      <c r="AE383" s="39">
        <f t="shared" si="23"/>
        <v>3.5</v>
      </c>
    </row>
    <row r="384" spans="1:31" x14ac:dyDescent="0.25">
      <c r="A384" s="33" t="str">
        <f>DATA!A383</f>
        <v>VŠMU (VSMU, 16, VŠMU.Bratislava)</v>
      </c>
      <c r="B384" s="41" t="str">
        <f>DATA!C383&amp;" - "&amp;DATA!B383</f>
        <v>Autor bábok - SR1</v>
      </c>
      <c r="C384" s="38">
        <f t="shared" si="20"/>
        <v>0</v>
      </c>
      <c r="D384" s="13">
        <v>0</v>
      </c>
      <c r="E384" s="13">
        <v>0</v>
      </c>
      <c r="F384" s="13">
        <v>0</v>
      </c>
      <c r="G384" s="13">
        <v>0</v>
      </c>
      <c r="H384" s="13">
        <v>0</v>
      </c>
      <c r="I384" s="13">
        <v>0</v>
      </c>
      <c r="J384" s="38">
        <f t="shared" si="21"/>
        <v>0</v>
      </c>
      <c r="K384" s="13">
        <v>0</v>
      </c>
      <c r="L384" s="13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 s="38">
        <f t="shared" si="22"/>
        <v>1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1</v>
      </c>
      <c r="AB384">
        <v>0</v>
      </c>
      <c r="AC384">
        <v>0</v>
      </c>
      <c r="AD384" s="38">
        <v>0</v>
      </c>
      <c r="AE384" s="39">
        <f t="shared" si="23"/>
        <v>1</v>
      </c>
    </row>
    <row r="385" spans="1:31" x14ac:dyDescent="0.25">
      <c r="A385" s="33" t="str">
        <f>DATA!A384</f>
        <v>VŠMU (VSMU, 16, VŠMU.Bratislava)</v>
      </c>
      <c r="B385" s="41" t="str">
        <f>DATA!C384&amp;" - "&amp;DATA!B384</f>
        <v>Autor dramatického diela - SR1</v>
      </c>
      <c r="C385" s="38">
        <f t="shared" si="20"/>
        <v>0</v>
      </c>
      <c r="D385" s="13">
        <v>0</v>
      </c>
      <c r="E385" s="13">
        <v>0</v>
      </c>
      <c r="F385" s="13">
        <v>0</v>
      </c>
      <c r="G385" s="13">
        <v>0</v>
      </c>
      <c r="H385" s="13">
        <v>0</v>
      </c>
      <c r="I385" s="13">
        <v>0</v>
      </c>
      <c r="J385" s="38">
        <f t="shared" si="21"/>
        <v>0</v>
      </c>
      <c r="K385" s="13">
        <v>0</v>
      </c>
      <c r="L385" s="13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 s="38">
        <f t="shared" si="22"/>
        <v>2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2</v>
      </c>
      <c r="AB385">
        <v>0</v>
      </c>
      <c r="AC385">
        <v>0</v>
      </c>
      <c r="AD385" s="38">
        <v>0</v>
      </c>
      <c r="AE385" s="39">
        <f t="shared" si="23"/>
        <v>2</v>
      </c>
    </row>
    <row r="386" spans="1:31" x14ac:dyDescent="0.25">
      <c r="A386" s="33" t="str">
        <f>DATA!A385</f>
        <v>VŠMU (VSMU, 16, VŠMU.Bratislava)</v>
      </c>
      <c r="B386" s="41" t="str">
        <f>DATA!C385&amp;" - "&amp;DATA!B385</f>
        <v>Autor dramatizácie literárneho diela - SR1</v>
      </c>
      <c r="C386" s="38">
        <f t="shared" si="20"/>
        <v>0</v>
      </c>
      <c r="D386" s="13">
        <v>0</v>
      </c>
      <c r="E386" s="13">
        <v>0</v>
      </c>
      <c r="F386" s="13">
        <v>0</v>
      </c>
      <c r="G386" s="13">
        <v>0</v>
      </c>
      <c r="H386" s="13">
        <v>0</v>
      </c>
      <c r="I386" s="13">
        <v>0</v>
      </c>
      <c r="J386" s="38">
        <f t="shared" si="21"/>
        <v>0</v>
      </c>
      <c r="K386" s="13">
        <v>0</v>
      </c>
      <c r="L386" s="13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 s="38">
        <f t="shared" si="22"/>
        <v>1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1</v>
      </c>
      <c r="AB386">
        <v>0</v>
      </c>
      <c r="AC386">
        <v>0</v>
      </c>
      <c r="AD386" s="38">
        <v>0</v>
      </c>
      <c r="AE386" s="39">
        <f t="shared" si="23"/>
        <v>1</v>
      </c>
    </row>
    <row r="387" spans="1:31" x14ac:dyDescent="0.25">
      <c r="A387" s="33" t="str">
        <f>DATA!A386</f>
        <v>VŠMU (VSMU, 16, VŠMU.Bratislava)</v>
      </c>
      <c r="B387" s="41" t="str">
        <f>DATA!C386&amp;" - "&amp;DATA!B386</f>
        <v>Autor hudby - SR1</v>
      </c>
      <c r="C387" s="38">
        <f t="shared" ref="C387:C450" si="24">SUM(D387:I387)</f>
        <v>0</v>
      </c>
      <c r="D387" s="13">
        <v>0</v>
      </c>
      <c r="E387" s="13">
        <v>0</v>
      </c>
      <c r="F387" s="13">
        <v>0</v>
      </c>
      <c r="G387" s="13">
        <v>0</v>
      </c>
      <c r="H387" s="13">
        <v>0</v>
      </c>
      <c r="I387" s="13">
        <v>0</v>
      </c>
      <c r="J387" s="38">
        <f t="shared" ref="J387:J450" si="25">SUM(K387:S387)</f>
        <v>0</v>
      </c>
      <c r="K387" s="13">
        <v>0</v>
      </c>
      <c r="L387" s="13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 s="38">
        <f t="shared" ref="T387:T450" si="26">SUM(U387:AC387)</f>
        <v>3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3</v>
      </c>
      <c r="AB387">
        <v>0</v>
      </c>
      <c r="AC387">
        <v>0</v>
      </c>
      <c r="AD387" s="38">
        <v>0</v>
      </c>
      <c r="AE387" s="39">
        <f t="shared" ref="AE387:AE450" si="27">SUM(C387,J387,T387,AD387,)</f>
        <v>3</v>
      </c>
    </row>
    <row r="388" spans="1:31" x14ac:dyDescent="0.25">
      <c r="A388" s="33" t="str">
        <f>DATA!A387</f>
        <v>VŠMU (VSMU, 16, VŠMU.Bratislava)</v>
      </c>
      <c r="B388" s="41" t="str">
        <f>DATA!C387&amp;" - "&amp;DATA!B387</f>
        <v>Autor námetu - SR1</v>
      </c>
      <c r="C388" s="38">
        <f t="shared" si="24"/>
        <v>0</v>
      </c>
      <c r="D388" s="13">
        <v>0</v>
      </c>
      <c r="E388" s="13">
        <v>0</v>
      </c>
      <c r="F388" s="13">
        <v>0</v>
      </c>
      <c r="G388" s="13">
        <v>0</v>
      </c>
      <c r="H388" s="13">
        <v>0</v>
      </c>
      <c r="I388" s="13">
        <v>0</v>
      </c>
      <c r="J388" s="38">
        <f t="shared" si="25"/>
        <v>0</v>
      </c>
      <c r="K388" s="13">
        <v>0</v>
      </c>
      <c r="L388" s="13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 s="38">
        <f t="shared" si="26"/>
        <v>0.66666999999999998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0.66666999999999998</v>
      </c>
      <c r="AB388">
        <v>0</v>
      </c>
      <c r="AC388">
        <v>0</v>
      </c>
      <c r="AD388" s="38">
        <v>0</v>
      </c>
      <c r="AE388" s="39">
        <f t="shared" si="27"/>
        <v>0.66666999999999998</v>
      </c>
    </row>
    <row r="389" spans="1:31" x14ac:dyDescent="0.25">
      <c r="A389" s="33" t="str">
        <f>DATA!A388</f>
        <v>VŠMU (VSMU, 16, VŠMU.Bratislava)</v>
      </c>
      <c r="B389" s="41" t="str">
        <f>DATA!C388&amp;" - "&amp;DATA!B388</f>
        <v>Autor pohybovej spolupráce - SR1</v>
      </c>
      <c r="C389" s="38">
        <f t="shared" si="24"/>
        <v>0</v>
      </c>
      <c r="D389" s="13">
        <v>0</v>
      </c>
      <c r="E389" s="13">
        <v>0</v>
      </c>
      <c r="F389" s="13">
        <v>0</v>
      </c>
      <c r="G389" s="13">
        <v>0</v>
      </c>
      <c r="H389" s="13">
        <v>0</v>
      </c>
      <c r="I389" s="13">
        <v>0</v>
      </c>
      <c r="J389" s="38">
        <f t="shared" si="25"/>
        <v>0</v>
      </c>
      <c r="K389" s="13">
        <v>0</v>
      </c>
      <c r="L389" s="13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 s="38">
        <f t="shared" si="26"/>
        <v>1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1</v>
      </c>
      <c r="AB389">
        <v>0</v>
      </c>
      <c r="AC389">
        <v>0</v>
      </c>
      <c r="AD389" s="38">
        <v>0</v>
      </c>
      <c r="AE389" s="39">
        <f t="shared" si="27"/>
        <v>1</v>
      </c>
    </row>
    <row r="390" spans="1:31" x14ac:dyDescent="0.25">
      <c r="A390" s="33" t="str">
        <f>DATA!A389</f>
        <v>VŠMU (VSMU, 16, VŠMU.Bratislava)</v>
      </c>
      <c r="B390" s="41" t="str">
        <f>DATA!C389&amp;" - "&amp;DATA!B389</f>
        <v>Autor scenára - SR1</v>
      </c>
      <c r="C390" s="38">
        <f t="shared" si="24"/>
        <v>0</v>
      </c>
      <c r="D390" s="13">
        <v>0</v>
      </c>
      <c r="E390" s="13">
        <v>0</v>
      </c>
      <c r="F390" s="13">
        <v>0</v>
      </c>
      <c r="G390" s="13">
        <v>0</v>
      </c>
      <c r="H390" s="13">
        <v>0</v>
      </c>
      <c r="I390" s="13">
        <v>0</v>
      </c>
      <c r="J390" s="38">
        <f t="shared" si="25"/>
        <v>0</v>
      </c>
      <c r="K390" s="13">
        <v>0</v>
      </c>
      <c r="L390" s="13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 s="38">
        <f t="shared" si="26"/>
        <v>4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4</v>
      </c>
      <c r="AB390">
        <v>0</v>
      </c>
      <c r="AC390">
        <v>0</v>
      </c>
      <c r="AD390" s="38">
        <v>0</v>
      </c>
      <c r="AE390" s="39">
        <f t="shared" si="27"/>
        <v>4</v>
      </c>
    </row>
    <row r="391" spans="1:31" x14ac:dyDescent="0.25">
      <c r="A391" s="33" t="str">
        <f>DATA!A390</f>
        <v>VŠMU (VSMU, 16, VŠMU.Bratislava)</v>
      </c>
      <c r="B391" s="41" t="str">
        <f>DATA!C390&amp;" - "&amp;DATA!B390</f>
        <v>Autor svetelného dizajnu - SR1</v>
      </c>
      <c r="C391" s="38">
        <f t="shared" si="24"/>
        <v>0</v>
      </c>
      <c r="D391" s="13">
        <v>0</v>
      </c>
      <c r="E391" s="13">
        <v>0</v>
      </c>
      <c r="F391" s="13">
        <v>0</v>
      </c>
      <c r="G391" s="13">
        <v>0</v>
      </c>
      <c r="H391" s="13">
        <v>0</v>
      </c>
      <c r="I391" s="13">
        <v>0</v>
      </c>
      <c r="J391" s="38">
        <f t="shared" si="25"/>
        <v>0</v>
      </c>
      <c r="K391" s="13">
        <v>0</v>
      </c>
      <c r="L391" s="13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 s="38">
        <f t="shared" si="26"/>
        <v>2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2</v>
      </c>
      <c r="AB391">
        <v>0</v>
      </c>
      <c r="AC391">
        <v>0</v>
      </c>
      <c r="AD391" s="38">
        <v>0</v>
      </c>
      <c r="AE391" s="39">
        <f t="shared" si="27"/>
        <v>2</v>
      </c>
    </row>
    <row r="392" spans="1:31" x14ac:dyDescent="0.25">
      <c r="A392" s="33" t="str">
        <f>DATA!A391</f>
        <v>VŠMU (VSMU, 16, VŠMU.Bratislava)</v>
      </c>
      <c r="B392" s="41" t="str">
        <f>DATA!C391&amp;" - "&amp;DATA!B391</f>
        <v>Autor textu - SR1</v>
      </c>
      <c r="C392" s="38">
        <f t="shared" si="24"/>
        <v>0</v>
      </c>
      <c r="D392" s="13">
        <v>0</v>
      </c>
      <c r="E392" s="13">
        <v>0</v>
      </c>
      <c r="F392" s="13">
        <v>0</v>
      </c>
      <c r="G392" s="13">
        <v>0</v>
      </c>
      <c r="H392" s="13">
        <v>0</v>
      </c>
      <c r="I392" s="13">
        <v>0</v>
      </c>
      <c r="J392" s="38">
        <f t="shared" si="25"/>
        <v>0</v>
      </c>
      <c r="K392" s="13">
        <v>0</v>
      </c>
      <c r="L392" s="13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 s="38">
        <f t="shared" si="26"/>
        <v>1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1</v>
      </c>
      <c r="AB392">
        <v>0</v>
      </c>
      <c r="AC392">
        <v>0</v>
      </c>
      <c r="AD392" s="38">
        <v>0</v>
      </c>
      <c r="AE392" s="39">
        <f t="shared" si="27"/>
        <v>1</v>
      </c>
    </row>
    <row r="393" spans="1:31" x14ac:dyDescent="0.25">
      <c r="A393" s="33" t="str">
        <f>DATA!A392</f>
        <v>VŠMU (VSMU, 16, VŠMU.Bratislava)</v>
      </c>
      <c r="B393" s="41" t="str">
        <f>DATA!C392&amp;" - "&amp;DATA!B392</f>
        <v>Dirigent - SR1</v>
      </c>
      <c r="C393" s="38">
        <f t="shared" si="24"/>
        <v>0</v>
      </c>
      <c r="D393" s="13">
        <v>0</v>
      </c>
      <c r="E393" s="13">
        <v>0</v>
      </c>
      <c r="F393" s="13">
        <v>0</v>
      </c>
      <c r="G393" s="13">
        <v>0</v>
      </c>
      <c r="H393" s="13">
        <v>0</v>
      </c>
      <c r="I393" s="13">
        <v>0</v>
      </c>
      <c r="J393" s="38">
        <f t="shared" si="25"/>
        <v>0</v>
      </c>
      <c r="K393" s="13">
        <v>0</v>
      </c>
      <c r="L393" s="1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 s="38">
        <f t="shared" si="26"/>
        <v>7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7</v>
      </c>
      <c r="AB393">
        <v>0</v>
      </c>
      <c r="AC393">
        <v>0</v>
      </c>
      <c r="AD393" s="38">
        <v>0</v>
      </c>
      <c r="AE393" s="39">
        <f t="shared" si="27"/>
        <v>7</v>
      </c>
    </row>
    <row r="394" spans="1:31" x14ac:dyDescent="0.25">
      <c r="A394" s="33" t="str">
        <f>DATA!A393</f>
        <v>VŠMU (VSMU, 16, VŠMU.Bratislava)</v>
      </c>
      <c r="B394" s="41" t="str">
        <f>DATA!C393&amp;" - "&amp;DATA!B393</f>
        <v>Dramaturg - SR1</v>
      </c>
      <c r="C394" s="38">
        <f t="shared" si="24"/>
        <v>0</v>
      </c>
      <c r="D394" s="13">
        <v>0</v>
      </c>
      <c r="E394" s="13">
        <v>0</v>
      </c>
      <c r="F394" s="13">
        <v>0</v>
      </c>
      <c r="G394" s="13">
        <v>0</v>
      </c>
      <c r="H394" s="13">
        <v>0</v>
      </c>
      <c r="I394" s="13">
        <v>0</v>
      </c>
      <c r="J394" s="38">
        <f t="shared" si="25"/>
        <v>0</v>
      </c>
      <c r="K394" s="13">
        <v>0</v>
      </c>
      <c r="L394" s="13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 s="38">
        <f t="shared" si="26"/>
        <v>3.5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3.5</v>
      </c>
      <c r="AB394">
        <v>0</v>
      </c>
      <c r="AC394">
        <v>0</v>
      </c>
      <c r="AD394" s="38">
        <v>0</v>
      </c>
      <c r="AE394" s="39">
        <f t="shared" si="27"/>
        <v>3.5</v>
      </c>
    </row>
    <row r="395" spans="1:31" x14ac:dyDescent="0.25">
      <c r="A395" s="33" t="str">
        <f>DATA!A394</f>
        <v>VŠMU (VSMU, 16, VŠMU.Bratislava)</v>
      </c>
      <c r="B395" s="41" t="str">
        <f>DATA!C394&amp;" - "&amp;DATA!B394</f>
        <v>Herec v hlavnej úlohy - SR1</v>
      </c>
      <c r="C395" s="38">
        <f t="shared" si="24"/>
        <v>0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3">
        <v>0</v>
      </c>
      <c r="J395" s="38">
        <f t="shared" si="25"/>
        <v>0</v>
      </c>
      <c r="K395" s="13">
        <v>0</v>
      </c>
      <c r="L395" s="13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 s="38">
        <f t="shared" si="26"/>
        <v>1.3929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1.3929</v>
      </c>
      <c r="AB395">
        <v>0</v>
      </c>
      <c r="AC395">
        <v>0</v>
      </c>
      <c r="AD395" s="38">
        <v>0</v>
      </c>
      <c r="AE395" s="39">
        <f t="shared" si="27"/>
        <v>1.3929</v>
      </c>
    </row>
    <row r="396" spans="1:31" x14ac:dyDescent="0.25">
      <c r="A396" s="33" t="str">
        <f>DATA!A395</f>
        <v>VŠMU (VSMU, 16, VŠMU.Bratislava)</v>
      </c>
      <c r="B396" s="41" t="str">
        <f>DATA!C395&amp;" - "&amp;DATA!B395</f>
        <v>Herec vo vedľajšej úlohe - SR1</v>
      </c>
      <c r="C396" s="38">
        <f t="shared" si="24"/>
        <v>0</v>
      </c>
      <c r="D396" s="13">
        <v>0</v>
      </c>
      <c r="E396" s="13">
        <v>0</v>
      </c>
      <c r="F396" s="13">
        <v>0</v>
      </c>
      <c r="G396" s="13">
        <v>0</v>
      </c>
      <c r="H396" s="13">
        <v>0</v>
      </c>
      <c r="I396" s="13">
        <v>0</v>
      </c>
      <c r="J396" s="38">
        <f t="shared" si="25"/>
        <v>0</v>
      </c>
      <c r="K396" s="13">
        <v>0</v>
      </c>
      <c r="L396" s="13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 s="38">
        <f t="shared" si="26"/>
        <v>0.1429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0.1429</v>
      </c>
      <c r="AB396">
        <v>0</v>
      </c>
      <c r="AC396">
        <v>0</v>
      </c>
      <c r="AD396" s="38">
        <v>0</v>
      </c>
      <c r="AE396" s="39">
        <f t="shared" si="27"/>
        <v>0.1429</v>
      </c>
    </row>
    <row r="397" spans="1:31" x14ac:dyDescent="0.25">
      <c r="A397" s="33" t="str">
        <f>DATA!A396</f>
        <v>VŠMU (VSMU, 16, VŠMU.Bratislava)</v>
      </c>
      <c r="B397" s="41" t="str">
        <f>DATA!C396&amp;" - "&amp;DATA!B396</f>
        <v>Choreograf - SR1</v>
      </c>
      <c r="C397" s="38">
        <f t="shared" si="24"/>
        <v>0</v>
      </c>
      <c r="D397" s="13">
        <v>0</v>
      </c>
      <c r="E397" s="13">
        <v>0</v>
      </c>
      <c r="F397" s="13">
        <v>0</v>
      </c>
      <c r="G397" s="13">
        <v>0</v>
      </c>
      <c r="H397" s="13">
        <v>0</v>
      </c>
      <c r="I397" s="13">
        <v>0</v>
      </c>
      <c r="J397" s="38">
        <f t="shared" si="25"/>
        <v>0</v>
      </c>
      <c r="K397" s="13">
        <v>0</v>
      </c>
      <c r="L397" s="13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 s="38">
        <f t="shared" si="26"/>
        <v>1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1</v>
      </c>
      <c r="AB397">
        <v>0</v>
      </c>
      <c r="AC397">
        <v>0</v>
      </c>
      <c r="AD397" s="38">
        <v>0</v>
      </c>
      <c r="AE397" s="39">
        <f t="shared" si="27"/>
        <v>1</v>
      </c>
    </row>
    <row r="398" spans="1:31" x14ac:dyDescent="0.25">
      <c r="A398" s="33" t="str">
        <f>DATA!A397</f>
        <v>VŠMU (VSMU, 16, VŠMU.Bratislava)</v>
      </c>
      <c r="B398" s="41" t="str">
        <f>DATA!C397&amp;" - "&amp;DATA!B397</f>
        <v>Inštrumentalista - SR1</v>
      </c>
      <c r="C398" s="38">
        <f t="shared" si="24"/>
        <v>0</v>
      </c>
      <c r="D398" s="13">
        <v>0</v>
      </c>
      <c r="E398" s="13">
        <v>0</v>
      </c>
      <c r="F398" s="13">
        <v>0</v>
      </c>
      <c r="G398" s="13">
        <v>0</v>
      </c>
      <c r="H398" s="13">
        <v>0</v>
      </c>
      <c r="I398" s="13">
        <v>0</v>
      </c>
      <c r="J398" s="38">
        <f t="shared" si="25"/>
        <v>0</v>
      </c>
      <c r="K398" s="13">
        <v>0</v>
      </c>
      <c r="L398" s="13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 s="38">
        <f t="shared" si="26"/>
        <v>6.6558400000000004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6.6558400000000004</v>
      </c>
      <c r="AB398">
        <v>0</v>
      </c>
      <c r="AC398">
        <v>0</v>
      </c>
      <c r="AD398" s="38">
        <v>0</v>
      </c>
      <c r="AE398" s="39">
        <f t="shared" si="27"/>
        <v>6.6558400000000004</v>
      </c>
    </row>
    <row r="399" spans="1:31" x14ac:dyDescent="0.25">
      <c r="A399" s="33" t="str">
        <f>DATA!A398</f>
        <v>VŠMU (VSMU, 16, VŠMU.Bratislava)</v>
      </c>
      <c r="B399" s="41" t="str">
        <f>DATA!C398&amp;" - "&amp;DATA!B398</f>
        <v>Inštrumentalista - sólista - SR1</v>
      </c>
      <c r="C399" s="38">
        <f t="shared" si="24"/>
        <v>0</v>
      </c>
      <c r="D399" s="13">
        <v>0</v>
      </c>
      <c r="E399" s="13">
        <v>0</v>
      </c>
      <c r="F399" s="13">
        <v>0</v>
      </c>
      <c r="G399" s="13">
        <v>0</v>
      </c>
      <c r="H399" s="13">
        <v>0</v>
      </c>
      <c r="I399" s="13">
        <v>0</v>
      </c>
      <c r="J399" s="38">
        <f t="shared" si="25"/>
        <v>0</v>
      </c>
      <c r="K399" s="13">
        <v>0</v>
      </c>
      <c r="L399" s="13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 s="38">
        <f t="shared" si="26"/>
        <v>3.8333300000000001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3.8333300000000001</v>
      </c>
      <c r="AB399">
        <v>0</v>
      </c>
      <c r="AC399">
        <v>0</v>
      </c>
      <c r="AD399" s="38">
        <v>0</v>
      </c>
      <c r="AE399" s="39">
        <f t="shared" si="27"/>
        <v>3.8333300000000001</v>
      </c>
    </row>
    <row r="400" spans="1:31" x14ac:dyDescent="0.25">
      <c r="A400" s="33" t="str">
        <f>DATA!A399</f>
        <v>VŠMU (VSMU, 16, VŠMU.Bratislava)</v>
      </c>
      <c r="B400" s="41" t="str">
        <f>DATA!C399&amp;" - "&amp;DATA!B399</f>
        <v>Kostýmový výtvarník - SR1</v>
      </c>
      <c r="C400" s="38">
        <f t="shared" si="24"/>
        <v>0</v>
      </c>
      <c r="D400" s="13">
        <v>0</v>
      </c>
      <c r="E400" s="13">
        <v>0</v>
      </c>
      <c r="F400" s="13">
        <v>0</v>
      </c>
      <c r="G400" s="13">
        <v>0</v>
      </c>
      <c r="H400" s="13">
        <v>0</v>
      </c>
      <c r="I400" s="13">
        <v>0</v>
      </c>
      <c r="J400" s="38">
        <f t="shared" si="25"/>
        <v>0</v>
      </c>
      <c r="K400" s="13">
        <v>0</v>
      </c>
      <c r="L400" s="13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 s="38">
        <f t="shared" si="26"/>
        <v>5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5</v>
      </c>
      <c r="AB400">
        <v>0</v>
      </c>
      <c r="AC400">
        <v>0</v>
      </c>
      <c r="AD400" s="38">
        <v>0</v>
      </c>
      <c r="AE400" s="39">
        <f t="shared" si="27"/>
        <v>5</v>
      </c>
    </row>
    <row r="401" spans="1:31" x14ac:dyDescent="0.25">
      <c r="A401" s="33" t="str">
        <f>DATA!A400</f>
        <v>VŠMU (VSMU, 16, VŠMU.Bratislava)</v>
      </c>
      <c r="B401" s="41" t="str">
        <f>DATA!C400&amp;" - "&amp;DATA!B400</f>
        <v>Režisér - SR1</v>
      </c>
      <c r="C401" s="38">
        <f t="shared" si="24"/>
        <v>0</v>
      </c>
      <c r="D401" s="13">
        <v>0</v>
      </c>
      <c r="E401" s="13">
        <v>0</v>
      </c>
      <c r="F401" s="13">
        <v>0</v>
      </c>
      <c r="G401" s="13">
        <v>0</v>
      </c>
      <c r="H401" s="13">
        <v>0</v>
      </c>
      <c r="I401" s="13">
        <v>0</v>
      </c>
      <c r="J401" s="38">
        <f t="shared" si="25"/>
        <v>0</v>
      </c>
      <c r="K401" s="13">
        <v>0</v>
      </c>
      <c r="L401" s="13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 s="38">
        <f t="shared" si="26"/>
        <v>9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9</v>
      </c>
      <c r="AB401">
        <v>0</v>
      </c>
      <c r="AC401">
        <v>0</v>
      </c>
      <c r="AD401" s="38">
        <v>0</v>
      </c>
      <c r="AE401" s="39">
        <f t="shared" si="27"/>
        <v>9</v>
      </c>
    </row>
    <row r="402" spans="1:31" x14ac:dyDescent="0.25">
      <c r="A402" s="33" t="str">
        <f>DATA!A401</f>
        <v>VŠMU (VSMU, 16, VŠMU.Bratislava)</v>
      </c>
      <c r="B402" s="41" t="str">
        <f>DATA!C401&amp;" - "&amp;DATA!B401</f>
        <v>Scénograf - SR1</v>
      </c>
      <c r="C402" s="38">
        <f t="shared" si="24"/>
        <v>0</v>
      </c>
      <c r="D402" s="13">
        <v>0</v>
      </c>
      <c r="E402" s="13">
        <v>0</v>
      </c>
      <c r="F402" s="13">
        <v>0</v>
      </c>
      <c r="G402" s="13">
        <v>0</v>
      </c>
      <c r="H402" s="13">
        <v>0</v>
      </c>
      <c r="I402" s="13">
        <v>0</v>
      </c>
      <c r="J402" s="38">
        <f t="shared" si="25"/>
        <v>0</v>
      </c>
      <c r="K402" s="13">
        <v>0</v>
      </c>
      <c r="L402" s="13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 s="38">
        <f t="shared" si="26"/>
        <v>6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6</v>
      </c>
      <c r="AB402">
        <v>0</v>
      </c>
      <c r="AC402">
        <v>0</v>
      </c>
      <c r="AD402" s="38">
        <v>0</v>
      </c>
      <c r="AE402" s="39">
        <f t="shared" si="27"/>
        <v>6</v>
      </c>
    </row>
    <row r="403" spans="1:31" x14ac:dyDescent="0.25">
      <c r="A403" s="33" t="str">
        <f>DATA!A402</f>
        <v>VŠMU (VSMU, 16, VŠMU.Bratislava)</v>
      </c>
      <c r="B403" s="41" t="str">
        <f>DATA!C402&amp;" - "&amp;DATA!B402</f>
        <v>Autor hudby - SR2</v>
      </c>
      <c r="C403" s="38">
        <f t="shared" si="24"/>
        <v>0</v>
      </c>
      <c r="D403" s="13">
        <v>0</v>
      </c>
      <c r="E403" s="13">
        <v>0</v>
      </c>
      <c r="F403" s="13">
        <v>0</v>
      </c>
      <c r="G403" s="13">
        <v>0</v>
      </c>
      <c r="H403" s="13">
        <v>0</v>
      </c>
      <c r="I403" s="13">
        <v>0</v>
      </c>
      <c r="J403" s="38">
        <f t="shared" si="25"/>
        <v>0</v>
      </c>
      <c r="K403" s="13">
        <v>0</v>
      </c>
      <c r="L403" s="1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 s="38">
        <f t="shared" si="26"/>
        <v>1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1</v>
      </c>
      <c r="AC403">
        <v>0</v>
      </c>
      <c r="AD403" s="38">
        <v>0</v>
      </c>
      <c r="AE403" s="39">
        <f t="shared" si="27"/>
        <v>1</v>
      </c>
    </row>
    <row r="404" spans="1:31" x14ac:dyDescent="0.25">
      <c r="A404" s="33" t="str">
        <f>DATA!A403</f>
        <v>VŠMU (VSMU, 16, VŠMU.Bratislava)</v>
      </c>
      <c r="B404" s="41" t="str">
        <f>DATA!C403&amp;" - "&amp;DATA!B403</f>
        <v>Autor svetelného dizajnu - SR2</v>
      </c>
      <c r="C404" s="38">
        <f t="shared" si="24"/>
        <v>0</v>
      </c>
      <c r="D404" s="13">
        <v>0</v>
      </c>
      <c r="E404" s="13">
        <v>0</v>
      </c>
      <c r="F404" s="13">
        <v>0</v>
      </c>
      <c r="G404" s="13">
        <v>0</v>
      </c>
      <c r="H404" s="13">
        <v>0</v>
      </c>
      <c r="I404" s="13">
        <v>0</v>
      </c>
      <c r="J404" s="38">
        <f t="shared" si="25"/>
        <v>0</v>
      </c>
      <c r="K404" s="13">
        <v>0</v>
      </c>
      <c r="L404" s="13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 s="38">
        <f t="shared" si="26"/>
        <v>1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1</v>
      </c>
      <c r="AC404">
        <v>0</v>
      </c>
      <c r="AD404" s="38">
        <v>0</v>
      </c>
      <c r="AE404" s="39">
        <f t="shared" si="27"/>
        <v>1</v>
      </c>
    </row>
    <row r="405" spans="1:31" x14ac:dyDescent="0.25">
      <c r="A405" s="33" t="str">
        <f>DATA!A404</f>
        <v>VŠMU (VSMU, 16, VŠMU.Bratislava)</v>
      </c>
      <c r="B405" s="41" t="str">
        <f>DATA!C404&amp;" - "&amp;DATA!B404</f>
        <v>Dirigent - SR2</v>
      </c>
      <c r="C405" s="38">
        <f t="shared" si="24"/>
        <v>0</v>
      </c>
      <c r="D405" s="13">
        <v>0</v>
      </c>
      <c r="E405" s="13">
        <v>0</v>
      </c>
      <c r="F405" s="13">
        <v>0</v>
      </c>
      <c r="G405" s="13">
        <v>0</v>
      </c>
      <c r="H405" s="13">
        <v>0</v>
      </c>
      <c r="I405" s="13">
        <v>0</v>
      </c>
      <c r="J405" s="38">
        <f t="shared" si="25"/>
        <v>0</v>
      </c>
      <c r="K405" s="13">
        <v>0</v>
      </c>
      <c r="L405" s="13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 s="38">
        <f t="shared" si="26"/>
        <v>3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3</v>
      </c>
      <c r="AC405">
        <v>0</v>
      </c>
      <c r="AD405" s="38">
        <v>0</v>
      </c>
      <c r="AE405" s="39">
        <f t="shared" si="27"/>
        <v>3</v>
      </c>
    </row>
    <row r="406" spans="1:31" x14ac:dyDescent="0.25">
      <c r="A406" s="33" t="str">
        <f>DATA!A405</f>
        <v>VŠMU (VSMU, 16, VŠMU.Bratislava)</v>
      </c>
      <c r="B406" s="41" t="str">
        <f>DATA!C405&amp;" - "&amp;DATA!B405</f>
        <v>Herec v hlavnej úlohy - SR2</v>
      </c>
      <c r="C406" s="38">
        <f t="shared" si="24"/>
        <v>0</v>
      </c>
      <c r="D406" s="13">
        <v>0</v>
      </c>
      <c r="E406" s="13">
        <v>0</v>
      </c>
      <c r="F406" s="13">
        <v>0</v>
      </c>
      <c r="G406" s="13">
        <v>0</v>
      </c>
      <c r="H406" s="13">
        <v>0</v>
      </c>
      <c r="I406" s="13">
        <v>0</v>
      </c>
      <c r="J406" s="38">
        <f t="shared" si="25"/>
        <v>0</v>
      </c>
      <c r="K406" s="13">
        <v>0</v>
      </c>
      <c r="L406" s="13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 s="38">
        <f t="shared" si="26"/>
        <v>0.75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0.75</v>
      </c>
      <c r="AC406">
        <v>0</v>
      </c>
      <c r="AD406" s="38">
        <v>0</v>
      </c>
      <c r="AE406" s="39">
        <f t="shared" si="27"/>
        <v>0.75</v>
      </c>
    </row>
    <row r="407" spans="1:31" x14ac:dyDescent="0.25">
      <c r="A407" s="33" t="str">
        <f>DATA!A406</f>
        <v>VŠMU (VSMU, 16, VŠMU.Bratislava)</v>
      </c>
      <c r="B407" s="41" t="str">
        <f>DATA!C406&amp;" - "&amp;DATA!B406</f>
        <v>Choreograf - SR2</v>
      </c>
      <c r="C407" s="38">
        <f t="shared" si="24"/>
        <v>0</v>
      </c>
      <c r="D407" s="13">
        <v>0</v>
      </c>
      <c r="E407" s="13">
        <v>0</v>
      </c>
      <c r="F407" s="13">
        <v>0</v>
      </c>
      <c r="G407" s="13">
        <v>0</v>
      </c>
      <c r="H407" s="13">
        <v>0</v>
      </c>
      <c r="I407" s="13">
        <v>0</v>
      </c>
      <c r="J407" s="38">
        <f t="shared" si="25"/>
        <v>0</v>
      </c>
      <c r="K407" s="13">
        <v>0</v>
      </c>
      <c r="L407" s="13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 s="38">
        <f t="shared" si="26"/>
        <v>0.5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0.5</v>
      </c>
      <c r="AC407">
        <v>0</v>
      </c>
      <c r="AD407" s="38">
        <v>0</v>
      </c>
      <c r="AE407" s="39">
        <f t="shared" si="27"/>
        <v>0.5</v>
      </c>
    </row>
    <row r="408" spans="1:31" x14ac:dyDescent="0.25">
      <c r="A408" s="33" t="str">
        <f>DATA!A407</f>
        <v>VŠMU (VSMU, 16, VŠMU.Bratislava)</v>
      </c>
      <c r="B408" s="41" t="str">
        <f>DATA!C407&amp;" - "&amp;DATA!B407</f>
        <v>Inštrumentalista - SR2</v>
      </c>
      <c r="C408" s="38">
        <f t="shared" si="24"/>
        <v>0</v>
      </c>
      <c r="D408" s="13">
        <v>0</v>
      </c>
      <c r="E408" s="13">
        <v>0</v>
      </c>
      <c r="F408" s="13">
        <v>0</v>
      </c>
      <c r="G408" s="13">
        <v>0</v>
      </c>
      <c r="H408" s="13">
        <v>0</v>
      </c>
      <c r="I408" s="13">
        <v>0</v>
      </c>
      <c r="J408" s="38">
        <f t="shared" si="25"/>
        <v>0</v>
      </c>
      <c r="K408" s="13">
        <v>0</v>
      </c>
      <c r="L408" s="13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 s="38">
        <f t="shared" si="26"/>
        <v>4.9130099999999999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4.9130099999999999</v>
      </c>
      <c r="AC408">
        <v>0</v>
      </c>
      <c r="AD408" s="38">
        <v>0</v>
      </c>
      <c r="AE408" s="39">
        <f t="shared" si="27"/>
        <v>4.9130099999999999</v>
      </c>
    </row>
    <row r="409" spans="1:31" x14ac:dyDescent="0.25">
      <c r="A409" s="33" t="str">
        <f>DATA!A408</f>
        <v>VŠMU (VSMU, 16, VŠMU.Bratislava)</v>
      </c>
      <c r="B409" s="41" t="str">
        <f>DATA!C408&amp;" - "&amp;DATA!B408</f>
        <v>Inštrumentalista - sólista - SR2</v>
      </c>
      <c r="C409" s="38">
        <f t="shared" si="24"/>
        <v>0</v>
      </c>
      <c r="D409" s="13">
        <v>0</v>
      </c>
      <c r="E409" s="13">
        <v>0</v>
      </c>
      <c r="F409" s="13">
        <v>0</v>
      </c>
      <c r="G409" s="13">
        <v>0</v>
      </c>
      <c r="H409" s="13">
        <v>0</v>
      </c>
      <c r="I409" s="13">
        <v>0</v>
      </c>
      <c r="J409" s="38">
        <f t="shared" si="25"/>
        <v>0</v>
      </c>
      <c r="K409" s="13">
        <v>0</v>
      </c>
      <c r="L409" s="13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 s="38">
        <f t="shared" si="26"/>
        <v>2.8333300000000001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2.8333300000000001</v>
      </c>
      <c r="AC409">
        <v>0</v>
      </c>
      <c r="AD409" s="38">
        <v>0</v>
      </c>
      <c r="AE409" s="39">
        <f t="shared" si="27"/>
        <v>2.8333300000000001</v>
      </c>
    </row>
    <row r="410" spans="1:31" x14ac:dyDescent="0.25">
      <c r="A410" s="33" t="str">
        <f>DATA!A409</f>
        <v>VŠMU (VSMU, 16, VŠMU.Bratislava)</v>
      </c>
      <c r="B410" s="41" t="str">
        <f>DATA!C409&amp;" - "&amp;DATA!B409</f>
        <v>Kostýmový výtvarník - SR2</v>
      </c>
      <c r="C410" s="38">
        <f t="shared" si="24"/>
        <v>0</v>
      </c>
      <c r="D410" s="13">
        <v>0</v>
      </c>
      <c r="E410" s="13">
        <v>0</v>
      </c>
      <c r="F410" s="13">
        <v>0</v>
      </c>
      <c r="G410" s="13">
        <v>0</v>
      </c>
      <c r="H410" s="13">
        <v>0</v>
      </c>
      <c r="I410" s="13">
        <v>0</v>
      </c>
      <c r="J410" s="38">
        <f t="shared" si="25"/>
        <v>0</v>
      </c>
      <c r="K410" s="13">
        <v>0</v>
      </c>
      <c r="L410" s="13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 s="38">
        <f t="shared" si="26"/>
        <v>2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2</v>
      </c>
      <c r="AC410">
        <v>0</v>
      </c>
      <c r="AD410" s="38">
        <v>0</v>
      </c>
      <c r="AE410" s="39">
        <f t="shared" si="27"/>
        <v>2</v>
      </c>
    </row>
    <row r="411" spans="1:31" x14ac:dyDescent="0.25">
      <c r="A411" s="33" t="str">
        <f>DATA!A410</f>
        <v>VŠMU (VSMU, 16, VŠMU.Bratislava)</v>
      </c>
      <c r="B411" s="41" t="str">
        <f>DATA!C410&amp;" - "&amp;DATA!B410</f>
        <v>Režisér - SR2</v>
      </c>
      <c r="C411" s="38">
        <f t="shared" si="24"/>
        <v>0</v>
      </c>
      <c r="D411" s="13">
        <v>0</v>
      </c>
      <c r="E411" s="13">
        <v>0</v>
      </c>
      <c r="F411" s="13">
        <v>0</v>
      </c>
      <c r="G411" s="13">
        <v>0</v>
      </c>
      <c r="H411" s="13">
        <v>0</v>
      </c>
      <c r="I411" s="13">
        <v>0</v>
      </c>
      <c r="J411" s="38">
        <f t="shared" si="25"/>
        <v>0</v>
      </c>
      <c r="K411" s="13">
        <v>0</v>
      </c>
      <c r="L411" s="13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 s="38">
        <f t="shared" si="26"/>
        <v>2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2</v>
      </c>
      <c r="AC411">
        <v>0</v>
      </c>
      <c r="AD411" s="38">
        <v>0</v>
      </c>
      <c r="AE411" s="39">
        <f t="shared" si="27"/>
        <v>2</v>
      </c>
    </row>
    <row r="412" spans="1:31" x14ac:dyDescent="0.25">
      <c r="A412" s="33" t="str">
        <f>DATA!A411</f>
        <v>VŠMU (VSMU, 16, VŠMU.Bratislava)</v>
      </c>
      <c r="B412" s="41" t="str">
        <f>DATA!C411&amp;" - "&amp;DATA!B411</f>
        <v>Scénograf - SR2</v>
      </c>
      <c r="C412" s="38">
        <f t="shared" si="24"/>
        <v>0</v>
      </c>
      <c r="D412" s="13">
        <v>0</v>
      </c>
      <c r="E412" s="13">
        <v>0</v>
      </c>
      <c r="F412" s="13">
        <v>0</v>
      </c>
      <c r="G412" s="13">
        <v>0</v>
      </c>
      <c r="H412" s="13">
        <v>0</v>
      </c>
      <c r="I412" s="13">
        <v>0</v>
      </c>
      <c r="J412" s="38">
        <f t="shared" si="25"/>
        <v>0</v>
      </c>
      <c r="K412" s="13">
        <v>0</v>
      </c>
      <c r="L412" s="13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 s="38">
        <f t="shared" si="26"/>
        <v>2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2</v>
      </c>
      <c r="AC412">
        <v>0</v>
      </c>
      <c r="AD412" s="38">
        <v>0</v>
      </c>
      <c r="AE412" s="39">
        <f t="shared" si="27"/>
        <v>2</v>
      </c>
    </row>
    <row r="413" spans="1:31" x14ac:dyDescent="0.25">
      <c r="A413" s="33" t="str">
        <f>DATA!A412</f>
        <v>VŠMU (VSMU, 16, VŠMU.Bratislava)</v>
      </c>
      <c r="B413" s="41" t="str">
        <f>DATA!C412&amp;" - "&amp;DATA!B412</f>
        <v>Dirigent - SR3</v>
      </c>
      <c r="C413" s="38">
        <f t="shared" si="24"/>
        <v>0</v>
      </c>
      <c r="D413" s="13">
        <v>0</v>
      </c>
      <c r="E413" s="13">
        <v>0</v>
      </c>
      <c r="F413" s="13">
        <v>0</v>
      </c>
      <c r="G413" s="13">
        <v>0</v>
      </c>
      <c r="H413" s="13">
        <v>0</v>
      </c>
      <c r="I413" s="13">
        <v>0</v>
      </c>
      <c r="J413" s="38">
        <f t="shared" si="25"/>
        <v>0</v>
      </c>
      <c r="K413" s="13">
        <v>0</v>
      </c>
      <c r="L413" s="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 s="38">
        <f t="shared" si="26"/>
        <v>9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9</v>
      </c>
      <c r="AD413" s="38">
        <v>0</v>
      </c>
      <c r="AE413" s="39">
        <f t="shared" si="27"/>
        <v>9</v>
      </c>
    </row>
    <row r="414" spans="1:31" x14ac:dyDescent="0.25">
      <c r="A414" s="33" t="str">
        <f>DATA!A413</f>
        <v>VŠMU (VSMU, 16, VŠMU.Bratislava)</v>
      </c>
      <c r="B414" s="41" t="str">
        <f>DATA!C413&amp;" - "&amp;DATA!B413</f>
        <v>Herec v hlavnej úlohy - SR3</v>
      </c>
      <c r="C414" s="38">
        <f t="shared" si="24"/>
        <v>0</v>
      </c>
      <c r="D414" s="13">
        <v>0</v>
      </c>
      <c r="E414" s="13">
        <v>0</v>
      </c>
      <c r="F414" s="13">
        <v>0</v>
      </c>
      <c r="G414" s="13">
        <v>0</v>
      </c>
      <c r="H414" s="13">
        <v>0</v>
      </c>
      <c r="I414" s="13">
        <v>0</v>
      </c>
      <c r="J414" s="38">
        <f t="shared" si="25"/>
        <v>0</v>
      </c>
      <c r="K414" s="13">
        <v>0</v>
      </c>
      <c r="L414" s="13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 s="38">
        <f t="shared" si="26"/>
        <v>4.2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4.2</v>
      </c>
      <c r="AD414" s="38">
        <v>0</v>
      </c>
      <c r="AE414" s="39">
        <f t="shared" si="27"/>
        <v>4.2</v>
      </c>
    </row>
    <row r="415" spans="1:31" x14ac:dyDescent="0.25">
      <c r="A415" s="33" t="str">
        <f>DATA!A414</f>
        <v>VŠMU (VSMU, 16, VŠMU.Bratislava)</v>
      </c>
      <c r="B415" s="41" t="str">
        <f>DATA!C414&amp;" - "&amp;DATA!B414</f>
        <v>Inštrumentalista - SR3</v>
      </c>
      <c r="C415" s="38">
        <f t="shared" si="24"/>
        <v>0</v>
      </c>
      <c r="D415" s="13">
        <v>0</v>
      </c>
      <c r="E415" s="13">
        <v>0</v>
      </c>
      <c r="F415" s="13">
        <v>0</v>
      </c>
      <c r="G415" s="13">
        <v>0</v>
      </c>
      <c r="H415" s="13">
        <v>0</v>
      </c>
      <c r="I415" s="13">
        <v>0</v>
      </c>
      <c r="J415" s="38">
        <f t="shared" si="25"/>
        <v>0</v>
      </c>
      <c r="K415" s="13">
        <v>0</v>
      </c>
      <c r="L415" s="13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 s="38">
        <f t="shared" si="26"/>
        <v>37.37724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37.37724</v>
      </c>
      <c r="AD415" s="38">
        <v>0</v>
      </c>
      <c r="AE415" s="39">
        <f t="shared" si="27"/>
        <v>37.37724</v>
      </c>
    </row>
    <row r="416" spans="1:31" x14ac:dyDescent="0.25">
      <c r="A416" s="33" t="str">
        <f>DATA!A415</f>
        <v>VŠMU (VSMU, 16, VŠMU.Bratislava)</v>
      </c>
      <c r="B416" s="41" t="str">
        <f>DATA!C415&amp;" - "&amp;DATA!B415</f>
        <v>Inštrumentalista - sólista - SR3</v>
      </c>
      <c r="C416" s="38">
        <f t="shared" si="24"/>
        <v>0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I416" s="13">
        <v>0</v>
      </c>
      <c r="J416" s="38">
        <f t="shared" si="25"/>
        <v>0</v>
      </c>
      <c r="K416" s="13">
        <v>0</v>
      </c>
      <c r="L416" s="13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 s="38">
        <f t="shared" si="26"/>
        <v>51.75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51.75</v>
      </c>
      <c r="AD416" s="38">
        <v>0</v>
      </c>
      <c r="AE416" s="39">
        <f t="shared" si="27"/>
        <v>51.75</v>
      </c>
    </row>
    <row r="417" spans="1:31" x14ac:dyDescent="0.25">
      <c r="A417" s="33" t="str">
        <f>DATA!A416</f>
        <v>VŠMU (VSMU, 16, VŠMU.Bratislava)</v>
      </c>
      <c r="B417" s="41" t="str">
        <f>DATA!C416&amp;" - "&amp;DATA!B416</f>
        <v>Spevák - SR3</v>
      </c>
      <c r="C417" s="38">
        <f t="shared" si="24"/>
        <v>0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  <c r="I417" s="13">
        <v>0</v>
      </c>
      <c r="J417" s="38">
        <f t="shared" si="25"/>
        <v>0</v>
      </c>
      <c r="K417" s="13">
        <v>0</v>
      </c>
      <c r="L417" s="13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 s="38">
        <f t="shared" si="26"/>
        <v>9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9</v>
      </c>
      <c r="AD417" s="38">
        <v>0</v>
      </c>
      <c r="AE417" s="39">
        <f t="shared" si="27"/>
        <v>9</v>
      </c>
    </row>
    <row r="418" spans="1:31" x14ac:dyDescent="0.25">
      <c r="A418" s="33" t="str">
        <f>DATA!A417</f>
        <v>VŠMU (VSMU, 16, VŠMU.Bratislava)</v>
      </c>
      <c r="B418" s="41" t="str">
        <f>DATA!C417&amp;" - "&amp;DATA!B417</f>
        <v>Spevák - sólista - SR3</v>
      </c>
      <c r="C418" s="38">
        <f t="shared" si="24"/>
        <v>0</v>
      </c>
      <c r="D418" s="13">
        <v>0</v>
      </c>
      <c r="E418" s="13">
        <v>0</v>
      </c>
      <c r="F418" s="13">
        <v>0</v>
      </c>
      <c r="G418" s="13">
        <v>0</v>
      </c>
      <c r="H418" s="13">
        <v>0</v>
      </c>
      <c r="I418" s="13">
        <v>0</v>
      </c>
      <c r="J418" s="38">
        <f t="shared" si="25"/>
        <v>0</v>
      </c>
      <c r="K418" s="13">
        <v>0</v>
      </c>
      <c r="L418" s="13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 s="38">
        <f t="shared" si="26"/>
        <v>8.3000000000000007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8.3000000000000007</v>
      </c>
      <c r="AD418" s="38">
        <v>0</v>
      </c>
      <c r="AE418" s="39">
        <f t="shared" si="27"/>
        <v>8.3000000000000007</v>
      </c>
    </row>
    <row r="419" spans="1:31" x14ac:dyDescent="0.25">
      <c r="A419" s="33" t="str">
        <f>DATA!A418</f>
        <v>VŠMU (VSMU, 16, VŠMU.Bratislava)</v>
      </c>
      <c r="B419" s="41" t="str">
        <f>DATA!C418&amp;" - "&amp;DATA!B418</f>
        <v>Tanečný interpret - SR3</v>
      </c>
      <c r="C419" s="38">
        <f t="shared" si="24"/>
        <v>0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  <c r="I419" s="13">
        <v>0</v>
      </c>
      <c r="J419" s="38">
        <f t="shared" si="25"/>
        <v>0</v>
      </c>
      <c r="K419" s="13">
        <v>0</v>
      </c>
      <c r="L419" s="13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 s="38">
        <f t="shared" si="26"/>
        <v>1.75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1.75</v>
      </c>
      <c r="AD419" s="38">
        <v>0</v>
      </c>
      <c r="AE419" s="39">
        <f t="shared" si="27"/>
        <v>1.75</v>
      </c>
    </row>
    <row r="420" spans="1:31" x14ac:dyDescent="0.25">
      <c r="A420" s="33" t="str">
        <f>DATA!A419</f>
        <v>VŠMU (VSMU, 16, VŠMU.Bratislava)</v>
      </c>
      <c r="B420" s="41" t="str">
        <f>DATA!C419&amp;" - "&amp;DATA!B419</f>
        <v>Tanečný interpret - sólista - SR3</v>
      </c>
      <c r="C420" s="38">
        <f t="shared" si="24"/>
        <v>0</v>
      </c>
      <c r="D420" s="13">
        <v>0</v>
      </c>
      <c r="E420" s="13">
        <v>0</v>
      </c>
      <c r="F420" s="13">
        <v>0</v>
      </c>
      <c r="G420" s="13">
        <v>0</v>
      </c>
      <c r="H420" s="13">
        <v>0</v>
      </c>
      <c r="I420" s="13">
        <v>0</v>
      </c>
      <c r="J420" s="38">
        <f t="shared" si="25"/>
        <v>0</v>
      </c>
      <c r="K420" s="13">
        <v>0</v>
      </c>
      <c r="L420" s="13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 s="38">
        <f t="shared" si="26"/>
        <v>3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3</v>
      </c>
      <c r="AD420" s="38">
        <v>0</v>
      </c>
      <c r="AE420" s="39">
        <f t="shared" si="27"/>
        <v>3</v>
      </c>
    </row>
    <row r="421" spans="1:31" x14ac:dyDescent="0.25">
      <c r="A421" s="33" t="str">
        <f>DATA!A420</f>
        <v>VŠMU (VSMU, 16, VŠMU.Bratislava)</v>
      </c>
      <c r="B421" s="41" t="str">
        <f>DATA!C420&amp;" - "&amp;DATA!B420</f>
        <v>Autor hudby - ZM1</v>
      </c>
      <c r="C421" s="38">
        <f t="shared" si="24"/>
        <v>0</v>
      </c>
      <c r="D421" s="13">
        <v>0</v>
      </c>
      <c r="E421" s="13">
        <v>0</v>
      </c>
      <c r="F421" s="13">
        <v>0</v>
      </c>
      <c r="G421" s="13">
        <v>0</v>
      </c>
      <c r="H421" s="13">
        <v>0</v>
      </c>
      <c r="I421" s="13">
        <v>0</v>
      </c>
      <c r="J421" s="38">
        <f t="shared" si="25"/>
        <v>1</v>
      </c>
      <c r="K421" s="13">
        <v>1</v>
      </c>
      <c r="L421" s="13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 s="38">
        <f t="shared" si="26"/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 s="38">
        <v>0</v>
      </c>
      <c r="AE421" s="39">
        <f t="shared" si="27"/>
        <v>1</v>
      </c>
    </row>
    <row r="422" spans="1:31" x14ac:dyDescent="0.25">
      <c r="A422" s="33" t="str">
        <f>DATA!A421</f>
        <v>VŠMU (VSMU, 16, VŠMU.Bratislava)</v>
      </c>
      <c r="B422" s="41" t="str">
        <f>DATA!C421&amp;" - "&amp;DATA!B421</f>
        <v>Autor námetu - ZM1</v>
      </c>
      <c r="C422" s="38">
        <f t="shared" si="24"/>
        <v>0</v>
      </c>
      <c r="D422" s="13">
        <v>0</v>
      </c>
      <c r="E422" s="13">
        <v>0</v>
      </c>
      <c r="F422" s="13">
        <v>0</v>
      </c>
      <c r="G422" s="13">
        <v>0</v>
      </c>
      <c r="H422" s="13">
        <v>0</v>
      </c>
      <c r="I422" s="13">
        <v>0</v>
      </c>
      <c r="J422" s="38">
        <f t="shared" si="25"/>
        <v>0.5</v>
      </c>
      <c r="K422" s="13">
        <v>0.5</v>
      </c>
      <c r="L422" s="13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 s="38">
        <f t="shared" si="26"/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 s="38">
        <v>0</v>
      </c>
      <c r="AE422" s="39">
        <f t="shared" si="27"/>
        <v>0.5</v>
      </c>
    </row>
    <row r="423" spans="1:31" x14ac:dyDescent="0.25">
      <c r="A423" s="33" t="str">
        <f>DATA!A422</f>
        <v>VŠMU (VSMU, 16, VŠMU.Bratislava)</v>
      </c>
      <c r="B423" s="41" t="str">
        <f>DATA!C422&amp;" - "&amp;DATA!B422</f>
        <v>Autor scenára - ZM1</v>
      </c>
      <c r="C423" s="38">
        <f t="shared" si="24"/>
        <v>0</v>
      </c>
      <c r="D423" s="13">
        <v>0</v>
      </c>
      <c r="E423" s="13">
        <v>0</v>
      </c>
      <c r="F423" s="13">
        <v>0</v>
      </c>
      <c r="G423" s="13">
        <v>0</v>
      </c>
      <c r="H423" s="13">
        <v>0</v>
      </c>
      <c r="I423" s="13">
        <v>0</v>
      </c>
      <c r="J423" s="38">
        <f t="shared" si="25"/>
        <v>0.5</v>
      </c>
      <c r="K423" s="13">
        <v>0.5</v>
      </c>
      <c r="L423" s="1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 s="38">
        <f t="shared" si="26"/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 s="38">
        <v>0</v>
      </c>
      <c r="AE423" s="39">
        <f t="shared" si="27"/>
        <v>0.5</v>
      </c>
    </row>
    <row r="424" spans="1:31" x14ac:dyDescent="0.25">
      <c r="A424" s="33" t="str">
        <f>DATA!A423</f>
        <v>VŠMU (VSMU, 16, VŠMU.Bratislava)</v>
      </c>
      <c r="B424" s="41" t="str">
        <f>DATA!C423&amp;" - "&amp;DATA!B423</f>
        <v>Autor svetelného dizajnu - ZM1</v>
      </c>
      <c r="C424" s="38">
        <f t="shared" si="24"/>
        <v>0</v>
      </c>
      <c r="D424" s="13">
        <v>0</v>
      </c>
      <c r="E424" s="13">
        <v>0</v>
      </c>
      <c r="F424" s="13">
        <v>0</v>
      </c>
      <c r="G424" s="13">
        <v>0</v>
      </c>
      <c r="H424" s="13">
        <v>0</v>
      </c>
      <c r="I424" s="13">
        <v>0</v>
      </c>
      <c r="J424" s="38">
        <f t="shared" si="25"/>
        <v>1</v>
      </c>
      <c r="K424" s="13">
        <v>1</v>
      </c>
      <c r="L424" s="13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 s="38">
        <f t="shared" si="26"/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 s="38">
        <v>0</v>
      </c>
      <c r="AE424" s="39">
        <f t="shared" si="27"/>
        <v>1</v>
      </c>
    </row>
    <row r="425" spans="1:31" x14ac:dyDescent="0.25">
      <c r="A425" s="33" t="str">
        <f>DATA!A424</f>
        <v>VŠMU (VSMU, 16, VŠMU.Bratislava)</v>
      </c>
      <c r="B425" s="41" t="str">
        <f>DATA!C424&amp;" - "&amp;DATA!B424</f>
        <v>Dramaturg - ZM1</v>
      </c>
      <c r="C425" s="38">
        <f t="shared" si="24"/>
        <v>0</v>
      </c>
      <c r="D425" s="13">
        <v>0</v>
      </c>
      <c r="E425" s="13">
        <v>0</v>
      </c>
      <c r="F425" s="13">
        <v>0</v>
      </c>
      <c r="G425" s="13">
        <v>0</v>
      </c>
      <c r="H425" s="13">
        <v>0</v>
      </c>
      <c r="I425" s="13">
        <v>0</v>
      </c>
      <c r="J425" s="38">
        <f t="shared" si="25"/>
        <v>1</v>
      </c>
      <c r="K425" s="13">
        <v>1</v>
      </c>
      <c r="L425" s="13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 s="38">
        <f t="shared" si="26"/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 s="38">
        <v>0</v>
      </c>
      <c r="AE425" s="39">
        <f t="shared" si="27"/>
        <v>1</v>
      </c>
    </row>
    <row r="426" spans="1:31" x14ac:dyDescent="0.25">
      <c r="A426" s="33" t="str">
        <f>DATA!A425</f>
        <v>VŠMU (VSMU, 16, VŠMU.Bratislava)</v>
      </c>
      <c r="B426" s="41" t="str">
        <f>DATA!C425&amp;" - "&amp;DATA!B425</f>
        <v>Inštrumentalista - ZM1</v>
      </c>
      <c r="C426" s="38">
        <f t="shared" si="24"/>
        <v>0</v>
      </c>
      <c r="D426" s="13">
        <v>0</v>
      </c>
      <c r="E426" s="13">
        <v>0</v>
      </c>
      <c r="F426" s="13">
        <v>0</v>
      </c>
      <c r="G426" s="13">
        <v>0</v>
      </c>
      <c r="H426" s="13">
        <v>0</v>
      </c>
      <c r="I426" s="13">
        <v>0</v>
      </c>
      <c r="J426" s="38">
        <f t="shared" si="25"/>
        <v>0.26</v>
      </c>
      <c r="K426" s="13">
        <v>0.26</v>
      </c>
      <c r="L426" s="13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 s="38">
        <f t="shared" si="26"/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 s="38">
        <v>0</v>
      </c>
      <c r="AE426" s="39">
        <f t="shared" si="27"/>
        <v>0.26</v>
      </c>
    </row>
    <row r="427" spans="1:31" x14ac:dyDescent="0.25">
      <c r="A427" s="33" t="str">
        <f>DATA!A426</f>
        <v>VŠMU (VSMU, 16, VŠMU.Bratislava)</v>
      </c>
      <c r="B427" s="41" t="str">
        <f>DATA!C426&amp;" - "&amp;DATA!B426</f>
        <v>Inštrumentalista - sólista - ZM1</v>
      </c>
      <c r="C427" s="38">
        <f t="shared" si="24"/>
        <v>0</v>
      </c>
      <c r="D427" s="13">
        <v>0</v>
      </c>
      <c r="E427" s="13">
        <v>0</v>
      </c>
      <c r="F427" s="13">
        <v>0</v>
      </c>
      <c r="G427" s="13">
        <v>0</v>
      </c>
      <c r="H427" s="13">
        <v>0</v>
      </c>
      <c r="I427" s="13">
        <v>0</v>
      </c>
      <c r="J427" s="38">
        <f t="shared" si="25"/>
        <v>1</v>
      </c>
      <c r="K427" s="13">
        <v>1</v>
      </c>
      <c r="L427" s="13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 s="38">
        <f t="shared" si="26"/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 s="38">
        <v>0</v>
      </c>
      <c r="AE427" s="39">
        <f t="shared" si="27"/>
        <v>1</v>
      </c>
    </row>
    <row r="428" spans="1:31" x14ac:dyDescent="0.25">
      <c r="A428" s="33" t="str">
        <f>DATA!A427</f>
        <v>VŠMU (VSMU, 16, VŠMU.Bratislava)</v>
      </c>
      <c r="B428" s="41" t="str">
        <f>DATA!C427&amp;" - "&amp;DATA!B427</f>
        <v>Producent - ZM1</v>
      </c>
      <c r="C428" s="38">
        <f t="shared" si="24"/>
        <v>0</v>
      </c>
      <c r="D428" s="13">
        <v>0</v>
      </c>
      <c r="E428" s="13">
        <v>0</v>
      </c>
      <c r="F428" s="13">
        <v>0</v>
      </c>
      <c r="G428" s="13">
        <v>0</v>
      </c>
      <c r="H428" s="13">
        <v>0</v>
      </c>
      <c r="I428" s="13">
        <v>0</v>
      </c>
      <c r="J428" s="38">
        <f t="shared" si="25"/>
        <v>0.25</v>
      </c>
      <c r="K428" s="13">
        <v>0.25</v>
      </c>
      <c r="L428" s="13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 s="38">
        <f t="shared" si="26"/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 s="38">
        <v>0</v>
      </c>
      <c r="AE428" s="39">
        <f t="shared" si="27"/>
        <v>0.25</v>
      </c>
    </row>
    <row r="429" spans="1:31" x14ac:dyDescent="0.25">
      <c r="A429" s="33" t="str">
        <f>DATA!A428</f>
        <v>VŠMU (VSMU, 16, VŠMU.Bratislava)</v>
      </c>
      <c r="B429" s="41" t="str">
        <f>DATA!C428&amp;" - "&amp;DATA!B428</f>
        <v>Producent VFX - ZM1</v>
      </c>
      <c r="C429" s="38">
        <f t="shared" si="24"/>
        <v>0</v>
      </c>
      <c r="D429" s="13">
        <v>0</v>
      </c>
      <c r="E429" s="13">
        <v>0</v>
      </c>
      <c r="F429" s="13">
        <v>0</v>
      </c>
      <c r="G429" s="13">
        <v>0</v>
      </c>
      <c r="H429" s="13">
        <v>0</v>
      </c>
      <c r="I429" s="13">
        <v>0</v>
      </c>
      <c r="J429" s="38">
        <f t="shared" si="25"/>
        <v>1</v>
      </c>
      <c r="K429" s="13">
        <v>1</v>
      </c>
      <c r="L429" s="13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 s="38">
        <f t="shared" si="26"/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 s="38">
        <v>0</v>
      </c>
      <c r="AE429" s="39">
        <f t="shared" si="27"/>
        <v>1</v>
      </c>
    </row>
    <row r="430" spans="1:31" x14ac:dyDescent="0.25">
      <c r="A430" s="33" t="str">
        <f>DATA!A429</f>
        <v>VŠMU (VSMU, 16, VŠMU.Bratislava)</v>
      </c>
      <c r="B430" s="41" t="str">
        <f>DATA!C429&amp;" - "&amp;DATA!B429</f>
        <v>Režisér - ZM1</v>
      </c>
      <c r="C430" s="38">
        <f t="shared" si="24"/>
        <v>0</v>
      </c>
      <c r="D430" s="13">
        <v>0</v>
      </c>
      <c r="E430" s="13">
        <v>0</v>
      </c>
      <c r="F430" s="13">
        <v>0</v>
      </c>
      <c r="G430" s="13">
        <v>0</v>
      </c>
      <c r="H430" s="13">
        <v>0</v>
      </c>
      <c r="I430" s="13">
        <v>0</v>
      </c>
      <c r="J430" s="38">
        <f t="shared" si="25"/>
        <v>1</v>
      </c>
      <c r="K430" s="13">
        <v>1</v>
      </c>
      <c r="L430" s="13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 s="38">
        <f t="shared" si="26"/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 s="38">
        <v>0</v>
      </c>
      <c r="AE430" s="39">
        <f t="shared" si="27"/>
        <v>1</v>
      </c>
    </row>
    <row r="431" spans="1:31" x14ac:dyDescent="0.25">
      <c r="A431" s="33" t="str">
        <f>DATA!A430</f>
        <v>VŠMU (VSMU, 16, VŠMU.Bratislava)</v>
      </c>
      <c r="B431" s="41" t="str">
        <f>DATA!C430&amp;" - "&amp;DATA!B430</f>
        <v>Režisér - ZM1</v>
      </c>
      <c r="C431" s="38">
        <f t="shared" si="24"/>
        <v>0</v>
      </c>
      <c r="D431" s="13">
        <v>0</v>
      </c>
      <c r="E431" s="13">
        <v>0</v>
      </c>
      <c r="F431" s="13">
        <v>0</v>
      </c>
      <c r="G431" s="13">
        <v>0</v>
      </c>
      <c r="H431" s="13">
        <v>0</v>
      </c>
      <c r="I431" s="13">
        <v>0</v>
      </c>
      <c r="J431" s="38">
        <f t="shared" si="25"/>
        <v>2</v>
      </c>
      <c r="K431" s="13">
        <v>2</v>
      </c>
      <c r="L431" s="13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 s="38">
        <f t="shared" si="26"/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 s="38">
        <v>0</v>
      </c>
      <c r="AE431" s="39">
        <f t="shared" si="27"/>
        <v>2</v>
      </c>
    </row>
    <row r="432" spans="1:31" x14ac:dyDescent="0.25">
      <c r="A432" s="33" t="str">
        <f>DATA!A431</f>
        <v>VŠMU (VSMU, 16, VŠMU.Bratislava)</v>
      </c>
      <c r="B432" s="41" t="str">
        <f>DATA!C431&amp;" - "&amp;DATA!B431</f>
        <v>Strihač - ZM1</v>
      </c>
      <c r="C432" s="38">
        <f t="shared" si="24"/>
        <v>0</v>
      </c>
      <c r="D432" s="13">
        <v>0</v>
      </c>
      <c r="E432" s="13">
        <v>0</v>
      </c>
      <c r="F432" s="13">
        <v>0</v>
      </c>
      <c r="G432" s="13">
        <v>0</v>
      </c>
      <c r="H432" s="13">
        <v>0</v>
      </c>
      <c r="I432" s="13">
        <v>0</v>
      </c>
      <c r="J432" s="38">
        <f t="shared" si="25"/>
        <v>2</v>
      </c>
      <c r="K432" s="13">
        <v>2</v>
      </c>
      <c r="L432" s="13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 s="38">
        <f t="shared" si="26"/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 s="38">
        <v>0</v>
      </c>
      <c r="AE432" s="39">
        <f t="shared" si="27"/>
        <v>2</v>
      </c>
    </row>
    <row r="433" spans="1:31" x14ac:dyDescent="0.25">
      <c r="A433" s="33" t="str">
        <f>DATA!A432</f>
        <v>VŠMU (VSMU, 16, VŠMU.Bratislava)</v>
      </c>
      <c r="B433" s="41" t="str">
        <f>DATA!C432&amp;" - "&amp;DATA!B432</f>
        <v>Supervízor postprodukcie - ZM1</v>
      </c>
      <c r="C433" s="38">
        <f t="shared" si="24"/>
        <v>0</v>
      </c>
      <c r="D433" s="13">
        <v>0</v>
      </c>
      <c r="E433" s="13">
        <v>0</v>
      </c>
      <c r="F433" s="13">
        <v>0</v>
      </c>
      <c r="G433" s="13">
        <v>0</v>
      </c>
      <c r="H433" s="13">
        <v>0</v>
      </c>
      <c r="I433" s="13">
        <v>0</v>
      </c>
      <c r="J433" s="38">
        <f t="shared" si="25"/>
        <v>1</v>
      </c>
      <c r="K433" s="13">
        <v>1</v>
      </c>
      <c r="L433" s="1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 s="38">
        <f t="shared" si="26"/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 s="38">
        <v>0</v>
      </c>
      <c r="AE433" s="39">
        <f t="shared" si="27"/>
        <v>1</v>
      </c>
    </row>
    <row r="434" spans="1:31" x14ac:dyDescent="0.25">
      <c r="A434" s="33" t="str">
        <f>DATA!A433</f>
        <v>VŠMU (VSMU, 16, VŠMU.Bratislava)</v>
      </c>
      <c r="B434" s="41" t="str">
        <f>DATA!C433&amp;" - "&amp;DATA!B433</f>
        <v>Dirigent - ZM2</v>
      </c>
      <c r="C434" s="38">
        <f t="shared" si="24"/>
        <v>0</v>
      </c>
      <c r="D434" s="13">
        <v>0</v>
      </c>
      <c r="E434" s="13">
        <v>0</v>
      </c>
      <c r="F434" s="13">
        <v>0</v>
      </c>
      <c r="G434" s="13">
        <v>0</v>
      </c>
      <c r="H434" s="13">
        <v>0</v>
      </c>
      <c r="I434" s="13">
        <v>0</v>
      </c>
      <c r="J434" s="38">
        <f t="shared" si="25"/>
        <v>4</v>
      </c>
      <c r="K434" s="13">
        <v>0</v>
      </c>
      <c r="L434" s="13">
        <v>4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 s="38">
        <f t="shared" si="26"/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 s="38">
        <v>0</v>
      </c>
      <c r="AE434" s="39">
        <f t="shared" si="27"/>
        <v>4</v>
      </c>
    </row>
    <row r="435" spans="1:31" x14ac:dyDescent="0.25">
      <c r="A435" s="33" t="str">
        <f>DATA!A434</f>
        <v>VŠMU (VSMU, 16, VŠMU.Bratislava)</v>
      </c>
      <c r="B435" s="41" t="str">
        <f>DATA!C434&amp;" - "&amp;DATA!B434</f>
        <v>Inštrumentalista - ZM2</v>
      </c>
      <c r="C435" s="38">
        <f t="shared" si="24"/>
        <v>0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0</v>
      </c>
      <c r="J435" s="38">
        <f t="shared" si="25"/>
        <v>1.7</v>
      </c>
      <c r="K435" s="13">
        <v>0</v>
      </c>
      <c r="L435" s="13">
        <v>1.7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 s="38">
        <f t="shared" si="26"/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 s="38">
        <v>0</v>
      </c>
      <c r="AE435" s="39">
        <f t="shared" si="27"/>
        <v>1.7</v>
      </c>
    </row>
    <row r="436" spans="1:31" x14ac:dyDescent="0.25">
      <c r="A436" s="33" t="str">
        <f>DATA!A435</f>
        <v>VŠMU (VSMU, 16, VŠMU.Bratislava)</v>
      </c>
      <c r="B436" s="41" t="str">
        <f>DATA!C435&amp;" - "&amp;DATA!B435</f>
        <v>Inštrumentalista - sólista - ZM2</v>
      </c>
      <c r="C436" s="38">
        <f t="shared" si="24"/>
        <v>0</v>
      </c>
      <c r="D436" s="13">
        <v>0</v>
      </c>
      <c r="E436" s="13">
        <v>0</v>
      </c>
      <c r="F436" s="13">
        <v>0</v>
      </c>
      <c r="G436" s="13">
        <v>0</v>
      </c>
      <c r="H436" s="13">
        <v>0</v>
      </c>
      <c r="I436" s="13">
        <v>0</v>
      </c>
      <c r="J436" s="38">
        <f t="shared" si="25"/>
        <v>1.0833299999999999</v>
      </c>
      <c r="K436" s="13">
        <v>0</v>
      </c>
      <c r="L436" s="13">
        <v>1.0833299999999999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 s="38">
        <f t="shared" si="26"/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 s="38">
        <v>0</v>
      </c>
      <c r="AE436" s="39">
        <f t="shared" si="27"/>
        <v>1.0833299999999999</v>
      </c>
    </row>
    <row r="437" spans="1:31" x14ac:dyDescent="0.25">
      <c r="A437" s="33" t="str">
        <f>DATA!A436</f>
        <v>VŠMU (VSMU, 16, VŠMU.Bratislava)</v>
      </c>
      <c r="B437" s="41" t="str">
        <f>DATA!C436&amp;" - "&amp;DATA!B436</f>
        <v>Autor hudby - ZM3</v>
      </c>
      <c r="C437" s="38">
        <f t="shared" si="24"/>
        <v>0</v>
      </c>
      <c r="D437" s="13">
        <v>0</v>
      </c>
      <c r="E437" s="13">
        <v>0</v>
      </c>
      <c r="F437" s="13">
        <v>0</v>
      </c>
      <c r="G437" s="13">
        <v>0</v>
      </c>
      <c r="H437" s="13">
        <v>0</v>
      </c>
      <c r="I437" s="13">
        <v>0</v>
      </c>
      <c r="J437" s="38">
        <f t="shared" si="25"/>
        <v>1</v>
      </c>
      <c r="K437" s="13">
        <v>0</v>
      </c>
      <c r="L437" s="13">
        <v>0</v>
      </c>
      <c r="M437">
        <v>1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 s="38">
        <f t="shared" si="26"/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 s="38">
        <v>0</v>
      </c>
      <c r="AE437" s="39">
        <f t="shared" si="27"/>
        <v>1</v>
      </c>
    </row>
    <row r="438" spans="1:31" x14ac:dyDescent="0.25">
      <c r="A438" s="33" t="str">
        <f>DATA!A437</f>
        <v>VŠMU (VSMU, 16, VŠMU.Bratislava)</v>
      </c>
      <c r="B438" s="41" t="str">
        <f>DATA!C437&amp;" - "&amp;DATA!B437</f>
        <v>Dirigent - ZM3</v>
      </c>
      <c r="C438" s="38">
        <f t="shared" si="24"/>
        <v>0</v>
      </c>
      <c r="D438" s="13">
        <v>0</v>
      </c>
      <c r="E438" s="13">
        <v>0</v>
      </c>
      <c r="F438" s="13">
        <v>0</v>
      </c>
      <c r="G438" s="13">
        <v>0</v>
      </c>
      <c r="H438" s="13">
        <v>0</v>
      </c>
      <c r="I438" s="13">
        <v>0</v>
      </c>
      <c r="J438" s="38">
        <f t="shared" si="25"/>
        <v>6</v>
      </c>
      <c r="K438" s="13">
        <v>0</v>
      </c>
      <c r="L438" s="13">
        <v>0</v>
      </c>
      <c r="M438">
        <v>6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 s="38">
        <f t="shared" si="26"/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 s="38">
        <v>0</v>
      </c>
      <c r="AE438" s="39">
        <f t="shared" si="27"/>
        <v>6</v>
      </c>
    </row>
    <row r="439" spans="1:31" x14ac:dyDescent="0.25">
      <c r="A439" s="33" t="str">
        <f>DATA!A438</f>
        <v>VŠMU (VSMU, 16, VŠMU.Bratislava)</v>
      </c>
      <c r="B439" s="41" t="str">
        <f>DATA!C438&amp;" - "&amp;DATA!B438</f>
        <v>Inštrumentalista - ZM3</v>
      </c>
      <c r="C439" s="38">
        <f t="shared" si="24"/>
        <v>0</v>
      </c>
      <c r="D439" s="13">
        <v>0</v>
      </c>
      <c r="E439" s="13">
        <v>0</v>
      </c>
      <c r="F439" s="13">
        <v>0</v>
      </c>
      <c r="G439" s="13">
        <v>0</v>
      </c>
      <c r="H439" s="13">
        <v>0</v>
      </c>
      <c r="I439" s="13">
        <v>0</v>
      </c>
      <c r="J439" s="38">
        <f t="shared" si="25"/>
        <v>1</v>
      </c>
      <c r="K439" s="13">
        <v>0</v>
      </c>
      <c r="L439" s="13">
        <v>0</v>
      </c>
      <c r="M439">
        <v>1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 s="38">
        <f t="shared" si="26"/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 s="38">
        <v>0</v>
      </c>
      <c r="AE439" s="39">
        <f t="shared" si="27"/>
        <v>1</v>
      </c>
    </row>
    <row r="440" spans="1:31" x14ac:dyDescent="0.25">
      <c r="A440" s="33" t="str">
        <f>DATA!A439</f>
        <v>VŠMU (VSMU, 16, VŠMU.Bratislava)</v>
      </c>
      <c r="B440" s="41" t="str">
        <f>DATA!C439&amp;" - "&amp;DATA!B439</f>
        <v>Inštrumentalista - sólista - ZM3</v>
      </c>
      <c r="C440" s="38">
        <f t="shared" si="24"/>
        <v>0</v>
      </c>
      <c r="D440" s="13">
        <v>0</v>
      </c>
      <c r="E440" s="13">
        <v>0</v>
      </c>
      <c r="F440" s="13">
        <v>0</v>
      </c>
      <c r="G440" s="13">
        <v>0</v>
      </c>
      <c r="H440" s="13">
        <v>0</v>
      </c>
      <c r="I440" s="13">
        <v>0</v>
      </c>
      <c r="J440" s="38">
        <f t="shared" si="25"/>
        <v>11.33333</v>
      </c>
      <c r="K440" s="13">
        <v>0</v>
      </c>
      <c r="L440" s="13">
        <v>0</v>
      </c>
      <c r="M440">
        <v>11.33333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 s="38">
        <f t="shared" si="26"/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 s="38">
        <v>0</v>
      </c>
      <c r="AE440" s="39">
        <f t="shared" si="27"/>
        <v>11.33333</v>
      </c>
    </row>
    <row r="441" spans="1:31" x14ac:dyDescent="0.25">
      <c r="A441" s="33" t="str">
        <f>DATA!A440</f>
        <v>VŠMU (VSMU, 16, VŠMU.Bratislava)</v>
      </c>
      <c r="B441" s="41" t="str">
        <f>DATA!C440&amp;" - "&amp;DATA!B440</f>
        <v>Autor hudby - ZN1</v>
      </c>
      <c r="C441" s="38">
        <f t="shared" si="24"/>
        <v>0</v>
      </c>
      <c r="D441" s="13">
        <v>0</v>
      </c>
      <c r="E441" s="13">
        <v>0</v>
      </c>
      <c r="F441" s="13">
        <v>0</v>
      </c>
      <c r="G441" s="13">
        <v>0</v>
      </c>
      <c r="H441" s="13">
        <v>0</v>
      </c>
      <c r="I441" s="13">
        <v>0</v>
      </c>
      <c r="J441" s="38">
        <f t="shared" si="25"/>
        <v>2</v>
      </c>
      <c r="K441" s="13">
        <v>0</v>
      </c>
      <c r="L441" s="13">
        <v>0</v>
      </c>
      <c r="M441">
        <v>0</v>
      </c>
      <c r="N441">
        <v>2</v>
      </c>
      <c r="O441">
        <v>0</v>
      </c>
      <c r="P441">
        <v>0</v>
      </c>
      <c r="Q441">
        <v>0</v>
      </c>
      <c r="R441">
        <v>0</v>
      </c>
      <c r="S441">
        <v>0</v>
      </c>
      <c r="T441" s="38">
        <f t="shared" si="26"/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 s="38">
        <v>0</v>
      </c>
      <c r="AE441" s="39">
        <f t="shared" si="27"/>
        <v>2</v>
      </c>
    </row>
    <row r="442" spans="1:31" x14ac:dyDescent="0.25">
      <c r="A442" s="33" t="str">
        <f>DATA!A441</f>
        <v>VŠMU (VSMU, 16, VŠMU.Bratislava)</v>
      </c>
      <c r="B442" s="41" t="str">
        <f>DATA!C441&amp;" - "&amp;DATA!B441</f>
        <v>Autor svetelného dizajnu - ZN1</v>
      </c>
      <c r="C442" s="38">
        <f t="shared" si="24"/>
        <v>0</v>
      </c>
      <c r="D442" s="13">
        <v>0</v>
      </c>
      <c r="E442" s="13">
        <v>0</v>
      </c>
      <c r="F442" s="13">
        <v>0</v>
      </c>
      <c r="G442" s="13">
        <v>0</v>
      </c>
      <c r="H442" s="13">
        <v>0</v>
      </c>
      <c r="I442" s="13">
        <v>0</v>
      </c>
      <c r="J442" s="38">
        <f t="shared" si="25"/>
        <v>1</v>
      </c>
      <c r="K442" s="13">
        <v>0</v>
      </c>
      <c r="L442" s="13">
        <v>0</v>
      </c>
      <c r="M442">
        <v>0</v>
      </c>
      <c r="N442">
        <v>1</v>
      </c>
      <c r="O442">
        <v>0</v>
      </c>
      <c r="P442">
        <v>0</v>
      </c>
      <c r="Q442">
        <v>0</v>
      </c>
      <c r="R442">
        <v>0</v>
      </c>
      <c r="S442">
        <v>0</v>
      </c>
      <c r="T442" s="38">
        <f t="shared" si="26"/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 s="38">
        <v>0</v>
      </c>
      <c r="AE442" s="39">
        <f t="shared" si="27"/>
        <v>1</v>
      </c>
    </row>
    <row r="443" spans="1:31" x14ac:dyDescent="0.25">
      <c r="A443" s="33" t="str">
        <f>DATA!A442</f>
        <v>VŠMU (VSMU, 16, VŠMU.Bratislava)</v>
      </c>
      <c r="B443" s="41" t="str">
        <f>DATA!C442&amp;" - "&amp;DATA!B442</f>
        <v>Autor úpravy dramatického diela - ZN1</v>
      </c>
      <c r="C443" s="38">
        <f t="shared" si="24"/>
        <v>0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  <c r="I443" s="13">
        <v>0</v>
      </c>
      <c r="J443" s="38">
        <f t="shared" si="25"/>
        <v>1</v>
      </c>
      <c r="K443" s="13">
        <v>0</v>
      </c>
      <c r="L443" s="13">
        <v>0</v>
      </c>
      <c r="M443">
        <v>0</v>
      </c>
      <c r="N443">
        <v>1</v>
      </c>
      <c r="O443">
        <v>0</v>
      </c>
      <c r="P443">
        <v>0</v>
      </c>
      <c r="Q443">
        <v>0</v>
      </c>
      <c r="R443">
        <v>0</v>
      </c>
      <c r="S443">
        <v>0</v>
      </c>
      <c r="T443" s="38">
        <f t="shared" si="26"/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 s="38">
        <v>0</v>
      </c>
      <c r="AE443" s="39">
        <f t="shared" si="27"/>
        <v>1</v>
      </c>
    </row>
    <row r="444" spans="1:31" x14ac:dyDescent="0.25">
      <c r="A444" s="33" t="str">
        <f>DATA!A443</f>
        <v>VŠMU (VSMU, 16, VŠMU.Bratislava)</v>
      </c>
      <c r="B444" s="41" t="str">
        <f>DATA!C443&amp;" - "&amp;DATA!B443</f>
        <v>Dramaturg - ZN1</v>
      </c>
      <c r="C444" s="38">
        <f t="shared" si="24"/>
        <v>0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  <c r="I444" s="13">
        <v>0</v>
      </c>
      <c r="J444" s="38">
        <f t="shared" si="25"/>
        <v>4</v>
      </c>
      <c r="K444" s="13">
        <v>0</v>
      </c>
      <c r="L444" s="13">
        <v>0</v>
      </c>
      <c r="M444">
        <v>0</v>
      </c>
      <c r="N444">
        <v>4</v>
      </c>
      <c r="O444">
        <v>0</v>
      </c>
      <c r="P444">
        <v>0</v>
      </c>
      <c r="Q444">
        <v>0</v>
      </c>
      <c r="R444">
        <v>0</v>
      </c>
      <c r="S444">
        <v>0</v>
      </c>
      <c r="T444" s="38">
        <f t="shared" si="26"/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 s="38">
        <v>0</v>
      </c>
      <c r="AE444" s="39">
        <f t="shared" si="27"/>
        <v>4</v>
      </c>
    </row>
    <row r="445" spans="1:31" x14ac:dyDescent="0.25">
      <c r="A445" s="33" t="str">
        <f>DATA!A444</f>
        <v>VŠMU (VSMU, 16, VŠMU.Bratislava)</v>
      </c>
      <c r="B445" s="41" t="str">
        <f>DATA!C444&amp;" - "&amp;DATA!B444</f>
        <v>Herec v hlavnej úlohy - ZN1</v>
      </c>
      <c r="C445" s="38">
        <f t="shared" si="24"/>
        <v>0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  <c r="I445" s="13">
        <v>0</v>
      </c>
      <c r="J445" s="38">
        <f t="shared" si="25"/>
        <v>0.1</v>
      </c>
      <c r="K445" s="13">
        <v>0</v>
      </c>
      <c r="L445" s="13">
        <v>0</v>
      </c>
      <c r="M445">
        <v>0</v>
      </c>
      <c r="N445">
        <v>0.1</v>
      </c>
      <c r="O445">
        <v>0</v>
      </c>
      <c r="P445">
        <v>0</v>
      </c>
      <c r="Q445">
        <v>0</v>
      </c>
      <c r="R445">
        <v>0</v>
      </c>
      <c r="S445">
        <v>0</v>
      </c>
      <c r="T445" s="38">
        <f t="shared" si="26"/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 s="38">
        <v>0</v>
      </c>
      <c r="AE445" s="39">
        <f t="shared" si="27"/>
        <v>0.1</v>
      </c>
    </row>
    <row r="446" spans="1:31" x14ac:dyDescent="0.25">
      <c r="A446" s="33" t="str">
        <f>DATA!A445</f>
        <v>VŠMU (VSMU, 16, VŠMU.Bratislava)</v>
      </c>
      <c r="B446" s="41" t="str">
        <f>DATA!C445&amp;" - "&amp;DATA!B445</f>
        <v>Inštrumentalista - ZN1</v>
      </c>
      <c r="C446" s="38">
        <f t="shared" si="24"/>
        <v>0</v>
      </c>
      <c r="D446" s="13">
        <v>0</v>
      </c>
      <c r="E446" s="13">
        <v>0</v>
      </c>
      <c r="F446" s="13">
        <v>0</v>
      </c>
      <c r="G446" s="13">
        <v>0</v>
      </c>
      <c r="H446" s="13">
        <v>0</v>
      </c>
      <c r="I446" s="13">
        <v>0</v>
      </c>
      <c r="J446" s="38">
        <f t="shared" si="25"/>
        <v>1</v>
      </c>
      <c r="K446" s="13">
        <v>0</v>
      </c>
      <c r="L446" s="13">
        <v>0</v>
      </c>
      <c r="M446">
        <v>0</v>
      </c>
      <c r="N446">
        <v>1</v>
      </c>
      <c r="O446">
        <v>0</v>
      </c>
      <c r="P446">
        <v>0</v>
      </c>
      <c r="Q446">
        <v>0</v>
      </c>
      <c r="R446">
        <v>0</v>
      </c>
      <c r="S446">
        <v>0</v>
      </c>
      <c r="T446" s="38">
        <f t="shared" si="26"/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 s="38">
        <v>0</v>
      </c>
      <c r="AE446" s="39">
        <f t="shared" si="27"/>
        <v>1</v>
      </c>
    </row>
    <row r="447" spans="1:31" x14ac:dyDescent="0.25">
      <c r="A447" s="33" t="str">
        <f>DATA!A446</f>
        <v>VŠMU (VSMU, 16, VŠMU.Bratislava)</v>
      </c>
      <c r="B447" s="41" t="str">
        <f>DATA!C446&amp;" - "&amp;DATA!B446</f>
        <v>Kostýmový výtvarník - ZN1</v>
      </c>
      <c r="C447" s="38">
        <f t="shared" si="24"/>
        <v>0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13">
        <v>0</v>
      </c>
      <c r="J447" s="38">
        <f t="shared" si="25"/>
        <v>1</v>
      </c>
      <c r="K447" s="13">
        <v>0</v>
      </c>
      <c r="L447" s="13">
        <v>0</v>
      </c>
      <c r="M447">
        <v>0</v>
      </c>
      <c r="N447">
        <v>1</v>
      </c>
      <c r="O447">
        <v>0</v>
      </c>
      <c r="P447">
        <v>0</v>
      </c>
      <c r="Q447">
        <v>0</v>
      </c>
      <c r="R447">
        <v>0</v>
      </c>
      <c r="S447">
        <v>0</v>
      </c>
      <c r="T447" s="38">
        <f t="shared" si="26"/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 s="38">
        <v>0</v>
      </c>
      <c r="AE447" s="39">
        <f t="shared" si="27"/>
        <v>1</v>
      </c>
    </row>
    <row r="448" spans="1:31" x14ac:dyDescent="0.25">
      <c r="A448" s="33" t="str">
        <f>DATA!A447</f>
        <v>VŠMU (VSMU, 16, VŠMU.Bratislava)</v>
      </c>
      <c r="B448" s="41" t="str">
        <f>DATA!C447&amp;" - "&amp;DATA!B447</f>
        <v>Režisér - ZN1</v>
      </c>
      <c r="C448" s="38">
        <f t="shared" si="24"/>
        <v>0</v>
      </c>
      <c r="D448" s="13">
        <v>0</v>
      </c>
      <c r="E448" s="13">
        <v>0</v>
      </c>
      <c r="F448" s="13">
        <v>0</v>
      </c>
      <c r="G448" s="13">
        <v>0</v>
      </c>
      <c r="H448" s="13">
        <v>0</v>
      </c>
      <c r="I448" s="13">
        <v>0</v>
      </c>
      <c r="J448" s="38">
        <f t="shared" si="25"/>
        <v>1</v>
      </c>
      <c r="K448" s="13">
        <v>0</v>
      </c>
      <c r="L448" s="13">
        <v>0</v>
      </c>
      <c r="M448">
        <v>0</v>
      </c>
      <c r="N448">
        <v>1</v>
      </c>
      <c r="O448">
        <v>0</v>
      </c>
      <c r="P448">
        <v>0</v>
      </c>
      <c r="Q448">
        <v>0</v>
      </c>
      <c r="R448">
        <v>0</v>
      </c>
      <c r="S448">
        <v>0</v>
      </c>
      <c r="T448" s="38">
        <f t="shared" si="26"/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 s="38">
        <v>0</v>
      </c>
      <c r="AE448" s="39">
        <f t="shared" si="27"/>
        <v>1</v>
      </c>
    </row>
    <row r="449" spans="1:31" x14ac:dyDescent="0.25">
      <c r="A449" s="33" t="str">
        <f>DATA!A448</f>
        <v>VŠMU (VSMU, 16, VŠMU.Bratislava)</v>
      </c>
      <c r="B449" s="41" t="str">
        <f>DATA!C448&amp;" - "&amp;DATA!B448</f>
        <v>Scénograf - ZN1</v>
      </c>
      <c r="C449" s="38">
        <f t="shared" si="24"/>
        <v>0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13">
        <v>0</v>
      </c>
      <c r="J449" s="38">
        <f t="shared" si="25"/>
        <v>1</v>
      </c>
      <c r="K449" s="13">
        <v>0</v>
      </c>
      <c r="L449" s="13">
        <v>0</v>
      </c>
      <c r="M449">
        <v>0</v>
      </c>
      <c r="N449">
        <v>1</v>
      </c>
      <c r="O449">
        <v>0</v>
      </c>
      <c r="P449">
        <v>0</v>
      </c>
      <c r="Q449">
        <v>0</v>
      </c>
      <c r="R449">
        <v>0</v>
      </c>
      <c r="S449">
        <v>0</v>
      </c>
      <c r="T449" s="38">
        <f t="shared" si="26"/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 s="38">
        <v>0</v>
      </c>
      <c r="AE449" s="39">
        <f t="shared" si="27"/>
        <v>1</v>
      </c>
    </row>
    <row r="450" spans="1:31" x14ac:dyDescent="0.25">
      <c r="A450" s="33" t="str">
        <f>DATA!A449</f>
        <v>VŠMU (VSMU, 16, VŠMU.Bratislava)</v>
      </c>
      <c r="B450" s="41" t="str">
        <f>DATA!C449&amp;" - "&amp;DATA!B449</f>
        <v>Spevák - sólista - ZN1</v>
      </c>
      <c r="C450" s="38">
        <f t="shared" si="24"/>
        <v>0</v>
      </c>
      <c r="D450" s="13">
        <v>0</v>
      </c>
      <c r="E450" s="13">
        <v>0</v>
      </c>
      <c r="F450" s="13">
        <v>0</v>
      </c>
      <c r="G450" s="13">
        <v>0</v>
      </c>
      <c r="H450" s="13">
        <v>0</v>
      </c>
      <c r="I450" s="13">
        <v>0</v>
      </c>
      <c r="J450" s="38">
        <f t="shared" si="25"/>
        <v>9.0899999999999995E-2</v>
      </c>
      <c r="K450" s="13">
        <v>0</v>
      </c>
      <c r="L450" s="13">
        <v>0</v>
      </c>
      <c r="M450">
        <v>0</v>
      </c>
      <c r="N450">
        <v>9.0899999999999995E-2</v>
      </c>
      <c r="O450">
        <v>0</v>
      </c>
      <c r="P450">
        <v>0</v>
      </c>
      <c r="Q450">
        <v>0</v>
      </c>
      <c r="R450">
        <v>0</v>
      </c>
      <c r="S450">
        <v>0</v>
      </c>
      <c r="T450" s="38">
        <f t="shared" si="26"/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 s="38">
        <v>0</v>
      </c>
      <c r="AE450" s="39">
        <f t="shared" si="27"/>
        <v>9.0899999999999995E-2</v>
      </c>
    </row>
    <row r="451" spans="1:31" x14ac:dyDescent="0.25">
      <c r="A451" s="33" t="str">
        <f>DATA!A450</f>
        <v>VŠMU (VSMU, 16, VŠMU.Bratislava)</v>
      </c>
      <c r="B451" s="41" t="str">
        <f>DATA!C450&amp;" - "&amp;DATA!B450</f>
        <v>Tanečný interpret - ZN1</v>
      </c>
      <c r="C451" s="38">
        <f t="shared" ref="C451:C514" si="28">SUM(D451:I451)</f>
        <v>0</v>
      </c>
      <c r="D451" s="13">
        <v>0</v>
      </c>
      <c r="E451" s="13">
        <v>0</v>
      </c>
      <c r="F451" s="13">
        <v>0</v>
      </c>
      <c r="G451" s="13">
        <v>0</v>
      </c>
      <c r="H451" s="13">
        <v>0</v>
      </c>
      <c r="I451" s="13">
        <v>0</v>
      </c>
      <c r="J451" s="38">
        <f t="shared" ref="J451:J514" si="29">SUM(K451:S451)</f>
        <v>0.2</v>
      </c>
      <c r="K451" s="13">
        <v>0</v>
      </c>
      <c r="L451" s="13">
        <v>0</v>
      </c>
      <c r="M451">
        <v>0</v>
      </c>
      <c r="N451">
        <v>0.2</v>
      </c>
      <c r="O451">
        <v>0</v>
      </c>
      <c r="P451">
        <v>0</v>
      </c>
      <c r="Q451">
        <v>0</v>
      </c>
      <c r="R451">
        <v>0</v>
      </c>
      <c r="S451">
        <v>0</v>
      </c>
      <c r="T451" s="38">
        <f t="shared" ref="T451:T514" si="30">SUM(U451:AC451)</f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 s="38">
        <v>0</v>
      </c>
      <c r="AE451" s="39">
        <f t="shared" ref="AE451:AE514" si="31">SUM(C451,J451,T451,AD451,)</f>
        <v>0.2</v>
      </c>
    </row>
    <row r="452" spans="1:31" x14ac:dyDescent="0.25">
      <c r="A452" s="33" t="str">
        <f>DATA!A451</f>
        <v>VŠMU (VSMU, 16, VŠMU.Bratislava)</v>
      </c>
      <c r="B452" s="41" t="str">
        <f>DATA!C451&amp;" - "&amp;DATA!B451</f>
        <v>Autor bábok - ZN2</v>
      </c>
      <c r="C452" s="38">
        <f t="shared" si="28"/>
        <v>0</v>
      </c>
      <c r="D452" s="13">
        <v>0</v>
      </c>
      <c r="E452" s="13">
        <v>0</v>
      </c>
      <c r="F452" s="13">
        <v>0</v>
      </c>
      <c r="G452" s="13">
        <v>0</v>
      </c>
      <c r="H452" s="13">
        <v>0</v>
      </c>
      <c r="I452" s="13">
        <v>0</v>
      </c>
      <c r="J452" s="38">
        <f t="shared" si="29"/>
        <v>1</v>
      </c>
      <c r="K452" s="13">
        <v>0</v>
      </c>
      <c r="L452" s="13">
        <v>0</v>
      </c>
      <c r="M452">
        <v>0</v>
      </c>
      <c r="N452">
        <v>0</v>
      </c>
      <c r="O452">
        <v>1</v>
      </c>
      <c r="P452">
        <v>0</v>
      </c>
      <c r="Q452">
        <v>0</v>
      </c>
      <c r="R452">
        <v>0</v>
      </c>
      <c r="S452">
        <v>0</v>
      </c>
      <c r="T452" s="38">
        <f t="shared" si="30"/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 s="38">
        <v>0</v>
      </c>
      <c r="AE452" s="39">
        <f t="shared" si="31"/>
        <v>1</v>
      </c>
    </row>
    <row r="453" spans="1:31" x14ac:dyDescent="0.25">
      <c r="A453" s="33" t="str">
        <f>DATA!A452</f>
        <v>VŠMU (VSMU, 16, VŠMU.Bratislava)</v>
      </c>
      <c r="B453" s="41" t="str">
        <f>DATA!C452&amp;" - "&amp;DATA!B452</f>
        <v>Autor dramatizácie literárneho diela - ZN2</v>
      </c>
      <c r="C453" s="38">
        <f t="shared" si="28"/>
        <v>0</v>
      </c>
      <c r="D453" s="13">
        <v>0</v>
      </c>
      <c r="E453" s="13">
        <v>0</v>
      </c>
      <c r="F453" s="13">
        <v>0</v>
      </c>
      <c r="G453" s="13">
        <v>0</v>
      </c>
      <c r="H453" s="13">
        <v>0</v>
      </c>
      <c r="I453" s="13">
        <v>0</v>
      </c>
      <c r="J453" s="38">
        <f t="shared" si="29"/>
        <v>1</v>
      </c>
      <c r="K453" s="13">
        <v>0</v>
      </c>
      <c r="L453" s="13">
        <v>0</v>
      </c>
      <c r="M453">
        <v>0</v>
      </c>
      <c r="N453">
        <v>0</v>
      </c>
      <c r="O453">
        <v>1</v>
      </c>
      <c r="P453">
        <v>0</v>
      </c>
      <c r="Q453">
        <v>0</v>
      </c>
      <c r="R453">
        <v>0</v>
      </c>
      <c r="S453">
        <v>0</v>
      </c>
      <c r="T453" s="38">
        <f t="shared" si="30"/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 s="38">
        <v>0</v>
      </c>
      <c r="AE453" s="39">
        <f t="shared" si="31"/>
        <v>1</v>
      </c>
    </row>
    <row r="454" spans="1:31" x14ac:dyDescent="0.25">
      <c r="A454" s="33" t="str">
        <f>DATA!A453</f>
        <v>VŠMU (VSMU, 16, VŠMU.Bratislava)</v>
      </c>
      <c r="B454" s="41" t="str">
        <f>DATA!C453&amp;" - "&amp;DATA!B453</f>
        <v>Autor hudby - ZN2</v>
      </c>
      <c r="C454" s="38">
        <f t="shared" si="28"/>
        <v>0</v>
      </c>
      <c r="D454" s="13">
        <v>0</v>
      </c>
      <c r="E454" s="13">
        <v>0</v>
      </c>
      <c r="F454" s="13">
        <v>0</v>
      </c>
      <c r="G454" s="13">
        <v>0</v>
      </c>
      <c r="H454" s="13">
        <v>0</v>
      </c>
      <c r="I454" s="13">
        <v>0</v>
      </c>
      <c r="J454" s="38">
        <f t="shared" si="29"/>
        <v>2</v>
      </c>
      <c r="K454" s="13">
        <v>0</v>
      </c>
      <c r="L454" s="13">
        <v>0</v>
      </c>
      <c r="M454">
        <v>0</v>
      </c>
      <c r="N454">
        <v>0</v>
      </c>
      <c r="O454">
        <v>2</v>
      </c>
      <c r="P454">
        <v>0</v>
      </c>
      <c r="Q454">
        <v>0</v>
      </c>
      <c r="R454">
        <v>0</v>
      </c>
      <c r="S454">
        <v>0</v>
      </c>
      <c r="T454" s="38">
        <f t="shared" si="30"/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 s="38">
        <v>0</v>
      </c>
      <c r="AE454" s="39">
        <f t="shared" si="31"/>
        <v>2</v>
      </c>
    </row>
    <row r="455" spans="1:31" x14ac:dyDescent="0.25">
      <c r="A455" s="33" t="str">
        <f>DATA!A454</f>
        <v>VŠMU (VSMU, 16, VŠMU.Bratislava)</v>
      </c>
      <c r="B455" s="41" t="str">
        <f>DATA!C454&amp;" - "&amp;DATA!B454</f>
        <v>Autor úpravy dramatického diela - ZN2</v>
      </c>
      <c r="C455" s="38">
        <f t="shared" si="28"/>
        <v>0</v>
      </c>
      <c r="D455" s="13">
        <v>0</v>
      </c>
      <c r="E455" s="13">
        <v>0</v>
      </c>
      <c r="F455" s="13">
        <v>0</v>
      </c>
      <c r="G455" s="13">
        <v>0</v>
      </c>
      <c r="H455" s="13">
        <v>0</v>
      </c>
      <c r="I455" s="13">
        <v>0</v>
      </c>
      <c r="J455" s="38">
        <f t="shared" si="29"/>
        <v>1</v>
      </c>
      <c r="K455" s="13">
        <v>0</v>
      </c>
      <c r="L455" s="13">
        <v>0</v>
      </c>
      <c r="M455">
        <v>0</v>
      </c>
      <c r="N455">
        <v>0</v>
      </c>
      <c r="O455">
        <v>1</v>
      </c>
      <c r="P455">
        <v>0</v>
      </c>
      <c r="Q455">
        <v>0</v>
      </c>
      <c r="R455">
        <v>0</v>
      </c>
      <c r="S455">
        <v>0</v>
      </c>
      <c r="T455" s="38">
        <f t="shared" si="30"/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 s="38">
        <v>0</v>
      </c>
      <c r="AE455" s="39">
        <f t="shared" si="31"/>
        <v>1</v>
      </c>
    </row>
    <row r="456" spans="1:31" x14ac:dyDescent="0.25">
      <c r="A456" s="33" t="str">
        <f>DATA!A455</f>
        <v>VŠMU (VSMU, 16, VŠMU.Bratislava)</v>
      </c>
      <c r="B456" s="41" t="str">
        <f>DATA!C455&amp;" - "&amp;DATA!B455</f>
        <v>Inštrumentalista - ZN2</v>
      </c>
      <c r="C456" s="38">
        <f t="shared" si="28"/>
        <v>0</v>
      </c>
      <c r="D456" s="13">
        <v>0</v>
      </c>
      <c r="E456" s="13">
        <v>0</v>
      </c>
      <c r="F456" s="13">
        <v>0</v>
      </c>
      <c r="G456" s="13">
        <v>0</v>
      </c>
      <c r="H456" s="13">
        <v>0</v>
      </c>
      <c r="I456" s="13">
        <v>0</v>
      </c>
      <c r="J456" s="38">
        <f t="shared" si="29"/>
        <v>0.02</v>
      </c>
      <c r="K456" s="13">
        <v>0</v>
      </c>
      <c r="L456" s="13">
        <v>0</v>
      </c>
      <c r="M456">
        <v>0</v>
      </c>
      <c r="N456">
        <v>0</v>
      </c>
      <c r="O456">
        <v>0.02</v>
      </c>
      <c r="P456">
        <v>0</v>
      </c>
      <c r="Q456">
        <v>0</v>
      </c>
      <c r="R456">
        <v>0</v>
      </c>
      <c r="S456">
        <v>0</v>
      </c>
      <c r="T456" s="38">
        <f t="shared" si="30"/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 s="38">
        <v>0</v>
      </c>
      <c r="AE456" s="39">
        <f t="shared" si="31"/>
        <v>0.02</v>
      </c>
    </row>
    <row r="457" spans="1:31" x14ac:dyDescent="0.25">
      <c r="A457" s="33" t="str">
        <f>DATA!A456</f>
        <v>VŠMU (VSMU, 16, VŠMU.Bratislava)</v>
      </c>
      <c r="B457" s="41" t="str">
        <f>DATA!C456&amp;" - "&amp;DATA!B456</f>
        <v>Inštrumentalista - sólista - ZN2</v>
      </c>
      <c r="C457" s="38">
        <f t="shared" si="28"/>
        <v>0</v>
      </c>
      <c r="D457" s="13">
        <v>0</v>
      </c>
      <c r="E457" s="13">
        <v>0</v>
      </c>
      <c r="F457" s="13">
        <v>0</v>
      </c>
      <c r="G457" s="13">
        <v>0</v>
      </c>
      <c r="H457" s="13">
        <v>0</v>
      </c>
      <c r="I457" s="13">
        <v>0</v>
      </c>
      <c r="J457" s="38">
        <f t="shared" si="29"/>
        <v>2</v>
      </c>
      <c r="K457" s="13">
        <v>0</v>
      </c>
      <c r="L457" s="13">
        <v>0</v>
      </c>
      <c r="M457">
        <v>0</v>
      </c>
      <c r="N457">
        <v>0</v>
      </c>
      <c r="O457">
        <v>2</v>
      </c>
      <c r="P457">
        <v>0</v>
      </c>
      <c r="Q457">
        <v>0</v>
      </c>
      <c r="R457">
        <v>0</v>
      </c>
      <c r="S457">
        <v>0</v>
      </c>
      <c r="T457" s="38">
        <f t="shared" si="30"/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 s="38">
        <v>0</v>
      </c>
      <c r="AE457" s="39">
        <f t="shared" si="31"/>
        <v>2</v>
      </c>
    </row>
    <row r="458" spans="1:31" x14ac:dyDescent="0.25">
      <c r="A458" s="33" t="str">
        <f>DATA!A457</f>
        <v>VŠMU (VSMU, 16, VŠMU.Bratislava)</v>
      </c>
      <c r="B458" s="41" t="str">
        <f>DATA!C457&amp;" - "&amp;DATA!B457</f>
        <v>Kostýmový výtvarník - ZN2</v>
      </c>
      <c r="C458" s="38">
        <f t="shared" si="28"/>
        <v>0</v>
      </c>
      <c r="D458" s="13">
        <v>0</v>
      </c>
      <c r="E458" s="13">
        <v>0</v>
      </c>
      <c r="F458" s="13">
        <v>0</v>
      </c>
      <c r="G458" s="13">
        <v>0</v>
      </c>
      <c r="H458" s="13">
        <v>0</v>
      </c>
      <c r="I458" s="13">
        <v>0</v>
      </c>
      <c r="J458" s="38">
        <f t="shared" si="29"/>
        <v>1</v>
      </c>
      <c r="K458" s="13">
        <v>0</v>
      </c>
      <c r="L458" s="13">
        <v>0</v>
      </c>
      <c r="M458">
        <v>0</v>
      </c>
      <c r="N458">
        <v>0</v>
      </c>
      <c r="O458">
        <v>1</v>
      </c>
      <c r="P458">
        <v>0</v>
      </c>
      <c r="Q458">
        <v>0</v>
      </c>
      <c r="R458">
        <v>0</v>
      </c>
      <c r="S458">
        <v>0</v>
      </c>
      <c r="T458" s="38">
        <f t="shared" si="30"/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 s="38">
        <v>0</v>
      </c>
      <c r="AE458" s="39">
        <f t="shared" si="31"/>
        <v>1</v>
      </c>
    </row>
    <row r="459" spans="1:31" x14ac:dyDescent="0.25">
      <c r="A459" s="33" t="str">
        <f>DATA!A458</f>
        <v>VŠMU (VSMU, 16, VŠMU.Bratislava)</v>
      </c>
      <c r="B459" s="41" t="str">
        <f>DATA!C458&amp;" - "&amp;DATA!B458</f>
        <v>Režisér - ZN2</v>
      </c>
      <c r="C459" s="38">
        <f t="shared" si="28"/>
        <v>0</v>
      </c>
      <c r="D459" s="13">
        <v>0</v>
      </c>
      <c r="E459" s="13">
        <v>0</v>
      </c>
      <c r="F459" s="13">
        <v>0</v>
      </c>
      <c r="G459" s="13">
        <v>0</v>
      </c>
      <c r="H459" s="13">
        <v>0</v>
      </c>
      <c r="I459" s="13">
        <v>0</v>
      </c>
      <c r="J459" s="38">
        <f t="shared" si="29"/>
        <v>2</v>
      </c>
      <c r="K459" s="13">
        <v>0</v>
      </c>
      <c r="L459" s="13">
        <v>0</v>
      </c>
      <c r="M459">
        <v>0</v>
      </c>
      <c r="N459">
        <v>0</v>
      </c>
      <c r="O459">
        <v>2</v>
      </c>
      <c r="P459">
        <v>0</v>
      </c>
      <c r="Q459">
        <v>0</v>
      </c>
      <c r="R459">
        <v>0</v>
      </c>
      <c r="S459">
        <v>0</v>
      </c>
      <c r="T459" s="38">
        <f t="shared" si="30"/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 s="38">
        <v>0</v>
      </c>
      <c r="AE459" s="39">
        <f t="shared" si="31"/>
        <v>2</v>
      </c>
    </row>
    <row r="460" spans="1:31" x14ac:dyDescent="0.25">
      <c r="A460" s="33" t="str">
        <f>DATA!A459</f>
        <v>VŠMU (VSMU, 16, VŠMU.Bratislava)</v>
      </c>
      <c r="B460" s="41" t="str">
        <f>DATA!C459&amp;" - "&amp;DATA!B459</f>
        <v>Scénograf - ZN2</v>
      </c>
      <c r="C460" s="38">
        <f t="shared" si="28"/>
        <v>0</v>
      </c>
      <c r="D460" s="13">
        <v>0</v>
      </c>
      <c r="E460" s="13">
        <v>0</v>
      </c>
      <c r="F460" s="13">
        <v>0</v>
      </c>
      <c r="G460" s="13">
        <v>0</v>
      </c>
      <c r="H460" s="13">
        <v>0</v>
      </c>
      <c r="I460" s="13">
        <v>0</v>
      </c>
      <c r="J460" s="38">
        <f t="shared" si="29"/>
        <v>1</v>
      </c>
      <c r="K460" s="13">
        <v>0</v>
      </c>
      <c r="L460" s="13">
        <v>0</v>
      </c>
      <c r="M460">
        <v>0</v>
      </c>
      <c r="N460">
        <v>0</v>
      </c>
      <c r="O460">
        <v>1</v>
      </c>
      <c r="P460">
        <v>0</v>
      </c>
      <c r="Q460">
        <v>0</v>
      </c>
      <c r="R460">
        <v>0</v>
      </c>
      <c r="S460">
        <v>0</v>
      </c>
      <c r="T460" s="38">
        <f t="shared" si="30"/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 s="38">
        <v>0</v>
      </c>
      <c r="AE460" s="39">
        <f t="shared" si="31"/>
        <v>1</v>
      </c>
    </row>
    <row r="461" spans="1:31" x14ac:dyDescent="0.25">
      <c r="A461" s="33" t="str">
        <f>DATA!A460</f>
        <v>VŠMU (VSMU, 16, VŠMU.Bratislava)</v>
      </c>
      <c r="B461" s="41" t="str">
        <f>DATA!C460&amp;" - "&amp;DATA!B460</f>
        <v>Autor hudby - ZN3</v>
      </c>
      <c r="C461" s="38">
        <f t="shared" si="28"/>
        <v>0</v>
      </c>
      <c r="D461" s="13">
        <v>0</v>
      </c>
      <c r="E461" s="13">
        <v>0</v>
      </c>
      <c r="F461" s="13">
        <v>0</v>
      </c>
      <c r="G461" s="13">
        <v>0</v>
      </c>
      <c r="H461" s="13">
        <v>0</v>
      </c>
      <c r="I461" s="13">
        <v>0</v>
      </c>
      <c r="J461" s="38">
        <f t="shared" si="29"/>
        <v>1</v>
      </c>
      <c r="K461" s="13">
        <v>0</v>
      </c>
      <c r="L461" s="13">
        <v>0</v>
      </c>
      <c r="M461">
        <v>0</v>
      </c>
      <c r="N461">
        <v>0</v>
      </c>
      <c r="O461">
        <v>0</v>
      </c>
      <c r="P461">
        <v>1</v>
      </c>
      <c r="Q461">
        <v>0</v>
      </c>
      <c r="R461">
        <v>0</v>
      </c>
      <c r="S461">
        <v>0</v>
      </c>
      <c r="T461" s="38">
        <f t="shared" si="30"/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 s="38">
        <v>0</v>
      </c>
      <c r="AE461" s="39">
        <f t="shared" si="31"/>
        <v>1</v>
      </c>
    </row>
    <row r="462" spans="1:31" x14ac:dyDescent="0.25">
      <c r="A462" s="33" t="str">
        <f>DATA!A461</f>
        <v>VŠMU (VSMU, 16, VŠMU.Bratislava)</v>
      </c>
      <c r="B462" s="41" t="str">
        <f>DATA!C461&amp;" - "&amp;DATA!B461</f>
        <v>Dramaturg - ZN3</v>
      </c>
      <c r="C462" s="38">
        <f t="shared" si="28"/>
        <v>0</v>
      </c>
      <c r="D462" s="13">
        <v>0</v>
      </c>
      <c r="E462" s="13">
        <v>0</v>
      </c>
      <c r="F462" s="13">
        <v>0</v>
      </c>
      <c r="G462" s="13">
        <v>0</v>
      </c>
      <c r="H462" s="13">
        <v>0</v>
      </c>
      <c r="I462" s="13">
        <v>0</v>
      </c>
      <c r="J462" s="38">
        <f t="shared" si="29"/>
        <v>1</v>
      </c>
      <c r="K462" s="13">
        <v>0</v>
      </c>
      <c r="L462" s="13">
        <v>0</v>
      </c>
      <c r="M462">
        <v>0</v>
      </c>
      <c r="N462">
        <v>0</v>
      </c>
      <c r="O462">
        <v>0</v>
      </c>
      <c r="P462">
        <v>1</v>
      </c>
      <c r="Q462">
        <v>0</v>
      </c>
      <c r="R462">
        <v>0</v>
      </c>
      <c r="S462">
        <v>0</v>
      </c>
      <c r="T462" s="38">
        <f t="shared" si="30"/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 s="38">
        <v>0</v>
      </c>
      <c r="AE462" s="39">
        <f t="shared" si="31"/>
        <v>1</v>
      </c>
    </row>
    <row r="463" spans="1:31" x14ac:dyDescent="0.25">
      <c r="A463" s="33" t="str">
        <f>DATA!A462</f>
        <v>VŠMU (VSMU, 16, VŠMU.Bratislava)</v>
      </c>
      <c r="B463" s="41" t="str">
        <f>DATA!C462&amp;" - "&amp;DATA!B462</f>
        <v>Inštrumentalista - ZN3</v>
      </c>
      <c r="C463" s="38">
        <f t="shared" si="28"/>
        <v>0</v>
      </c>
      <c r="D463" s="13">
        <v>0</v>
      </c>
      <c r="E463" s="13">
        <v>0</v>
      </c>
      <c r="F463" s="13">
        <v>0</v>
      </c>
      <c r="G463" s="13">
        <v>0</v>
      </c>
      <c r="H463" s="13">
        <v>0</v>
      </c>
      <c r="I463" s="13">
        <v>0</v>
      </c>
      <c r="J463" s="38">
        <f t="shared" si="29"/>
        <v>0.03</v>
      </c>
      <c r="K463" s="13">
        <v>0</v>
      </c>
      <c r="L463" s="13">
        <v>0</v>
      </c>
      <c r="M463">
        <v>0</v>
      </c>
      <c r="N463">
        <v>0</v>
      </c>
      <c r="O463">
        <v>0</v>
      </c>
      <c r="P463">
        <v>0.03</v>
      </c>
      <c r="Q463">
        <v>0</v>
      </c>
      <c r="R463">
        <v>0</v>
      </c>
      <c r="S463">
        <v>0</v>
      </c>
      <c r="T463" s="38">
        <f t="shared" si="30"/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 s="38">
        <v>0</v>
      </c>
      <c r="AE463" s="39">
        <f t="shared" si="31"/>
        <v>0.03</v>
      </c>
    </row>
    <row r="464" spans="1:31" x14ac:dyDescent="0.25">
      <c r="A464" s="33" t="str">
        <f>DATA!A463</f>
        <v>VŠMU (VSMU, 16, VŠMU.Bratislava)</v>
      </c>
      <c r="B464" s="41" t="str">
        <f>DATA!C463&amp;" - "&amp;DATA!B463</f>
        <v>Inštrumentalista - sólista - ZN3</v>
      </c>
      <c r="C464" s="38">
        <f t="shared" si="28"/>
        <v>0</v>
      </c>
      <c r="D464" s="13">
        <v>0</v>
      </c>
      <c r="E464" s="13">
        <v>0</v>
      </c>
      <c r="F464" s="13">
        <v>0</v>
      </c>
      <c r="G464" s="13">
        <v>0</v>
      </c>
      <c r="H464" s="13">
        <v>0</v>
      </c>
      <c r="I464" s="13">
        <v>0</v>
      </c>
      <c r="J464" s="38">
        <f t="shared" si="29"/>
        <v>1.5</v>
      </c>
      <c r="K464" s="13">
        <v>0</v>
      </c>
      <c r="L464" s="13">
        <v>0</v>
      </c>
      <c r="M464">
        <v>0</v>
      </c>
      <c r="N464">
        <v>0</v>
      </c>
      <c r="O464">
        <v>0</v>
      </c>
      <c r="P464">
        <v>1.5</v>
      </c>
      <c r="Q464">
        <v>0</v>
      </c>
      <c r="R464">
        <v>0</v>
      </c>
      <c r="S464">
        <v>0</v>
      </c>
      <c r="T464" s="38">
        <f t="shared" si="30"/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 s="38">
        <v>0</v>
      </c>
      <c r="AE464" s="39">
        <f t="shared" si="31"/>
        <v>1.5</v>
      </c>
    </row>
    <row r="465" spans="1:31" x14ac:dyDescent="0.25">
      <c r="A465" s="33" t="str">
        <f>DATA!A464</f>
        <v>VŠMU (VSMU, 16, VŠMU.Bratislava)</v>
      </c>
      <c r="B465" s="41" t="str">
        <f>DATA!C464&amp;" - "&amp;DATA!B464</f>
        <v>Producent - ZN3</v>
      </c>
      <c r="C465" s="38">
        <f t="shared" si="28"/>
        <v>0</v>
      </c>
      <c r="D465" s="13">
        <v>0</v>
      </c>
      <c r="E465" s="13">
        <v>0</v>
      </c>
      <c r="F465" s="13">
        <v>0</v>
      </c>
      <c r="G465" s="13">
        <v>0</v>
      </c>
      <c r="H465" s="13">
        <v>0</v>
      </c>
      <c r="I465" s="13">
        <v>0</v>
      </c>
      <c r="J465" s="38">
        <f t="shared" si="29"/>
        <v>0.66666999999999998</v>
      </c>
      <c r="K465" s="13">
        <v>0</v>
      </c>
      <c r="L465" s="13">
        <v>0</v>
      </c>
      <c r="M465">
        <v>0</v>
      </c>
      <c r="N465">
        <v>0</v>
      </c>
      <c r="O465">
        <v>0</v>
      </c>
      <c r="P465">
        <v>0.66666999999999998</v>
      </c>
      <c r="Q465">
        <v>0</v>
      </c>
      <c r="R465">
        <v>0</v>
      </c>
      <c r="S465">
        <v>0</v>
      </c>
      <c r="T465" s="38">
        <f t="shared" si="30"/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 s="38">
        <v>0</v>
      </c>
      <c r="AE465" s="39">
        <f t="shared" si="31"/>
        <v>0.66666999999999998</v>
      </c>
    </row>
    <row r="466" spans="1:31" x14ac:dyDescent="0.25">
      <c r="A466" s="33" t="str">
        <f>DATA!A465</f>
        <v>VŠVU (VŠVU)</v>
      </c>
      <c r="B466" s="41" t="str">
        <f>DATA!C465&amp;" - "&amp;DATA!B465</f>
        <v>Výtvarník - EM1</v>
      </c>
      <c r="C466" s="38">
        <f t="shared" si="28"/>
        <v>2.5</v>
      </c>
      <c r="D466" s="13">
        <v>2.5</v>
      </c>
      <c r="E466" s="13">
        <v>0</v>
      </c>
      <c r="F466" s="13">
        <v>0</v>
      </c>
      <c r="G466" s="13">
        <v>0</v>
      </c>
      <c r="H466" s="13">
        <v>0</v>
      </c>
      <c r="I466" s="13">
        <v>0</v>
      </c>
      <c r="J466" s="38">
        <f t="shared" si="29"/>
        <v>0</v>
      </c>
      <c r="K466" s="13">
        <v>0</v>
      </c>
      <c r="L466" s="13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 s="38">
        <f t="shared" si="30"/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 s="38">
        <v>0</v>
      </c>
      <c r="AE466" s="39">
        <f t="shared" si="31"/>
        <v>2.5</v>
      </c>
    </row>
    <row r="467" spans="1:31" x14ac:dyDescent="0.25">
      <c r="A467" s="33" t="str">
        <f>DATA!A466</f>
        <v>VŠVU (VŠVU)</v>
      </c>
      <c r="B467" s="41" t="str">
        <f>DATA!C466&amp;" - "&amp;DATA!B466</f>
        <v>Dizajnér - EM2</v>
      </c>
      <c r="C467" s="38">
        <f t="shared" si="28"/>
        <v>1.5</v>
      </c>
      <c r="D467" s="13">
        <v>0</v>
      </c>
      <c r="E467" s="13">
        <v>1.5</v>
      </c>
      <c r="F467" s="13">
        <v>0</v>
      </c>
      <c r="G467" s="13">
        <v>0</v>
      </c>
      <c r="H467" s="13">
        <v>0</v>
      </c>
      <c r="I467" s="13">
        <v>0</v>
      </c>
      <c r="J467" s="38">
        <f t="shared" si="29"/>
        <v>0</v>
      </c>
      <c r="K467" s="13">
        <v>0</v>
      </c>
      <c r="L467" s="13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 s="38">
        <f t="shared" si="30"/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 s="38">
        <v>0</v>
      </c>
      <c r="AE467" s="39">
        <f t="shared" si="31"/>
        <v>1.5</v>
      </c>
    </row>
    <row r="468" spans="1:31" x14ac:dyDescent="0.25">
      <c r="A468" s="33" t="str">
        <f>DATA!A467</f>
        <v>VŠVU (VŠVU)</v>
      </c>
      <c r="B468" s="41" t="str">
        <f>DATA!C467&amp;" - "&amp;DATA!B467</f>
        <v>Výtvarník - EM2</v>
      </c>
      <c r="C468" s="38">
        <f t="shared" si="28"/>
        <v>0.5</v>
      </c>
      <c r="D468" s="13">
        <v>0</v>
      </c>
      <c r="E468" s="13">
        <v>0.5</v>
      </c>
      <c r="F468" s="13">
        <v>0</v>
      </c>
      <c r="G468" s="13">
        <v>0</v>
      </c>
      <c r="H468" s="13">
        <v>0</v>
      </c>
      <c r="I468" s="13">
        <v>0</v>
      </c>
      <c r="J468" s="38">
        <f t="shared" si="29"/>
        <v>0</v>
      </c>
      <c r="K468" s="13">
        <v>0</v>
      </c>
      <c r="L468" s="13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 s="38">
        <f t="shared" si="30"/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 s="38">
        <v>0</v>
      </c>
      <c r="AE468" s="39">
        <f t="shared" si="31"/>
        <v>0.5</v>
      </c>
    </row>
    <row r="469" spans="1:31" x14ac:dyDescent="0.25">
      <c r="A469" s="33" t="str">
        <f>DATA!A468</f>
        <v>VŠVU (VŠVU)</v>
      </c>
      <c r="B469" s="41" t="str">
        <f>DATA!C468&amp;" - "&amp;DATA!B468</f>
        <v>Dizajnér - EM3</v>
      </c>
      <c r="C469" s="38">
        <f t="shared" si="28"/>
        <v>5</v>
      </c>
      <c r="D469" s="13">
        <v>0</v>
      </c>
      <c r="E469" s="13">
        <v>0</v>
      </c>
      <c r="F469" s="13">
        <v>5</v>
      </c>
      <c r="G469" s="13">
        <v>0</v>
      </c>
      <c r="H469" s="13">
        <v>0</v>
      </c>
      <c r="I469" s="13">
        <v>0</v>
      </c>
      <c r="J469" s="38">
        <f t="shared" si="29"/>
        <v>0</v>
      </c>
      <c r="K469" s="13">
        <v>0</v>
      </c>
      <c r="L469" s="13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 s="38">
        <f t="shared" si="30"/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 s="38">
        <v>0</v>
      </c>
      <c r="AE469" s="39">
        <f t="shared" si="31"/>
        <v>5</v>
      </c>
    </row>
    <row r="470" spans="1:31" x14ac:dyDescent="0.25">
      <c r="A470" s="33" t="str">
        <f>DATA!A469</f>
        <v>VŠVU (VŠVU)</v>
      </c>
      <c r="B470" s="41" t="str">
        <f>DATA!C469&amp;" - "&amp;DATA!B469</f>
        <v>Výtvarník - EM3</v>
      </c>
      <c r="C470" s="38">
        <f t="shared" si="28"/>
        <v>1</v>
      </c>
      <c r="D470" s="13">
        <v>0</v>
      </c>
      <c r="E470" s="13">
        <v>0</v>
      </c>
      <c r="F470" s="13">
        <v>1</v>
      </c>
      <c r="G470" s="13">
        <v>0</v>
      </c>
      <c r="H470" s="13">
        <v>0</v>
      </c>
      <c r="I470" s="13">
        <v>0</v>
      </c>
      <c r="J470" s="38">
        <f t="shared" si="29"/>
        <v>0</v>
      </c>
      <c r="K470" s="13">
        <v>0</v>
      </c>
      <c r="L470" s="13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 s="38">
        <f t="shared" si="30"/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 s="38">
        <v>0</v>
      </c>
      <c r="AE470" s="39">
        <f t="shared" si="31"/>
        <v>1</v>
      </c>
    </row>
    <row r="471" spans="1:31" x14ac:dyDescent="0.25">
      <c r="A471" s="33" t="str">
        <f>DATA!A470</f>
        <v>VŠVU (VŠVU)</v>
      </c>
      <c r="B471" s="41" t="str">
        <f>DATA!C470&amp;" - "&amp;DATA!B470</f>
        <v>Dizajnér - EN1</v>
      </c>
      <c r="C471" s="38">
        <f t="shared" si="28"/>
        <v>4</v>
      </c>
      <c r="D471" s="13">
        <v>0</v>
      </c>
      <c r="E471" s="13">
        <v>0</v>
      </c>
      <c r="F471" s="13">
        <v>0</v>
      </c>
      <c r="G471" s="13">
        <v>4</v>
      </c>
      <c r="H471" s="13">
        <v>0</v>
      </c>
      <c r="I471" s="13">
        <v>0</v>
      </c>
      <c r="J471" s="38">
        <f t="shared" si="29"/>
        <v>0</v>
      </c>
      <c r="K471" s="13">
        <v>0</v>
      </c>
      <c r="L471" s="13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 s="38">
        <f t="shared" si="30"/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 s="38">
        <v>0</v>
      </c>
      <c r="AE471" s="39">
        <f t="shared" si="31"/>
        <v>4</v>
      </c>
    </row>
    <row r="472" spans="1:31" x14ac:dyDescent="0.25">
      <c r="A472" s="33" t="str">
        <f>DATA!A471</f>
        <v>VŠVU (VŠVU)</v>
      </c>
      <c r="B472" s="41" t="str">
        <f>DATA!C471&amp;" - "&amp;DATA!B471</f>
        <v>Kurátor výstavy - EN2</v>
      </c>
      <c r="C472" s="38">
        <f t="shared" si="28"/>
        <v>1</v>
      </c>
      <c r="D472" s="13">
        <v>0</v>
      </c>
      <c r="E472" s="13">
        <v>0</v>
      </c>
      <c r="F472" s="13">
        <v>0</v>
      </c>
      <c r="G472" s="13">
        <v>0</v>
      </c>
      <c r="H472" s="13">
        <v>1</v>
      </c>
      <c r="I472" s="13">
        <v>0</v>
      </c>
      <c r="J472" s="38">
        <f t="shared" si="29"/>
        <v>0</v>
      </c>
      <c r="K472" s="13">
        <v>0</v>
      </c>
      <c r="L472" s="13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 s="38">
        <f t="shared" si="30"/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 s="38">
        <v>0</v>
      </c>
      <c r="AE472" s="39">
        <f t="shared" si="31"/>
        <v>1</v>
      </c>
    </row>
    <row r="473" spans="1:31" x14ac:dyDescent="0.25">
      <c r="A473" s="33" t="str">
        <f>DATA!A472</f>
        <v>VŠVU (VŠVU)</v>
      </c>
      <c r="B473" s="41" t="str">
        <f>DATA!C472&amp;" - "&amp;DATA!B472</f>
        <v>Výtvarník - EN2</v>
      </c>
      <c r="C473" s="38">
        <f t="shared" si="28"/>
        <v>3</v>
      </c>
      <c r="D473" s="13">
        <v>0</v>
      </c>
      <c r="E473" s="13">
        <v>0</v>
      </c>
      <c r="F473" s="13">
        <v>0</v>
      </c>
      <c r="G473" s="13">
        <v>0</v>
      </c>
      <c r="H473" s="13">
        <v>3</v>
      </c>
      <c r="I473" s="13">
        <v>0</v>
      </c>
      <c r="J473" s="38">
        <f t="shared" si="29"/>
        <v>0</v>
      </c>
      <c r="K473" s="13">
        <v>0</v>
      </c>
      <c r="L473" s="1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 s="38">
        <f t="shared" si="30"/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 s="38">
        <v>0</v>
      </c>
      <c r="AE473" s="39">
        <f t="shared" si="31"/>
        <v>3</v>
      </c>
    </row>
    <row r="474" spans="1:31" x14ac:dyDescent="0.25">
      <c r="A474" s="33" t="str">
        <f>DATA!A473</f>
        <v>VŠVU (VŠVU)</v>
      </c>
      <c r="B474" s="41" t="str">
        <f>DATA!C473&amp;" - "&amp;DATA!B473</f>
        <v>Dizajnér - EN3</v>
      </c>
      <c r="C474" s="38">
        <f t="shared" si="28"/>
        <v>4</v>
      </c>
      <c r="D474" s="13">
        <v>0</v>
      </c>
      <c r="E474" s="13">
        <v>0</v>
      </c>
      <c r="F474" s="13">
        <v>0</v>
      </c>
      <c r="G474" s="13">
        <v>0</v>
      </c>
      <c r="H474" s="13">
        <v>0</v>
      </c>
      <c r="I474" s="13">
        <v>4</v>
      </c>
      <c r="J474" s="38">
        <f t="shared" si="29"/>
        <v>0</v>
      </c>
      <c r="K474" s="13">
        <v>0</v>
      </c>
      <c r="L474" s="13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 s="38">
        <f t="shared" si="30"/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 s="38">
        <v>0</v>
      </c>
      <c r="AE474" s="39">
        <f t="shared" si="31"/>
        <v>4</v>
      </c>
    </row>
    <row r="475" spans="1:31" x14ac:dyDescent="0.25">
      <c r="A475" s="33" t="str">
        <f>DATA!A474</f>
        <v>VŠVU (VŠVU)</v>
      </c>
      <c r="B475" s="41" t="str">
        <f>DATA!C474&amp;" - "&amp;DATA!B474</f>
        <v>Kurátor výstavy - EN3</v>
      </c>
      <c r="C475" s="38">
        <f t="shared" si="28"/>
        <v>1.5</v>
      </c>
      <c r="D475" s="13">
        <v>0</v>
      </c>
      <c r="E475" s="13">
        <v>0</v>
      </c>
      <c r="F475" s="13">
        <v>0</v>
      </c>
      <c r="G475" s="13">
        <v>0</v>
      </c>
      <c r="H475" s="13">
        <v>0</v>
      </c>
      <c r="I475" s="13">
        <v>1.5</v>
      </c>
      <c r="J475" s="38">
        <f t="shared" si="29"/>
        <v>0</v>
      </c>
      <c r="K475" s="13">
        <v>0</v>
      </c>
      <c r="L475" s="13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 s="38">
        <f t="shared" si="30"/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 s="38">
        <v>0</v>
      </c>
      <c r="AE475" s="39">
        <f t="shared" si="31"/>
        <v>1.5</v>
      </c>
    </row>
    <row r="476" spans="1:31" x14ac:dyDescent="0.25">
      <c r="A476" s="33" t="str">
        <f>DATA!A475</f>
        <v>VŠVU (VŠVU)</v>
      </c>
      <c r="B476" s="41" t="str">
        <f>DATA!C475&amp;" - "&amp;DATA!B475</f>
        <v>Výtvarník - EN3</v>
      </c>
      <c r="C476" s="38">
        <f t="shared" si="28"/>
        <v>3</v>
      </c>
      <c r="D476" s="13">
        <v>0</v>
      </c>
      <c r="E476" s="13">
        <v>0</v>
      </c>
      <c r="F476" s="13">
        <v>0</v>
      </c>
      <c r="G476" s="13">
        <v>0</v>
      </c>
      <c r="H476" s="13">
        <v>0</v>
      </c>
      <c r="I476" s="13">
        <v>3</v>
      </c>
      <c r="J476" s="38">
        <f t="shared" si="29"/>
        <v>0</v>
      </c>
      <c r="K476" s="13">
        <v>0</v>
      </c>
      <c r="L476" s="13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 s="38">
        <f t="shared" si="30"/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 s="38">
        <v>0</v>
      </c>
      <c r="AE476" s="39">
        <f t="shared" si="31"/>
        <v>3</v>
      </c>
    </row>
    <row r="477" spans="1:31" x14ac:dyDescent="0.25">
      <c r="A477" s="33" t="str">
        <f>DATA!A476</f>
        <v>VŠVU (VŠVU)</v>
      </c>
      <c r="B477" s="41" t="str">
        <f>DATA!C476&amp;" - "&amp;DATA!B476</f>
        <v>Architekt - I</v>
      </c>
      <c r="C477" s="38">
        <f t="shared" si="28"/>
        <v>0</v>
      </c>
      <c r="D477" s="13">
        <v>0</v>
      </c>
      <c r="E477" s="13">
        <v>0</v>
      </c>
      <c r="F477" s="13">
        <v>0</v>
      </c>
      <c r="G477" s="13">
        <v>0</v>
      </c>
      <c r="H477" s="13">
        <v>0</v>
      </c>
      <c r="I477" s="13">
        <v>0</v>
      </c>
      <c r="J477" s="38">
        <f t="shared" si="29"/>
        <v>0</v>
      </c>
      <c r="K477" s="13">
        <v>0</v>
      </c>
      <c r="L477" s="13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 s="38">
        <f t="shared" si="30"/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 s="38">
        <v>2.25</v>
      </c>
      <c r="AE477" s="39">
        <f t="shared" si="31"/>
        <v>2.25</v>
      </c>
    </row>
    <row r="478" spans="1:31" x14ac:dyDescent="0.25">
      <c r="A478" s="33" t="str">
        <f>DATA!A477</f>
        <v>VŠVU (VŠVU)</v>
      </c>
      <c r="B478" s="41" t="str">
        <f>DATA!C477&amp;" - "&amp;DATA!B477</f>
        <v>Dizajnér - I</v>
      </c>
      <c r="C478" s="38">
        <f t="shared" si="28"/>
        <v>0</v>
      </c>
      <c r="D478" s="13">
        <v>0</v>
      </c>
      <c r="E478" s="13">
        <v>0</v>
      </c>
      <c r="F478" s="13">
        <v>0</v>
      </c>
      <c r="G478" s="13">
        <v>0</v>
      </c>
      <c r="H478" s="13">
        <v>0</v>
      </c>
      <c r="I478" s="13">
        <v>0</v>
      </c>
      <c r="J478" s="38">
        <f t="shared" si="29"/>
        <v>0</v>
      </c>
      <c r="K478" s="13">
        <v>0</v>
      </c>
      <c r="L478" s="13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 s="38">
        <f t="shared" si="30"/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 s="38">
        <v>7.5</v>
      </c>
      <c r="AE478" s="39">
        <f t="shared" si="31"/>
        <v>7.5</v>
      </c>
    </row>
    <row r="479" spans="1:31" x14ac:dyDescent="0.25">
      <c r="A479" s="33" t="str">
        <f>DATA!A478</f>
        <v>VŠVU (VŠVU)</v>
      </c>
      <c r="B479" s="41" t="str">
        <f>DATA!C478&amp;" - "&amp;DATA!B478</f>
        <v>Reštaurátor - I</v>
      </c>
      <c r="C479" s="38">
        <f t="shared" si="28"/>
        <v>0</v>
      </c>
      <c r="D479" s="13">
        <v>0</v>
      </c>
      <c r="E479" s="13">
        <v>0</v>
      </c>
      <c r="F479" s="13">
        <v>0</v>
      </c>
      <c r="G479" s="13">
        <v>0</v>
      </c>
      <c r="H479" s="13">
        <v>0</v>
      </c>
      <c r="I479" s="13">
        <v>0</v>
      </c>
      <c r="J479" s="38">
        <f t="shared" si="29"/>
        <v>0</v>
      </c>
      <c r="K479" s="13">
        <v>0</v>
      </c>
      <c r="L479" s="13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 s="38">
        <f t="shared" si="30"/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 s="38">
        <v>1</v>
      </c>
      <c r="AE479" s="39">
        <f t="shared" si="31"/>
        <v>1</v>
      </c>
    </row>
    <row r="480" spans="1:31" x14ac:dyDescent="0.25">
      <c r="A480" s="33" t="str">
        <f>DATA!A479</f>
        <v>VŠVU (VŠVU)</v>
      </c>
      <c r="B480" s="41" t="str">
        <f>DATA!C479&amp;" - "&amp;DATA!B479</f>
        <v>Výtvarník - I</v>
      </c>
      <c r="C480" s="38">
        <f t="shared" si="28"/>
        <v>0</v>
      </c>
      <c r="D480" s="13">
        <v>0</v>
      </c>
      <c r="E480" s="13">
        <v>0</v>
      </c>
      <c r="F480" s="13">
        <v>0</v>
      </c>
      <c r="G480" s="13">
        <v>0</v>
      </c>
      <c r="H480" s="13">
        <v>0</v>
      </c>
      <c r="I480" s="13">
        <v>0</v>
      </c>
      <c r="J480" s="38">
        <f t="shared" si="29"/>
        <v>0</v>
      </c>
      <c r="K480" s="13">
        <v>0</v>
      </c>
      <c r="L480" s="13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 s="38">
        <f t="shared" si="30"/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 s="38">
        <v>2</v>
      </c>
      <c r="AE480" s="39">
        <f t="shared" si="31"/>
        <v>2</v>
      </c>
    </row>
    <row r="481" spans="1:31" x14ac:dyDescent="0.25">
      <c r="A481" s="33" t="str">
        <f>DATA!A480</f>
        <v>VŠVU (VŠVU)</v>
      </c>
      <c r="B481" s="41" t="str">
        <f>DATA!C480&amp;" - "&amp;DATA!B480</f>
        <v>Architekt - SM1</v>
      </c>
      <c r="C481" s="38">
        <f t="shared" si="28"/>
        <v>0</v>
      </c>
      <c r="D481" s="13">
        <v>0</v>
      </c>
      <c r="E481" s="13">
        <v>0</v>
      </c>
      <c r="F481" s="13">
        <v>0</v>
      </c>
      <c r="G481" s="13">
        <v>0</v>
      </c>
      <c r="H481" s="13">
        <v>0</v>
      </c>
      <c r="I481" s="13">
        <v>0</v>
      </c>
      <c r="J481" s="38">
        <f t="shared" si="29"/>
        <v>0</v>
      </c>
      <c r="K481" s="13">
        <v>0</v>
      </c>
      <c r="L481" s="13">
        <v>0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 s="38">
        <f t="shared" si="30"/>
        <v>0.95</v>
      </c>
      <c r="U481">
        <v>0.95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 s="38">
        <v>0</v>
      </c>
      <c r="AE481" s="39">
        <f t="shared" si="31"/>
        <v>0.95</v>
      </c>
    </row>
    <row r="482" spans="1:31" x14ac:dyDescent="0.25">
      <c r="A482" s="33" t="str">
        <f>DATA!A481</f>
        <v>VŠVU (VŠVU)</v>
      </c>
      <c r="B482" s="41" t="str">
        <f>DATA!C481&amp;" - "&amp;DATA!B481</f>
        <v>Dizajnér - SM1</v>
      </c>
      <c r="C482" s="38">
        <f t="shared" si="28"/>
        <v>0</v>
      </c>
      <c r="D482" s="13">
        <v>0</v>
      </c>
      <c r="E482" s="13">
        <v>0</v>
      </c>
      <c r="F482" s="13">
        <v>0</v>
      </c>
      <c r="G482" s="13">
        <v>0</v>
      </c>
      <c r="H482" s="13">
        <v>0</v>
      </c>
      <c r="I482" s="13">
        <v>0</v>
      </c>
      <c r="J482" s="38">
        <f t="shared" si="29"/>
        <v>0</v>
      </c>
      <c r="K482" s="13">
        <v>0</v>
      </c>
      <c r="L482" s="13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 s="38">
        <f t="shared" si="30"/>
        <v>7.45</v>
      </c>
      <c r="U482">
        <v>7.45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 s="38">
        <v>0</v>
      </c>
      <c r="AE482" s="39">
        <f t="shared" si="31"/>
        <v>7.45</v>
      </c>
    </row>
    <row r="483" spans="1:31" x14ac:dyDescent="0.25">
      <c r="A483" s="33" t="str">
        <f>DATA!A482</f>
        <v>VŠVU (VŠVU)</v>
      </c>
      <c r="B483" s="41" t="str">
        <f>DATA!C482&amp;" - "&amp;DATA!B482</f>
        <v>Kurátor výstavy - SM1</v>
      </c>
      <c r="C483" s="38">
        <f t="shared" si="28"/>
        <v>0</v>
      </c>
      <c r="D483" s="13">
        <v>0</v>
      </c>
      <c r="E483" s="13">
        <v>0</v>
      </c>
      <c r="F483" s="13">
        <v>0</v>
      </c>
      <c r="G483" s="13">
        <v>0</v>
      </c>
      <c r="H483" s="13">
        <v>0</v>
      </c>
      <c r="I483" s="13">
        <v>0</v>
      </c>
      <c r="J483" s="38">
        <f t="shared" si="29"/>
        <v>0</v>
      </c>
      <c r="K483" s="13">
        <v>0</v>
      </c>
      <c r="L483" s="1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 s="38">
        <f t="shared" si="30"/>
        <v>2.3333599999999999</v>
      </c>
      <c r="U483">
        <v>2.3333599999999999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 s="38">
        <v>0</v>
      </c>
      <c r="AE483" s="39">
        <f t="shared" si="31"/>
        <v>2.3333599999999999</v>
      </c>
    </row>
    <row r="484" spans="1:31" x14ac:dyDescent="0.25">
      <c r="A484" s="33" t="str">
        <f>DATA!A483</f>
        <v>VŠVU (VŠVU)</v>
      </c>
      <c r="B484" s="41" t="str">
        <f>DATA!C483&amp;" - "&amp;DATA!B483</f>
        <v>Výtvarník - SM1</v>
      </c>
      <c r="C484" s="38">
        <f t="shared" si="28"/>
        <v>0</v>
      </c>
      <c r="D484" s="13">
        <v>0</v>
      </c>
      <c r="E484" s="13">
        <v>0</v>
      </c>
      <c r="F484" s="13">
        <v>0</v>
      </c>
      <c r="G484" s="13">
        <v>0</v>
      </c>
      <c r="H484" s="13">
        <v>0</v>
      </c>
      <c r="I484" s="13">
        <v>0</v>
      </c>
      <c r="J484" s="38">
        <f t="shared" si="29"/>
        <v>0</v>
      </c>
      <c r="K484" s="13">
        <v>0</v>
      </c>
      <c r="L484" s="13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 s="38">
        <f t="shared" si="30"/>
        <v>28.425000000000001</v>
      </c>
      <c r="U484">
        <v>28.425000000000001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 s="38">
        <v>0</v>
      </c>
      <c r="AE484" s="39">
        <f t="shared" si="31"/>
        <v>28.425000000000001</v>
      </c>
    </row>
    <row r="485" spans="1:31" x14ac:dyDescent="0.25">
      <c r="A485" s="33" t="str">
        <f>DATA!A484</f>
        <v>VŠVU (VŠVU)</v>
      </c>
      <c r="B485" s="41" t="str">
        <f>DATA!C484&amp;" - "&amp;DATA!B484</f>
        <v>Dizajnér - SM2</v>
      </c>
      <c r="C485" s="38">
        <f t="shared" si="28"/>
        <v>0</v>
      </c>
      <c r="D485" s="13">
        <v>0</v>
      </c>
      <c r="E485" s="13">
        <v>0</v>
      </c>
      <c r="F485" s="13">
        <v>0</v>
      </c>
      <c r="G485" s="13">
        <v>0</v>
      </c>
      <c r="H485" s="13">
        <v>0</v>
      </c>
      <c r="I485" s="13">
        <v>0</v>
      </c>
      <c r="J485" s="38">
        <f t="shared" si="29"/>
        <v>0</v>
      </c>
      <c r="K485" s="13">
        <v>0</v>
      </c>
      <c r="L485" s="13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 s="38">
        <f t="shared" si="30"/>
        <v>9.6</v>
      </c>
      <c r="U485">
        <v>0</v>
      </c>
      <c r="V485">
        <v>9.6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 s="38">
        <v>0</v>
      </c>
      <c r="AE485" s="39">
        <f t="shared" si="31"/>
        <v>9.6</v>
      </c>
    </row>
    <row r="486" spans="1:31" x14ac:dyDescent="0.25">
      <c r="A486" s="33" t="str">
        <f>DATA!A485</f>
        <v>VŠVU (VŠVU)</v>
      </c>
      <c r="B486" s="41" t="str">
        <f>DATA!C485&amp;" - "&amp;DATA!B485</f>
        <v>Kurátor výstavy - SM2</v>
      </c>
      <c r="C486" s="38">
        <f t="shared" si="28"/>
        <v>0</v>
      </c>
      <c r="D486" s="13">
        <v>0</v>
      </c>
      <c r="E486" s="13">
        <v>0</v>
      </c>
      <c r="F486" s="13">
        <v>0</v>
      </c>
      <c r="G486" s="13">
        <v>0</v>
      </c>
      <c r="H486" s="13">
        <v>0</v>
      </c>
      <c r="I486" s="13">
        <v>0</v>
      </c>
      <c r="J486" s="38">
        <f t="shared" si="29"/>
        <v>0</v>
      </c>
      <c r="K486" s="13">
        <v>0</v>
      </c>
      <c r="L486" s="13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 s="38">
        <f t="shared" si="30"/>
        <v>1</v>
      </c>
      <c r="U486">
        <v>0</v>
      </c>
      <c r="V486">
        <v>1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 s="38">
        <v>0</v>
      </c>
      <c r="AE486" s="39">
        <f t="shared" si="31"/>
        <v>1</v>
      </c>
    </row>
    <row r="487" spans="1:31" x14ac:dyDescent="0.25">
      <c r="A487" s="33" t="str">
        <f>DATA!A486</f>
        <v>VŠVU (VŠVU)</v>
      </c>
      <c r="B487" s="41" t="str">
        <f>DATA!C486&amp;" - "&amp;DATA!B486</f>
        <v>Výtvarník - SM2</v>
      </c>
      <c r="C487" s="38">
        <f t="shared" si="28"/>
        <v>0</v>
      </c>
      <c r="D487" s="13">
        <v>0</v>
      </c>
      <c r="E487" s="13">
        <v>0</v>
      </c>
      <c r="F487" s="13">
        <v>0</v>
      </c>
      <c r="G487" s="13">
        <v>0</v>
      </c>
      <c r="H487" s="13">
        <v>0</v>
      </c>
      <c r="I487" s="13">
        <v>0</v>
      </c>
      <c r="J487" s="38">
        <f t="shared" si="29"/>
        <v>0</v>
      </c>
      <c r="K487" s="13">
        <v>0</v>
      </c>
      <c r="L487" s="13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 s="38">
        <f t="shared" si="30"/>
        <v>37.5</v>
      </c>
      <c r="U487">
        <v>0</v>
      </c>
      <c r="V487">
        <v>37.5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 s="38">
        <v>0</v>
      </c>
      <c r="AE487" s="39">
        <f t="shared" si="31"/>
        <v>37.5</v>
      </c>
    </row>
    <row r="488" spans="1:31" x14ac:dyDescent="0.25">
      <c r="A488" s="33" t="str">
        <f>DATA!A487</f>
        <v>VŠVU (VŠVU)</v>
      </c>
      <c r="B488" s="41" t="str">
        <f>DATA!C487&amp;" - "&amp;DATA!B487</f>
        <v>Architekt - SM3</v>
      </c>
      <c r="C488" s="38">
        <f t="shared" si="28"/>
        <v>0</v>
      </c>
      <c r="D488" s="13">
        <v>0</v>
      </c>
      <c r="E488" s="13">
        <v>0</v>
      </c>
      <c r="F488" s="13">
        <v>0</v>
      </c>
      <c r="G488" s="13">
        <v>0</v>
      </c>
      <c r="H488" s="13">
        <v>0</v>
      </c>
      <c r="I488" s="13">
        <v>0</v>
      </c>
      <c r="J488" s="38">
        <f t="shared" si="29"/>
        <v>0</v>
      </c>
      <c r="K488" s="13">
        <v>0</v>
      </c>
      <c r="L488" s="13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 s="38">
        <f t="shared" si="30"/>
        <v>0.25</v>
      </c>
      <c r="U488">
        <v>0</v>
      </c>
      <c r="V488">
        <v>0</v>
      </c>
      <c r="W488">
        <v>0.25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 s="38">
        <v>0</v>
      </c>
      <c r="AE488" s="39">
        <f t="shared" si="31"/>
        <v>0.25</v>
      </c>
    </row>
    <row r="489" spans="1:31" x14ac:dyDescent="0.25">
      <c r="A489" s="33" t="str">
        <f>DATA!A488</f>
        <v>VŠVU (VŠVU)</v>
      </c>
      <c r="B489" s="41" t="str">
        <f>DATA!C488&amp;" - "&amp;DATA!B488</f>
        <v>Dizajnér - SM3</v>
      </c>
      <c r="C489" s="38">
        <f t="shared" si="28"/>
        <v>0</v>
      </c>
      <c r="D489" s="13">
        <v>0</v>
      </c>
      <c r="E489" s="13">
        <v>0</v>
      </c>
      <c r="F489" s="13">
        <v>0</v>
      </c>
      <c r="G489" s="13">
        <v>0</v>
      </c>
      <c r="H489" s="13">
        <v>0</v>
      </c>
      <c r="I489" s="13">
        <v>0</v>
      </c>
      <c r="J489" s="38">
        <f t="shared" si="29"/>
        <v>0</v>
      </c>
      <c r="K489" s="13">
        <v>0</v>
      </c>
      <c r="L489" s="13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 s="38">
        <f t="shared" si="30"/>
        <v>19.866669999999999</v>
      </c>
      <c r="U489">
        <v>0</v>
      </c>
      <c r="V489">
        <v>0</v>
      </c>
      <c r="W489">
        <v>19.866669999999999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 s="38">
        <v>0</v>
      </c>
      <c r="AE489" s="39">
        <f t="shared" si="31"/>
        <v>19.866669999999999</v>
      </c>
    </row>
    <row r="490" spans="1:31" x14ac:dyDescent="0.25">
      <c r="A490" s="33" t="str">
        <f>DATA!A489</f>
        <v>VŠVU (VŠVU)</v>
      </c>
      <c r="B490" s="41" t="str">
        <f>DATA!C489&amp;" - "&amp;DATA!B489</f>
        <v>Kurátor výstavy - SM3</v>
      </c>
      <c r="C490" s="38">
        <f t="shared" si="28"/>
        <v>0</v>
      </c>
      <c r="D490" s="13">
        <v>0</v>
      </c>
      <c r="E490" s="13">
        <v>0</v>
      </c>
      <c r="F490" s="13">
        <v>0</v>
      </c>
      <c r="G490" s="13">
        <v>0</v>
      </c>
      <c r="H490" s="13">
        <v>0</v>
      </c>
      <c r="I490" s="13">
        <v>0</v>
      </c>
      <c r="J490" s="38">
        <f t="shared" si="29"/>
        <v>0</v>
      </c>
      <c r="K490" s="13">
        <v>0</v>
      </c>
      <c r="L490" s="13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 s="38">
        <f t="shared" si="30"/>
        <v>2</v>
      </c>
      <c r="U490">
        <v>0</v>
      </c>
      <c r="V490">
        <v>0</v>
      </c>
      <c r="W490">
        <v>2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 s="38">
        <v>0</v>
      </c>
      <c r="AE490" s="39">
        <f t="shared" si="31"/>
        <v>2</v>
      </c>
    </row>
    <row r="491" spans="1:31" x14ac:dyDescent="0.25">
      <c r="A491" s="33" t="str">
        <f>DATA!A490</f>
        <v>VŠVU (VŠVU)</v>
      </c>
      <c r="B491" s="41" t="str">
        <f>DATA!C490&amp;" - "&amp;DATA!B490</f>
        <v>Výtvarník - SM3</v>
      </c>
      <c r="C491" s="38">
        <f t="shared" si="28"/>
        <v>0</v>
      </c>
      <c r="D491" s="13">
        <v>0</v>
      </c>
      <c r="E491" s="13">
        <v>0</v>
      </c>
      <c r="F491" s="13">
        <v>0</v>
      </c>
      <c r="G491" s="13">
        <v>0</v>
      </c>
      <c r="H491" s="13">
        <v>0</v>
      </c>
      <c r="I491" s="13">
        <v>0</v>
      </c>
      <c r="J491" s="38">
        <f t="shared" si="29"/>
        <v>0</v>
      </c>
      <c r="K491" s="13">
        <v>0</v>
      </c>
      <c r="L491" s="13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 s="38">
        <f t="shared" si="30"/>
        <v>78.67</v>
      </c>
      <c r="U491">
        <v>0</v>
      </c>
      <c r="V491">
        <v>0</v>
      </c>
      <c r="W491">
        <v>78.67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 s="38">
        <v>0</v>
      </c>
      <c r="AE491" s="39">
        <f t="shared" si="31"/>
        <v>78.67</v>
      </c>
    </row>
    <row r="492" spans="1:31" x14ac:dyDescent="0.25">
      <c r="A492" s="33" t="str">
        <f>DATA!A491</f>
        <v>VŠVU (VŠVU)</v>
      </c>
      <c r="B492" s="41" t="str">
        <f>DATA!C491&amp;" - "&amp;DATA!B491</f>
        <v>Architekt - SN1</v>
      </c>
      <c r="C492" s="38">
        <f t="shared" si="28"/>
        <v>0</v>
      </c>
      <c r="D492" s="13">
        <v>0</v>
      </c>
      <c r="E492" s="13">
        <v>0</v>
      </c>
      <c r="F492" s="13">
        <v>0</v>
      </c>
      <c r="G492" s="13">
        <v>0</v>
      </c>
      <c r="H492" s="13">
        <v>0</v>
      </c>
      <c r="I492" s="13">
        <v>0</v>
      </c>
      <c r="J492" s="38">
        <f t="shared" si="29"/>
        <v>0</v>
      </c>
      <c r="K492" s="13">
        <v>0</v>
      </c>
      <c r="L492" s="13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 s="38">
        <f t="shared" si="30"/>
        <v>0.9</v>
      </c>
      <c r="U492">
        <v>0</v>
      </c>
      <c r="V492">
        <v>0</v>
      </c>
      <c r="W492">
        <v>0</v>
      </c>
      <c r="X492">
        <v>0.9</v>
      </c>
      <c r="Y492">
        <v>0</v>
      </c>
      <c r="Z492">
        <v>0</v>
      </c>
      <c r="AA492">
        <v>0</v>
      </c>
      <c r="AB492">
        <v>0</v>
      </c>
      <c r="AC492">
        <v>0</v>
      </c>
      <c r="AD492" s="38">
        <v>0</v>
      </c>
      <c r="AE492" s="39">
        <f t="shared" si="31"/>
        <v>0.9</v>
      </c>
    </row>
    <row r="493" spans="1:31" x14ac:dyDescent="0.25">
      <c r="A493" s="33" t="str">
        <f>DATA!A492</f>
        <v>VŠVU (VŠVU)</v>
      </c>
      <c r="B493" s="41" t="str">
        <f>DATA!C492&amp;" - "&amp;DATA!B492</f>
        <v>Dizajnér - SN1</v>
      </c>
      <c r="C493" s="38">
        <f t="shared" si="28"/>
        <v>0</v>
      </c>
      <c r="D493" s="13">
        <v>0</v>
      </c>
      <c r="E493" s="13">
        <v>0</v>
      </c>
      <c r="F493" s="13">
        <v>0</v>
      </c>
      <c r="G493" s="13">
        <v>0</v>
      </c>
      <c r="H493" s="13">
        <v>0</v>
      </c>
      <c r="I493" s="13">
        <v>0</v>
      </c>
      <c r="J493" s="38">
        <f t="shared" si="29"/>
        <v>0</v>
      </c>
      <c r="K493" s="13">
        <v>0</v>
      </c>
      <c r="L493" s="1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 s="38">
        <f t="shared" si="30"/>
        <v>42.22</v>
      </c>
      <c r="U493">
        <v>0</v>
      </c>
      <c r="V493">
        <v>0</v>
      </c>
      <c r="W493">
        <v>0</v>
      </c>
      <c r="X493">
        <v>42.22</v>
      </c>
      <c r="Y493">
        <v>0</v>
      </c>
      <c r="Z493">
        <v>0</v>
      </c>
      <c r="AA493">
        <v>0</v>
      </c>
      <c r="AB493">
        <v>0</v>
      </c>
      <c r="AC493">
        <v>0</v>
      </c>
      <c r="AD493" s="38">
        <v>0</v>
      </c>
      <c r="AE493" s="39">
        <f t="shared" si="31"/>
        <v>42.22</v>
      </c>
    </row>
    <row r="494" spans="1:31" x14ac:dyDescent="0.25">
      <c r="A494" s="33" t="str">
        <f>DATA!A493</f>
        <v>VŠVU (VŠVU)</v>
      </c>
      <c r="B494" s="41" t="str">
        <f>DATA!C493&amp;" - "&amp;DATA!B493</f>
        <v>Dramaturg - SN1</v>
      </c>
      <c r="C494" s="38">
        <f t="shared" si="28"/>
        <v>0</v>
      </c>
      <c r="D494" s="13">
        <v>0</v>
      </c>
      <c r="E494" s="13">
        <v>0</v>
      </c>
      <c r="F494" s="13">
        <v>0</v>
      </c>
      <c r="G494" s="13">
        <v>0</v>
      </c>
      <c r="H494" s="13">
        <v>0</v>
      </c>
      <c r="I494" s="13">
        <v>0</v>
      </c>
      <c r="J494" s="38">
        <f t="shared" si="29"/>
        <v>0</v>
      </c>
      <c r="K494" s="13">
        <v>0</v>
      </c>
      <c r="L494" s="13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 s="38">
        <f t="shared" si="30"/>
        <v>1</v>
      </c>
      <c r="U494">
        <v>0</v>
      </c>
      <c r="V494">
        <v>0</v>
      </c>
      <c r="W494">
        <v>0</v>
      </c>
      <c r="X494">
        <v>1</v>
      </c>
      <c r="Y494">
        <v>0</v>
      </c>
      <c r="Z494">
        <v>0</v>
      </c>
      <c r="AA494">
        <v>0</v>
      </c>
      <c r="AB494">
        <v>0</v>
      </c>
      <c r="AC494">
        <v>0</v>
      </c>
      <c r="AD494" s="38">
        <v>0</v>
      </c>
      <c r="AE494" s="39">
        <f t="shared" si="31"/>
        <v>1</v>
      </c>
    </row>
    <row r="495" spans="1:31" x14ac:dyDescent="0.25">
      <c r="A495" s="33" t="str">
        <f>DATA!A494</f>
        <v>VŠVU (VŠVU)</v>
      </c>
      <c r="B495" s="41" t="str">
        <f>DATA!C494&amp;" - "&amp;DATA!B494</f>
        <v>Výtvarník - SN1</v>
      </c>
      <c r="C495" s="38">
        <f t="shared" si="28"/>
        <v>0</v>
      </c>
      <c r="D495" s="13">
        <v>0</v>
      </c>
      <c r="E495" s="13">
        <v>0</v>
      </c>
      <c r="F495" s="13">
        <v>0</v>
      </c>
      <c r="G495" s="13">
        <v>0</v>
      </c>
      <c r="H495" s="13">
        <v>0</v>
      </c>
      <c r="I495" s="13">
        <v>0</v>
      </c>
      <c r="J495" s="38">
        <f t="shared" si="29"/>
        <v>0</v>
      </c>
      <c r="K495" s="13">
        <v>0</v>
      </c>
      <c r="L495" s="13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 s="38">
        <f t="shared" si="30"/>
        <v>123.83334000000001</v>
      </c>
      <c r="U495">
        <v>0</v>
      </c>
      <c r="V495">
        <v>0</v>
      </c>
      <c r="W495">
        <v>0</v>
      </c>
      <c r="X495">
        <v>123.83334000000001</v>
      </c>
      <c r="Y495">
        <v>0</v>
      </c>
      <c r="Z495">
        <v>0</v>
      </c>
      <c r="AA495">
        <v>0</v>
      </c>
      <c r="AB495">
        <v>0</v>
      </c>
      <c r="AC495">
        <v>0</v>
      </c>
      <c r="AD495" s="38">
        <v>0</v>
      </c>
      <c r="AE495" s="39">
        <f t="shared" si="31"/>
        <v>123.83334000000001</v>
      </c>
    </row>
    <row r="496" spans="1:31" x14ac:dyDescent="0.25">
      <c r="A496" s="33" t="str">
        <f>DATA!A495</f>
        <v>VŠVU (VŠVU)</v>
      </c>
      <c r="B496" s="41" t="str">
        <f>DATA!C495&amp;" - "&amp;DATA!B495</f>
        <v>Architekt - SN2</v>
      </c>
      <c r="C496" s="38">
        <f t="shared" si="28"/>
        <v>0</v>
      </c>
      <c r="D496" s="13">
        <v>0</v>
      </c>
      <c r="E496" s="13">
        <v>0</v>
      </c>
      <c r="F496" s="13">
        <v>0</v>
      </c>
      <c r="G496" s="13">
        <v>0</v>
      </c>
      <c r="H496" s="13">
        <v>0</v>
      </c>
      <c r="I496" s="13">
        <v>0</v>
      </c>
      <c r="J496" s="38">
        <f t="shared" si="29"/>
        <v>0</v>
      </c>
      <c r="K496" s="13">
        <v>0</v>
      </c>
      <c r="L496" s="13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 s="38">
        <f t="shared" si="30"/>
        <v>0.67</v>
      </c>
      <c r="U496">
        <v>0</v>
      </c>
      <c r="V496">
        <v>0</v>
      </c>
      <c r="W496">
        <v>0</v>
      </c>
      <c r="X496">
        <v>0</v>
      </c>
      <c r="Y496">
        <v>0.67</v>
      </c>
      <c r="Z496">
        <v>0</v>
      </c>
      <c r="AA496">
        <v>0</v>
      </c>
      <c r="AB496">
        <v>0</v>
      </c>
      <c r="AC496">
        <v>0</v>
      </c>
      <c r="AD496" s="38">
        <v>0</v>
      </c>
      <c r="AE496" s="39">
        <f t="shared" si="31"/>
        <v>0.67</v>
      </c>
    </row>
    <row r="497" spans="1:31" x14ac:dyDescent="0.25">
      <c r="A497" s="33" t="str">
        <f>DATA!A496</f>
        <v>VŠVU (VŠVU)</v>
      </c>
      <c r="B497" s="41" t="str">
        <f>DATA!C496&amp;" - "&amp;DATA!B496</f>
        <v>Dizajnér - SN2</v>
      </c>
      <c r="C497" s="38">
        <f t="shared" si="28"/>
        <v>0</v>
      </c>
      <c r="D497" s="13">
        <v>0</v>
      </c>
      <c r="E497" s="13">
        <v>0</v>
      </c>
      <c r="F497" s="13">
        <v>0</v>
      </c>
      <c r="G497" s="13">
        <v>0</v>
      </c>
      <c r="H497" s="13">
        <v>0</v>
      </c>
      <c r="I497" s="13">
        <v>0</v>
      </c>
      <c r="J497" s="38">
        <f t="shared" si="29"/>
        <v>0</v>
      </c>
      <c r="K497" s="13">
        <v>0</v>
      </c>
      <c r="L497" s="13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 s="38">
        <f t="shared" si="30"/>
        <v>54.466670000000001</v>
      </c>
      <c r="U497">
        <v>0</v>
      </c>
      <c r="V497">
        <v>0</v>
      </c>
      <c r="W497">
        <v>0</v>
      </c>
      <c r="X497">
        <v>0</v>
      </c>
      <c r="Y497">
        <v>54.466670000000001</v>
      </c>
      <c r="Z497">
        <v>0</v>
      </c>
      <c r="AA497">
        <v>0</v>
      </c>
      <c r="AB497">
        <v>0</v>
      </c>
      <c r="AC497">
        <v>0</v>
      </c>
      <c r="AD497" s="38">
        <v>0</v>
      </c>
      <c r="AE497" s="39">
        <f t="shared" si="31"/>
        <v>54.466670000000001</v>
      </c>
    </row>
    <row r="498" spans="1:31" x14ac:dyDescent="0.25">
      <c r="A498" s="33" t="str">
        <f>DATA!A497</f>
        <v>VŠVU (VŠVU)</v>
      </c>
      <c r="B498" s="41" t="str">
        <f>DATA!C497&amp;" - "&amp;DATA!B497</f>
        <v>Kurátor výstavy - SN2</v>
      </c>
      <c r="C498" s="38">
        <f t="shared" si="28"/>
        <v>0</v>
      </c>
      <c r="D498" s="13">
        <v>0</v>
      </c>
      <c r="E498" s="13">
        <v>0</v>
      </c>
      <c r="F498" s="13">
        <v>0</v>
      </c>
      <c r="G498" s="13">
        <v>0</v>
      </c>
      <c r="H498" s="13">
        <v>0</v>
      </c>
      <c r="I498" s="13">
        <v>0</v>
      </c>
      <c r="J498" s="38">
        <f t="shared" si="29"/>
        <v>0</v>
      </c>
      <c r="K498" s="13">
        <v>0</v>
      </c>
      <c r="L498" s="13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 s="38">
        <f t="shared" si="30"/>
        <v>4.5</v>
      </c>
      <c r="U498">
        <v>0</v>
      </c>
      <c r="V498">
        <v>0</v>
      </c>
      <c r="W498">
        <v>0</v>
      </c>
      <c r="X498">
        <v>0</v>
      </c>
      <c r="Y498">
        <v>4.5</v>
      </c>
      <c r="Z498">
        <v>0</v>
      </c>
      <c r="AA498">
        <v>0</v>
      </c>
      <c r="AB498">
        <v>0</v>
      </c>
      <c r="AC498">
        <v>0</v>
      </c>
      <c r="AD498" s="38">
        <v>0</v>
      </c>
      <c r="AE498" s="39">
        <f t="shared" si="31"/>
        <v>4.5</v>
      </c>
    </row>
    <row r="499" spans="1:31" x14ac:dyDescent="0.25">
      <c r="A499" s="33" t="str">
        <f>DATA!A498</f>
        <v>VŠVU (VŠVU)</v>
      </c>
      <c r="B499" s="41" t="str">
        <f>DATA!C498&amp;" - "&amp;DATA!B498</f>
        <v>Výtvarník - SN2</v>
      </c>
      <c r="C499" s="38">
        <f t="shared" si="28"/>
        <v>0</v>
      </c>
      <c r="D499" s="13">
        <v>0</v>
      </c>
      <c r="E499" s="13">
        <v>0</v>
      </c>
      <c r="F499" s="13">
        <v>0</v>
      </c>
      <c r="G499" s="13">
        <v>0</v>
      </c>
      <c r="H499" s="13">
        <v>0</v>
      </c>
      <c r="I499" s="13">
        <v>0</v>
      </c>
      <c r="J499" s="38">
        <f t="shared" si="29"/>
        <v>0</v>
      </c>
      <c r="K499" s="13">
        <v>0</v>
      </c>
      <c r="L499" s="13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 s="38">
        <f t="shared" si="30"/>
        <v>95.5</v>
      </c>
      <c r="U499">
        <v>0</v>
      </c>
      <c r="V499">
        <v>0</v>
      </c>
      <c r="W499">
        <v>0</v>
      </c>
      <c r="X499">
        <v>0</v>
      </c>
      <c r="Y499">
        <v>95.5</v>
      </c>
      <c r="Z499">
        <v>0</v>
      </c>
      <c r="AA499">
        <v>0</v>
      </c>
      <c r="AB499">
        <v>0</v>
      </c>
      <c r="AC499">
        <v>0</v>
      </c>
      <c r="AD499" s="38">
        <v>0</v>
      </c>
      <c r="AE499" s="39">
        <f t="shared" si="31"/>
        <v>95.5</v>
      </c>
    </row>
    <row r="500" spans="1:31" x14ac:dyDescent="0.25">
      <c r="A500" s="33" t="str">
        <f>DATA!A499</f>
        <v>VŠVU (VŠVU)</v>
      </c>
      <c r="B500" s="41" t="str">
        <f>DATA!C499&amp;" - "&amp;DATA!B499</f>
        <v>Architekt - SN3</v>
      </c>
      <c r="C500" s="38">
        <f t="shared" si="28"/>
        <v>0</v>
      </c>
      <c r="D500" s="13">
        <v>0</v>
      </c>
      <c r="E500" s="13">
        <v>0</v>
      </c>
      <c r="F500" s="13">
        <v>0</v>
      </c>
      <c r="G500" s="13">
        <v>0</v>
      </c>
      <c r="H500" s="13">
        <v>0</v>
      </c>
      <c r="I500" s="13">
        <v>0</v>
      </c>
      <c r="J500" s="38">
        <f t="shared" si="29"/>
        <v>0</v>
      </c>
      <c r="K500" s="13">
        <v>0</v>
      </c>
      <c r="L500" s="13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 s="38">
        <f t="shared" si="30"/>
        <v>0.25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0.25</v>
      </c>
      <c r="AA500">
        <v>0</v>
      </c>
      <c r="AB500">
        <v>0</v>
      </c>
      <c r="AC500">
        <v>0</v>
      </c>
      <c r="AD500" s="38">
        <v>0</v>
      </c>
      <c r="AE500" s="39">
        <f t="shared" si="31"/>
        <v>0.25</v>
      </c>
    </row>
    <row r="501" spans="1:31" x14ac:dyDescent="0.25">
      <c r="A501" s="33" t="str">
        <f>DATA!A500</f>
        <v>VŠVU (VŠVU)</v>
      </c>
      <c r="B501" s="41" t="str">
        <f>DATA!C500&amp;" - "&amp;DATA!B500</f>
        <v>Dizajnér - SN3</v>
      </c>
      <c r="C501" s="38">
        <f t="shared" si="28"/>
        <v>0</v>
      </c>
      <c r="D501" s="13">
        <v>0</v>
      </c>
      <c r="E501" s="13">
        <v>0</v>
      </c>
      <c r="F501" s="13">
        <v>0</v>
      </c>
      <c r="G501" s="13">
        <v>0</v>
      </c>
      <c r="H501" s="13">
        <v>0</v>
      </c>
      <c r="I501" s="13">
        <v>0</v>
      </c>
      <c r="J501" s="38">
        <f t="shared" si="29"/>
        <v>0</v>
      </c>
      <c r="K501" s="13">
        <v>0</v>
      </c>
      <c r="L501" s="13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 s="38">
        <f t="shared" si="30"/>
        <v>53.1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53.1</v>
      </c>
      <c r="AA501">
        <v>0</v>
      </c>
      <c r="AB501">
        <v>0</v>
      </c>
      <c r="AC501">
        <v>0</v>
      </c>
      <c r="AD501" s="38">
        <v>0</v>
      </c>
      <c r="AE501" s="39">
        <f t="shared" si="31"/>
        <v>53.1</v>
      </c>
    </row>
    <row r="502" spans="1:31" x14ac:dyDescent="0.25">
      <c r="A502" s="33" t="str">
        <f>DATA!A501</f>
        <v>VŠVU (VŠVU)</v>
      </c>
      <c r="B502" s="41" t="str">
        <f>DATA!C501&amp;" - "&amp;DATA!B501</f>
        <v>Kurátor výstavy - SN3</v>
      </c>
      <c r="C502" s="38">
        <f t="shared" si="28"/>
        <v>0</v>
      </c>
      <c r="D502" s="13">
        <v>0</v>
      </c>
      <c r="E502" s="13">
        <v>0</v>
      </c>
      <c r="F502" s="13">
        <v>0</v>
      </c>
      <c r="G502" s="13">
        <v>0</v>
      </c>
      <c r="H502" s="13">
        <v>0</v>
      </c>
      <c r="I502" s="13">
        <v>0</v>
      </c>
      <c r="J502" s="38">
        <f t="shared" si="29"/>
        <v>0</v>
      </c>
      <c r="K502" s="13">
        <v>0</v>
      </c>
      <c r="L502" s="13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 s="38">
        <f t="shared" si="30"/>
        <v>11.8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11.8</v>
      </c>
      <c r="AA502">
        <v>0</v>
      </c>
      <c r="AB502">
        <v>0</v>
      </c>
      <c r="AC502">
        <v>0</v>
      </c>
      <c r="AD502" s="38">
        <v>0</v>
      </c>
      <c r="AE502" s="39">
        <f t="shared" si="31"/>
        <v>11.8</v>
      </c>
    </row>
    <row r="503" spans="1:31" x14ac:dyDescent="0.25">
      <c r="A503" s="33" t="str">
        <f>DATA!A502</f>
        <v>VŠVU (VŠVU)</v>
      </c>
      <c r="B503" s="41" t="str">
        <f>DATA!C502&amp;" - "&amp;DATA!B502</f>
        <v>Režisér - SN3</v>
      </c>
      <c r="C503" s="38">
        <f t="shared" si="28"/>
        <v>0</v>
      </c>
      <c r="D503" s="13">
        <v>0</v>
      </c>
      <c r="E503" s="13">
        <v>0</v>
      </c>
      <c r="F503" s="13">
        <v>0</v>
      </c>
      <c r="G503" s="13">
        <v>0</v>
      </c>
      <c r="H503" s="13">
        <v>0</v>
      </c>
      <c r="I503" s="13">
        <v>0</v>
      </c>
      <c r="J503" s="38">
        <f t="shared" si="29"/>
        <v>0</v>
      </c>
      <c r="K503" s="13">
        <v>0</v>
      </c>
      <c r="L503" s="1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 s="38">
        <f t="shared" si="30"/>
        <v>2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2</v>
      </c>
      <c r="AA503">
        <v>0</v>
      </c>
      <c r="AB503">
        <v>0</v>
      </c>
      <c r="AC503">
        <v>0</v>
      </c>
      <c r="AD503" s="38">
        <v>0</v>
      </c>
      <c r="AE503" s="39">
        <f t="shared" si="31"/>
        <v>2</v>
      </c>
    </row>
    <row r="504" spans="1:31" x14ac:dyDescent="0.25">
      <c r="A504" s="33" t="str">
        <f>DATA!A503</f>
        <v>VŠVU (VŠVU)</v>
      </c>
      <c r="B504" s="41" t="str">
        <f>DATA!C503&amp;" - "&amp;DATA!B503</f>
        <v>Výtvarník - SN3</v>
      </c>
      <c r="C504" s="38">
        <f t="shared" si="28"/>
        <v>0</v>
      </c>
      <c r="D504" s="13">
        <v>0</v>
      </c>
      <c r="E504" s="13">
        <v>0</v>
      </c>
      <c r="F504" s="13">
        <v>0</v>
      </c>
      <c r="G504" s="13">
        <v>0</v>
      </c>
      <c r="H504" s="13">
        <v>0</v>
      </c>
      <c r="I504" s="13">
        <v>0</v>
      </c>
      <c r="J504" s="38">
        <f t="shared" si="29"/>
        <v>0</v>
      </c>
      <c r="K504" s="13">
        <v>0</v>
      </c>
      <c r="L504" s="13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 s="38">
        <f t="shared" si="30"/>
        <v>93.5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93.5</v>
      </c>
      <c r="AA504">
        <v>0</v>
      </c>
      <c r="AB504">
        <v>0</v>
      </c>
      <c r="AC504">
        <v>0</v>
      </c>
      <c r="AD504" s="38">
        <v>0</v>
      </c>
      <c r="AE504" s="39">
        <f t="shared" si="31"/>
        <v>93.5</v>
      </c>
    </row>
    <row r="505" spans="1:31" x14ac:dyDescent="0.25">
      <c r="A505" s="33" t="str">
        <f>DATA!A504</f>
        <v>VŠVU (VŠVU)</v>
      </c>
      <c r="B505" s="41" t="str">
        <f>DATA!C504&amp;" - "&amp;DATA!B504</f>
        <v>Dizajnér - SR1</v>
      </c>
      <c r="C505" s="38">
        <f t="shared" si="28"/>
        <v>0</v>
      </c>
      <c r="D505" s="13">
        <v>0</v>
      </c>
      <c r="E505" s="13">
        <v>0</v>
      </c>
      <c r="F505" s="13">
        <v>0</v>
      </c>
      <c r="G505" s="13">
        <v>0</v>
      </c>
      <c r="H505" s="13">
        <v>0</v>
      </c>
      <c r="I505" s="13">
        <v>0</v>
      </c>
      <c r="J505" s="38">
        <f t="shared" si="29"/>
        <v>0</v>
      </c>
      <c r="K505" s="13">
        <v>0</v>
      </c>
      <c r="L505" s="13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 s="38">
        <f t="shared" si="30"/>
        <v>2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2</v>
      </c>
      <c r="AB505">
        <v>0</v>
      </c>
      <c r="AC505">
        <v>0</v>
      </c>
      <c r="AD505" s="38">
        <v>0</v>
      </c>
      <c r="AE505" s="39">
        <f t="shared" si="31"/>
        <v>2</v>
      </c>
    </row>
    <row r="506" spans="1:31" x14ac:dyDescent="0.25">
      <c r="A506" s="33" t="str">
        <f>DATA!A505</f>
        <v>VŠVU (VŠVU)</v>
      </c>
      <c r="B506" s="41" t="str">
        <f>DATA!C505&amp;" - "&amp;DATA!B505</f>
        <v>Reštaurátor - SR1</v>
      </c>
      <c r="C506" s="38">
        <f t="shared" si="28"/>
        <v>0</v>
      </c>
      <c r="D506" s="13">
        <v>0</v>
      </c>
      <c r="E506" s="13">
        <v>0</v>
      </c>
      <c r="F506" s="13">
        <v>0</v>
      </c>
      <c r="G506" s="13">
        <v>0</v>
      </c>
      <c r="H506" s="13">
        <v>0</v>
      </c>
      <c r="I506" s="13">
        <v>0</v>
      </c>
      <c r="J506" s="38">
        <f t="shared" si="29"/>
        <v>0</v>
      </c>
      <c r="K506" s="13">
        <v>0</v>
      </c>
      <c r="L506" s="13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 s="38">
        <f t="shared" si="30"/>
        <v>1.5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1.5</v>
      </c>
      <c r="AB506">
        <v>0</v>
      </c>
      <c r="AC506">
        <v>0</v>
      </c>
      <c r="AD506" s="38">
        <v>0</v>
      </c>
      <c r="AE506" s="39">
        <f t="shared" si="31"/>
        <v>1.5</v>
      </c>
    </row>
    <row r="507" spans="1:31" x14ac:dyDescent="0.25">
      <c r="A507" s="33" t="str">
        <f>DATA!A506</f>
        <v>VŠVU (VŠVU)</v>
      </c>
      <c r="B507" s="41" t="str">
        <f>DATA!C506&amp;" - "&amp;DATA!B506</f>
        <v>Výtvarník - SR1</v>
      </c>
      <c r="C507" s="38">
        <f t="shared" si="28"/>
        <v>0</v>
      </c>
      <c r="D507" s="13">
        <v>0</v>
      </c>
      <c r="E507" s="13">
        <v>0</v>
      </c>
      <c r="F507" s="13">
        <v>0</v>
      </c>
      <c r="G507" s="13">
        <v>0</v>
      </c>
      <c r="H507" s="13">
        <v>0</v>
      </c>
      <c r="I507" s="13">
        <v>0</v>
      </c>
      <c r="J507" s="38">
        <f t="shared" si="29"/>
        <v>0</v>
      </c>
      <c r="K507" s="13">
        <v>0</v>
      </c>
      <c r="L507" s="13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 s="38">
        <f t="shared" si="30"/>
        <v>16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16</v>
      </c>
      <c r="AB507">
        <v>0</v>
      </c>
      <c r="AC507">
        <v>0</v>
      </c>
      <c r="AD507" s="38">
        <v>0</v>
      </c>
      <c r="AE507" s="39">
        <f t="shared" si="31"/>
        <v>16</v>
      </c>
    </row>
    <row r="508" spans="1:31" x14ac:dyDescent="0.25">
      <c r="A508" s="33" t="str">
        <f>DATA!A507</f>
        <v>VŠVU (VŠVU)</v>
      </c>
      <c r="B508" s="41" t="str">
        <f>DATA!C507&amp;" - "&amp;DATA!B507</f>
        <v>Architekt - SR2</v>
      </c>
      <c r="C508" s="38">
        <f t="shared" si="28"/>
        <v>0</v>
      </c>
      <c r="D508" s="13">
        <v>0</v>
      </c>
      <c r="E508" s="13">
        <v>0</v>
      </c>
      <c r="F508" s="13">
        <v>0</v>
      </c>
      <c r="G508" s="13">
        <v>0</v>
      </c>
      <c r="H508" s="13">
        <v>0</v>
      </c>
      <c r="I508" s="13">
        <v>0</v>
      </c>
      <c r="J508" s="38">
        <f t="shared" si="29"/>
        <v>0</v>
      </c>
      <c r="K508" s="13">
        <v>0</v>
      </c>
      <c r="L508" s="13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 s="38">
        <f t="shared" si="30"/>
        <v>2.5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2.5</v>
      </c>
      <c r="AC508">
        <v>0</v>
      </c>
      <c r="AD508" s="38">
        <v>0</v>
      </c>
      <c r="AE508" s="39">
        <f t="shared" si="31"/>
        <v>2.5</v>
      </c>
    </row>
    <row r="509" spans="1:31" x14ac:dyDescent="0.25">
      <c r="A509" s="33" t="str">
        <f>DATA!A508</f>
        <v>VŠVU (VŠVU)</v>
      </c>
      <c r="B509" s="41" t="str">
        <f>DATA!C508&amp;" - "&amp;DATA!B508</f>
        <v>Dizajnér - SR2</v>
      </c>
      <c r="C509" s="38">
        <f t="shared" si="28"/>
        <v>0</v>
      </c>
      <c r="D509" s="13">
        <v>0</v>
      </c>
      <c r="E509" s="13">
        <v>0</v>
      </c>
      <c r="F509" s="13">
        <v>0</v>
      </c>
      <c r="G509" s="13">
        <v>0</v>
      </c>
      <c r="H509" s="13">
        <v>0</v>
      </c>
      <c r="I509" s="13">
        <v>0</v>
      </c>
      <c r="J509" s="38">
        <f t="shared" si="29"/>
        <v>0</v>
      </c>
      <c r="K509" s="13">
        <v>0</v>
      </c>
      <c r="L509" s="13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 s="38">
        <f t="shared" si="30"/>
        <v>9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9</v>
      </c>
      <c r="AC509">
        <v>0</v>
      </c>
      <c r="AD509" s="38">
        <v>0</v>
      </c>
      <c r="AE509" s="39">
        <f t="shared" si="31"/>
        <v>9</v>
      </c>
    </row>
    <row r="510" spans="1:31" x14ac:dyDescent="0.25">
      <c r="A510" s="33" t="str">
        <f>DATA!A509</f>
        <v>VŠVU (VŠVU)</v>
      </c>
      <c r="B510" s="41" t="str">
        <f>DATA!C509&amp;" - "&amp;DATA!B509</f>
        <v>Výtvarník - SR2</v>
      </c>
      <c r="C510" s="38">
        <f t="shared" si="28"/>
        <v>0</v>
      </c>
      <c r="D510" s="13">
        <v>0</v>
      </c>
      <c r="E510" s="13">
        <v>0</v>
      </c>
      <c r="F510" s="13">
        <v>0</v>
      </c>
      <c r="G510" s="13">
        <v>0</v>
      </c>
      <c r="H510" s="13">
        <v>0</v>
      </c>
      <c r="I510" s="13">
        <v>0</v>
      </c>
      <c r="J510" s="38">
        <f t="shared" si="29"/>
        <v>0</v>
      </c>
      <c r="K510" s="13">
        <v>0</v>
      </c>
      <c r="L510" s="13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 s="38">
        <f t="shared" si="30"/>
        <v>23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23</v>
      </c>
      <c r="AC510">
        <v>0</v>
      </c>
      <c r="AD510" s="38">
        <v>0</v>
      </c>
      <c r="AE510" s="39">
        <f t="shared" si="31"/>
        <v>23</v>
      </c>
    </row>
    <row r="511" spans="1:31" x14ac:dyDescent="0.25">
      <c r="A511" s="33" t="str">
        <f>DATA!A510</f>
        <v>VŠVU (VŠVU)</v>
      </c>
      <c r="B511" s="41" t="str">
        <f>DATA!C510&amp;" - "&amp;DATA!B510</f>
        <v>Architekt - SR3</v>
      </c>
      <c r="C511" s="38">
        <f t="shared" si="28"/>
        <v>0</v>
      </c>
      <c r="D511" s="13">
        <v>0</v>
      </c>
      <c r="E511" s="13">
        <v>0</v>
      </c>
      <c r="F511" s="13">
        <v>0</v>
      </c>
      <c r="G511" s="13">
        <v>0</v>
      </c>
      <c r="H511" s="13">
        <v>0</v>
      </c>
      <c r="I511" s="13">
        <v>0</v>
      </c>
      <c r="J511" s="38">
        <f t="shared" si="29"/>
        <v>0</v>
      </c>
      <c r="K511" s="13">
        <v>0</v>
      </c>
      <c r="L511" s="13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 s="38">
        <f t="shared" si="30"/>
        <v>1.25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1.25</v>
      </c>
      <c r="AD511" s="38">
        <v>0</v>
      </c>
      <c r="AE511" s="39">
        <f t="shared" si="31"/>
        <v>1.25</v>
      </c>
    </row>
    <row r="512" spans="1:31" x14ac:dyDescent="0.25">
      <c r="A512" s="33" t="str">
        <f>DATA!A511</f>
        <v>VŠVU (VŠVU)</v>
      </c>
      <c r="B512" s="41" t="str">
        <f>DATA!C511&amp;" - "&amp;DATA!B511</f>
        <v>Dizajnér - SR3</v>
      </c>
      <c r="C512" s="38">
        <f t="shared" si="28"/>
        <v>0</v>
      </c>
      <c r="D512" s="13">
        <v>0</v>
      </c>
      <c r="E512" s="13">
        <v>0</v>
      </c>
      <c r="F512" s="13">
        <v>0</v>
      </c>
      <c r="G512" s="13">
        <v>0</v>
      </c>
      <c r="H512" s="13">
        <v>0</v>
      </c>
      <c r="I512" s="13">
        <v>0</v>
      </c>
      <c r="J512" s="38">
        <f t="shared" si="29"/>
        <v>0</v>
      </c>
      <c r="K512" s="13">
        <v>0</v>
      </c>
      <c r="L512" s="13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 s="38">
        <f t="shared" si="30"/>
        <v>15.8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15.8</v>
      </c>
      <c r="AD512" s="38">
        <v>0</v>
      </c>
      <c r="AE512" s="39">
        <f t="shared" si="31"/>
        <v>15.8</v>
      </c>
    </row>
    <row r="513" spans="1:31" x14ac:dyDescent="0.25">
      <c r="A513" s="33" t="str">
        <f>DATA!A512</f>
        <v>VŠVU (VŠVU)</v>
      </c>
      <c r="B513" s="41" t="str">
        <f>DATA!C512&amp;" - "&amp;DATA!B512</f>
        <v>Kurátor výstavy - SR3</v>
      </c>
      <c r="C513" s="38">
        <f t="shared" si="28"/>
        <v>0</v>
      </c>
      <c r="D513" s="13">
        <v>0</v>
      </c>
      <c r="E513" s="13">
        <v>0</v>
      </c>
      <c r="F513" s="13">
        <v>0</v>
      </c>
      <c r="G513" s="13">
        <v>0</v>
      </c>
      <c r="H513" s="13">
        <v>0</v>
      </c>
      <c r="I513" s="13">
        <v>0</v>
      </c>
      <c r="J513" s="38">
        <f t="shared" si="29"/>
        <v>0</v>
      </c>
      <c r="K513" s="13">
        <v>0</v>
      </c>
      <c r="L513" s="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 s="38">
        <f t="shared" si="30"/>
        <v>2.67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2.67</v>
      </c>
      <c r="AD513" s="38">
        <v>0</v>
      </c>
      <c r="AE513" s="39">
        <f t="shared" si="31"/>
        <v>2.67</v>
      </c>
    </row>
    <row r="514" spans="1:31" x14ac:dyDescent="0.25">
      <c r="A514" s="33" t="str">
        <f>DATA!A513</f>
        <v>VŠVU (VŠVU)</v>
      </c>
      <c r="B514" s="41" t="str">
        <f>DATA!C513&amp;" - "&amp;DATA!B513</f>
        <v>Výtvarník - SR3</v>
      </c>
      <c r="C514" s="38">
        <f t="shared" si="28"/>
        <v>0</v>
      </c>
      <c r="D514" s="13">
        <v>0</v>
      </c>
      <c r="E514" s="13">
        <v>0</v>
      </c>
      <c r="F514" s="13">
        <v>0</v>
      </c>
      <c r="G514" s="13">
        <v>0</v>
      </c>
      <c r="H514" s="13">
        <v>0</v>
      </c>
      <c r="I514" s="13">
        <v>0</v>
      </c>
      <c r="J514" s="38">
        <f t="shared" si="29"/>
        <v>0</v>
      </c>
      <c r="K514" s="13">
        <v>0</v>
      </c>
      <c r="L514" s="13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 s="38">
        <f t="shared" si="30"/>
        <v>75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75</v>
      </c>
      <c r="AD514" s="38">
        <v>0</v>
      </c>
      <c r="AE514" s="39">
        <f t="shared" si="31"/>
        <v>75</v>
      </c>
    </row>
    <row r="515" spans="1:31" x14ac:dyDescent="0.25">
      <c r="A515" s="33" t="str">
        <f>DATA!A514</f>
        <v>VŠVU (VŠVU)</v>
      </c>
      <c r="B515" s="41" t="str">
        <f>DATA!C514&amp;" - "&amp;DATA!B514</f>
        <v>Dizajnér - ZM1</v>
      </c>
      <c r="C515" s="38">
        <f t="shared" ref="C515:C578" si="32">SUM(D515:I515)</f>
        <v>0</v>
      </c>
      <c r="D515" s="13">
        <v>0</v>
      </c>
      <c r="E515" s="13">
        <v>0</v>
      </c>
      <c r="F515" s="13">
        <v>0</v>
      </c>
      <c r="G515" s="13">
        <v>0</v>
      </c>
      <c r="H515" s="13">
        <v>0</v>
      </c>
      <c r="I515" s="13">
        <v>0</v>
      </c>
      <c r="J515" s="38">
        <f t="shared" ref="J515:J578" si="33">SUM(K515:S515)</f>
        <v>2.5</v>
      </c>
      <c r="K515" s="13">
        <v>2.5</v>
      </c>
      <c r="L515" s="13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 s="38">
        <f t="shared" ref="T515:T578" si="34">SUM(U515:AC515)</f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 s="38">
        <v>0</v>
      </c>
      <c r="AE515" s="39">
        <f t="shared" ref="AE515:AE578" si="35">SUM(C515,J515,T515,AD515,)</f>
        <v>2.5</v>
      </c>
    </row>
    <row r="516" spans="1:31" x14ac:dyDescent="0.25">
      <c r="A516" s="33" t="str">
        <f>DATA!A515</f>
        <v>VŠVU (VŠVU)</v>
      </c>
      <c r="B516" s="41" t="str">
        <f>DATA!C515&amp;" - "&amp;DATA!B515</f>
        <v>Dizajnér - ZM2</v>
      </c>
      <c r="C516" s="38">
        <f t="shared" si="32"/>
        <v>0</v>
      </c>
      <c r="D516" s="13">
        <v>0</v>
      </c>
      <c r="E516" s="13">
        <v>0</v>
      </c>
      <c r="F516" s="13">
        <v>0</v>
      </c>
      <c r="G516" s="13">
        <v>0</v>
      </c>
      <c r="H516" s="13">
        <v>0</v>
      </c>
      <c r="I516" s="13">
        <v>0</v>
      </c>
      <c r="J516" s="38">
        <f t="shared" si="33"/>
        <v>3</v>
      </c>
      <c r="K516" s="13">
        <v>0</v>
      </c>
      <c r="L516" s="13">
        <v>3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 s="38">
        <f t="shared" si="34"/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 s="38">
        <v>0</v>
      </c>
      <c r="AE516" s="39">
        <f t="shared" si="35"/>
        <v>3</v>
      </c>
    </row>
    <row r="517" spans="1:31" x14ac:dyDescent="0.25">
      <c r="A517" s="33" t="str">
        <f>DATA!A516</f>
        <v>VŠVU (VŠVU)</v>
      </c>
      <c r="B517" s="41" t="str">
        <f>DATA!C516&amp;" - "&amp;DATA!B516</f>
        <v>Autor scenára - ZM3</v>
      </c>
      <c r="C517" s="38">
        <f t="shared" si="32"/>
        <v>0</v>
      </c>
      <c r="D517" s="13">
        <v>0</v>
      </c>
      <c r="E517" s="13">
        <v>0</v>
      </c>
      <c r="F517" s="13">
        <v>0</v>
      </c>
      <c r="G517" s="13">
        <v>0</v>
      </c>
      <c r="H517" s="13">
        <v>0</v>
      </c>
      <c r="I517" s="13">
        <v>0</v>
      </c>
      <c r="J517" s="38">
        <f t="shared" si="33"/>
        <v>0.5</v>
      </c>
      <c r="K517" s="13">
        <v>0</v>
      </c>
      <c r="L517" s="13">
        <v>0</v>
      </c>
      <c r="M517">
        <v>0.5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 s="38">
        <f t="shared" si="34"/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 s="38">
        <v>0</v>
      </c>
      <c r="AE517" s="39">
        <f t="shared" si="35"/>
        <v>0.5</v>
      </c>
    </row>
    <row r="518" spans="1:31" x14ac:dyDescent="0.25">
      <c r="A518" s="33" t="str">
        <f>DATA!A517</f>
        <v>VŠVU (VŠVU)</v>
      </c>
      <c r="B518" s="41" t="str">
        <f>DATA!C517&amp;" - "&amp;DATA!B517</f>
        <v>Dizajnér - ZM3</v>
      </c>
      <c r="C518" s="38">
        <f t="shared" si="32"/>
        <v>0</v>
      </c>
      <c r="D518" s="13">
        <v>0</v>
      </c>
      <c r="E518" s="13">
        <v>0</v>
      </c>
      <c r="F518" s="13">
        <v>0</v>
      </c>
      <c r="G518" s="13">
        <v>0</v>
      </c>
      <c r="H518" s="13">
        <v>0</v>
      </c>
      <c r="I518" s="13">
        <v>0</v>
      </c>
      <c r="J518" s="38">
        <f t="shared" si="33"/>
        <v>7</v>
      </c>
      <c r="K518" s="13">
        <v>0</v>
      </c>
      <c r="L518" s="13">
        <v>0</v>
      </c>
      <c r="M518">
        <v>7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 s="38">
        <f t="shared" si="34"/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 s="38">
        <v>0</v>
      </c>
      <c r="AE518" s="39">
        <f t="shared" si="35"/>
        <v>7</v>
      </c>
    </row>
    <row r="519" spans="1:31" x14ac:dyDescent="0.25">
      <c r="A519" s="33" t="str">
        <f>DATA!A518</f>
        <v>VŠVU (VŠVU)</v>
      </c>
      <c r="B519" s="41" t="str">
        <f>DATA!C518&amp;" - "&amp;DATA!B518</f>
        <v>Kurátor výstavy - ZM3</v>
      </c>
      <c r="C519" s="38">
        <f t="shared" si="32"/>
        <v>0</v>
      </c>
      <c r="D519" s="13">
        <v>0</v>
      </c>
      <c r="E519" s="13">
        <v>0</v>
      </c>
      <c r="F519" s="13">
        <v>0</v>
      </c>
      <c r="G519" s="13">
        <v>0</v>
      </c>
      <c r="H519" s="13">
        <v>0</v>
      </c>
      <c r="I519" s="13">
        <v>0</v>
      </c>
      <c r="J519" s="38">
        <f t="shared" si="33"/>
        <v>1</v>
      </c>
      <c r="K519" s="13">
        <v>0</v>
      </c>
      <c r="L519" s="13">
        <v>0</v>
      </c>
      <c r="M519">
        <v>1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 s="38">
        <f t="shared" si="34"/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 s="38">
        <v>0</v>
      </c>
      <c r="AE519" s="39">
        <f t="shared" si="35"/>
        <v>1</v>
      </c>
    </row>
    <row r="520" spans="1:31" x14ac:dyDescent="0.25">
      <c r="A520" s="33" t="str">
        <f>DATA!A519</f>
        <v>VŠVU (VŠVU)</v>
      </c>
      <c r="B520" s="41" t="str">
        <f>DATA!C519&amp;" - "&amp;DATA!B519</f>
        <v>Producent - ZM3</v>
      </c>
      <c r="C520" s="38">
        <f t="shared" si="32"/>
        <v>0</v>
      </c>
      <c r="D520" s="13">
        <v>0</v>
      </c>
      <c r="E520" s="13">
        <v>0</v>
      </c>
      <c r="F520" s="13">
        <v>0</v>
      </c>
      <c r="G520" s="13">
        <v>0</v>
      </c>
      <c r="H520" s="13">
        <v>0</v>
      </c>
      <c r="I520" s="13">
        <v>0</v>
      </c>
      <c r="J520" s="38">
        <f t="shared" si="33"/>
        <v>1</v>
      </c>
      <c r="K520" s="13">
        <v>0</v>
      </c>
      <c r="L520" s="13">
        <v>0</v>
      </c>
      <c r="M520">
        <v>1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 s="38">
        <f t="shared" si="34"/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 s="38">
        <v>0</v>
      </c>
      <c r="AE520" s="39">
        <f t="shared" si="35"/>
        <v>1</v>
      </c>
    </row>
    <row r="521" spans="1:31" x14ac:dyDescent="0.25">
      <c r="A521" s="33" t="str">
        <f>DATA!A520</f>
        <v>VŠVU (VŠVU)</v>
      </c>
      <c r="B521" s="41" t="str">
        <f>DATA!C520&amp;" - "&amp;DATA!B520</f>
        <v>Režisér - ZM3</v>
      </c>
      <c r="C521" s="38">
        <f t="shared" si="32"/>
        <v>0</v>
      </c>
      <c r="D521" s="13">
        <v>0</v>
      </c>
      <c r="E521" s="13">
        <v>0</v>
      </c>
      <c r="F521" s="13">
        <v>0</v>
      </c>
      <c r="G521" s="13">
        <v>0</v>
      </c>
      <c r="H521" s="13">
        <v>0</v>
      </c>
      <c r="I521" s="13">
        <v>0</v>
      </c>
      <c r="J521" s="38">
        <f t="shared" si="33"/>
        <v>1</v>
      </c>
      <c r="K521" s="13">
        <v>0</v>
      </c>
      <c r="L521" s="13">
        <v>0</v>
      </c>
      <c r="M521">
        <v>1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 s="38">
        <f t="shared" si="34"/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 s="38">
        <v>0</v>
      </c>
      <c r="AE521" s="39">
        <f t="shared" si="35"/>
        <v>1</v>
      </c>
    </row>
    <row r="522" spans="1:31" x14ac:dyDescent="0.25">
      <c r="A522" s="33" t="str">
        <f>DATA!A521</f>
        <v>VŠVU (VŠVU)</v>
      </c>
      <c r="B522" s="41" t="str">
        <f>DATA!C521&amp;" - "&amp;DATA!B521</f>
        <v>Strihač - ZM3</v>
      </c>
      <c r="C522" s="38">
        <f t="shared" si="32"/>
        <v>0</v>
      </c>
      <c r="D522" s="13">
        <v>0</v>
      </c>
      <c r="E522" s="13">
        <v>0</v>
      </c>
      <c r="F522" s="13">
        <v>0</v>
      </c>
      <c r="G522" s="13">
        <v>0</v>
      </c>
      <c r="H522" s="13">
        <v>0</v>
      </c>
      <c r="I522" s="13">
        <v>0</v>
      </c>
      <c r="J522" s="38">
        <f t="shared" si="33"/>
        <v>1</v>
      </c>
      <c r="K522" s="13">
        <v>0</v>
      </c>
      <c r="L522" s="13">
        <v>0</v>
      </c>
      <c r="M522">
        <v>1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 s="38">
        <f t="shared" si="34"/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 s="38">
        <v>0</v>
      </c>
      <c r="AE522" s="39">
        <f t="shared" si="35"/>
        <v>1</v>
      </c>
    </row>
    <row r="523" spans="1:31" x14ac:dyDescent="0.25">
      <c r="A523" s="33" t="str">
        <f>DATA!A522</f>
        <v>VŠVU (VŠVU)</v>
      </c>
      <c r="B523" s="41" t="str">
        <f>DATA!C522&amp;" - "&amp;DATA!B522</f>
        <v>Výtvarník - ZM3</v>
      </c>
      <c r="C523" s="38">
        <f t="shared" si="32"/>
        <v>0</v>
      </c>
      <c r="D523" s="13">
        <v>0</v>
      </c>
      <c r="E523" s="13">
        <v>0</v>
      </c>
      <c r="F523" s="13">
        <v>0</v>
      </c>
      <c r="G523" s="13">
        <v>0</v>
      </c>
      <c r="H523" s="13">
        <v>0</v>
      </c>
      <c r="I523" s="13">
        <v>0</v>
      </c>
      <c r="J523" s="38">
        <f t="shared" si="33"/>
        <v>17</v>
      </c>
      <c r="K523" s="13">
        <v>0</v>
      </c>
      <c r="L523" s="13">
        <v>0</v>
      </c>
      <c r="M523">
        <v>17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 s="38">
        <f t="shared" si="34"/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 s="38">
        <v>0</v>
      </c>
      <c r="AE523" s="39">
        <f t="shared" si="35"/>
        <v>17</v>
      </c>
    </row>
    <row r="524" spans="1:31" x14ac:dyDescent="0.25">
      <c r="A524" s="33" t="str">
        <f>DATA!A523</f>
        <v>VŠVU (VŠVU)</v>
      </c>
      <c r="B524" s="41" t="str">
        <f>DATA!C523&amp;" - "&amp;DATA!B523</f>
        <v>Dizajnér - ZN1</v>
      </c>
      <c r="C524" s="38">
        <f t="shared" si="32"/>
        <v>0</v>
      </c>
      <c r="D524" s="13">
        <v>0</v>
      </c>
      <c r="E524" s="13">
        <v>0</v>
      </c>
      <c r="F524" s="13">
        <v>0</v>
      </c>
      <c r="G524" s="13">
        <v>0</v>
      </c>
      <c r="H524" s="13">
        <v>0</v>
      </c>
      <c r="I524" s="13">
        <v>0</v>
      </c>
      <c r="J524" s="38">
        <f t="shared" si="33"/>
        <v>1</v>
      </c>
      <c r="K524" s="13">
        <v>0</v>
      </c>
      <c r="L524" s="13">
        <v>0</v>
      </c>
      <c r="M524">
        <v>0</v>
      </c>
      <c r="N524">
        <v>1</v>
      </c>
      <c r="O524">
        <v>0</v>
      </c>
      <c r="P524">
        <v>0</v>
      </c>
      <c r="Q524">
        <v>0</v>
      </c>
      <c r="R524">
        <v>0</v>
      </c>
      <c r="S524">
        <v>0</v>
      </c>
      <c r="T524" s="38">
        <f t="shared" si="34"/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 s="38">
        <v>0</v>
      </c>
      <c r="AE524" s="39">
        <f t="shared" si="35"/>
        <v>1</v>
      </c>
    </row>
    <row r="525" spans="1:31" x14ac:dyDescent="0.25">
      <c r="A525" s="33" t="str">
        <f>DATA!A524</f>
        <v>VŠVU (VŠVU)</v>
      </c>
      <c r="B525" s="41" t="str">
        <f>DATA!C524&amp;" - "&amp;DATA!B524</f>
        <v>Výtvarník - ZN1</v>
      </c>
      <c r="C525" s="38">
        <f t="shared" si="32"/>
        <v>0</v>
      </c>
      <c r="D525" s="13">
        <v>0</v>
      </c>
      <c r="E525" s="13">
        <v>0</v>
      </c>
      <c r="F525" s="13">
        <v>0</v>
      </c>
      <c r="G525" s="13">
        <v>0</v>
      </c>
      <c r="H525" s="13">
        <v>0</v>
      </c>
      <c r="I525" s="13">
        <v>0</v>
      </c>
      <c r="J525" s="38">
        <f t="shared" si="33"/>
        <v>1</v>
      </c>
      <c r="K525" s="13">
        <v>0</v>
      </c>
      <c r="L525" s="13">
        <v>0</v>
      </c>
      <c r="M525">
        <v>0</v>
      </c>
      <c r="N525">
        <v>1</v>
      </c>
      <c r="O525">
        <v>0</v>
      </c>
      <c r="P525">
        <v>0</v>
      </c>
      <c r="Q525">
        <v>0</v>
      </c>
      <c r="R525">
        <v>0</v>
      </c>
      <c r="S525">
        <v>0</v>
      </c>
      <c r="T525" s="38">
        <f t="shared" si="34"/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 s="38">
        <v>0</v>
      </c>
      <c r="AE525" s="39">
        <f t="shared" si="35"/>
        <v>1</v>
      </c>
    </row>
    <row r="526" spans="1:31" x14ac:dyDescent="0.25">
      <c r="A526" s="33" t="str">
        <f>DATA!A525</f>
        <v>VŠVU (VŠVU)</v>
      </c>
      <c r="B526" s="41" t="str">
        <f>DATA!C525&amp;" - "&amp;DATA!B525</f>
        <v>Dizajnér - ZN2</v>
      </c>
      <c r="C526" s="38">
        <f t="shared" si="32"/>
        <v>0</v>
      </c>
      <c r="D526" s="13">
        <v>0</v>
      </c>
      <c r="E526" s="13">
        <v>0</v>
      </c>
      <c r="F526" s="13">
        <v>0</v>
      </c>
      <c r="G526" s="13">
        <v>0</v>
      </c>
      <c r="H526" s="13">
        <v>0</v>
      </c>
      <c r="I526" s="13">
        <v>0</v>
      </c>
      <c r="J526" s="38">
        <f t="shared" si="33"/>
        <v>1</v>
      </c>
      <c r="K526" s="13">
        <v>0</v>
      </c>
      <c r="L526" s="13">
        <v>0</v>
      </c>
      <c r="M526">
        <v>0</v>
      </c>
      <c r="N526">
        <v>0</v>
      </c>
      <c r="O526">
        <v>1</v>
      </c>
      <c r="P526">
        <v>0</v>
      </c>
      <c r="Q526">
        <v>0</v>
      </c>
      <c r="R526">
        <v>0</v>
      </c>
      <c r="S526">
        <v>0</v>
      </c>
      <c r="T526" s="38">
        <f t="shared" si="34"/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 s="38">
        <v>0</v>
      </c>
      <c r="AE526" s="39">
        <f t="shared" si="35"/>
        <v>1</v>
      </c>
    </row>
    <row r="527" spans="1:31" x14ac:dyDescent="0.25">
      <c r="A527" s="33" t="str">
        <f>DATA!A526</f>
        <v>VŠVU (VŠVU)</v>
      </c>
      <c r="B527" s="41" t="str">
        <f>DATA!C526&amp;" - "&amp;DATA!B526</f>
        <v>Výtvarník - ZN2</v>
      </c>
      <c r="C527" s="38">
        <f t="shared" si="32"/>
        <v>0</v>
      </c>
      <c r="D527" s="13">
        <v>0</v>
      </c>
      <c r="E527" s="13">
        <v>0</v>
      </c>
      <c r="F527" s="13">
        <v>0</v>
      </c>
      <c r="G527" s="13">
        <v>0</v>
      </c>
      <c r="H527" s="13">
        <v>0</v>
      </c>
      <c r="I527" s="13">
        <v>0</v>
      </c>
      <c r="J527" s="38">
        <f t="shared" si="33"/>
        <v>4</v>
      </c>
      <c r="K527" s="13">
        <v>0</v>
      </c>
      <c r="L527" s="13">
        <v>0</v>
      </c>
      <c r="M527">
        <v>0</v>
      </c>
      <c r="N527">
        <v>0</v>
      </c>
      <c r="O527">
        <v>4</v>
      </c>
      <c r="P527">
        <v>0</v>
      </c>
      <c r="Q527">
        <v>0</v>
      </c>
      <c r="R527">
        <v>0</v>
      </c>
      <c r="S527">
        <v>0</v>
      </c>
      <c r="T527" s="38">
        <f t="shared" si="34"/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 s="38">
        <v>0</v>
      </c>
      <c r="AE527" s="39">
        <f t="shared" si="35"/>
        <v>4</v>
      </c>
    </row>
    <row r="528" spans="1:31" x14ac:dyDescent="0.25">
      <c r="A528" s="33" t="str">
        <f>DATA!A527</f>
        <v>VŠVU (VŠVU)</v>
      </c>
      <c r="B528" s="41" t="str">
        <f>DATA!C527&amp;" - "&amp;DATA!B527</f>
        <v>Dizajnér - ZN3</v>
      </c>
      <c r="C528" s="38">
        <f t="shared" si="32"/>
        <v>0</v>
      </c>
      <c r="D528" s="13">
        <v>0</v>
      </c>
      <c r="E528" s="13">
        <v>0</v>
      </c>
      <c r="F528" s="13">
        <v>0</v>
      </c>
      <c r="G528" s="13">
        <v>0</v>
      </c>
      <c r="H528" s="13">
        <v>0</v>
      </c>
      <c r="I528" s="13">
        <v>0</v>
      </c>
      <c r="J528" s="38">
        <f t="shared" si="33"/>
        <v>2</v>
      </c>
      <c r="K528" s="13">
        <v>0</v>
      </c>
      <c r="L528" s="13">
        <v>0</v>
      </c>
      <c r="M528">
        <v>0</v>
      </c>
      <c r="N528">
        <v>0</v>
      </c>
      <c r="O528">
        <v>0</v>
      </c>
      <c r="P528">
        <v>2</v>
      </c>
      <c r="Q528">
        <v>0</v>
      </c>
      <c r="R528">
        <v>0</v>
      </c>
      <c r="S528">
        <v>0</v>
      </c>
      <c r="T528" s="38">
        <f t="shared" si="34"/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 s="38">
        <v>0</v>
      </c>
      <c r="AE528" s="39">
        <f t="shared" si="35"/>
        <v>2</v>
      </c>
    </row>
    <row r="529" spans="1:31" x14ac:dyDescent="0.25">
      <c r="A529" s="33" t="str">
        <f>DATA!A528</f>
        <v>VŠVU (VŠVU)</v>
      </c>
      <c r="B529" s="41" t="str">
        <f>DATA!C528&amp;" - "&amp;DATA!B528</f>
        <v>Kurátor výstavy - ZN3</v>
      </c>
      <c r="C529" s="38">
        <f t="shared" si="32"/>
        <v>0</v>
      </c>
      <c r="D529" s="13">
        <v>0</v>
      </c>
      <c r="E529" s="13">
        <v>0</v>
      </c>
      <c r="F529" s="13">
        <v>0</v>
      </c>
      <c r="G529" s="13">
        <v>0</v>
      </c>
      <c r="H529" s="13">
        <v>0</v>
      </c>
      <c r="I529" s="13">
        <v>0</v>
      </c>
      <c r="J529" s="38">
        <f t="shared" si="33"/>
        <v>1</v>
      </c>
      <c r="K529" s="13">
        <v>0</v>
      </c>
      <c r="L529" s="13">
        <v>0</v>
      </c>
      <c r="M529">
        <v>0</v>
      </c>
      <c r="N529">
        <v>0</v>
      </c>
      <c r="O529">
        <v>0</v>
      </c>
      <c r="P529">
        <v>1</v>
      </c>
      <c r="Q529">
        <v>0</v>
      </c>
      <c r="R529">
        <v>0</v>
      </c>
      <c r="S529">
        <v>0</v>
      </c>
      <c r="T529" s="38">
        <f t="shared" si="34"/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 s="38">
        <v>0</v>
      </c>
      <c r="AE529" s="39">
        <f t="shared" si="35"/>
        <v>1</v>
      </c>
    </row>
    <row r="530" spans="1:31" x14ac:dyDescent="0.25">
      <c r="A530" s="33" t="str">
        <f>DATA!A529</f>
        <v>VŠVU (VŠVU)</v>
      </c>
      <c r="B530" s="41" t="str">
        <f>DATA!C529&amp;" - "&amp;DATA!B529</f>
        <v>Výtvarník - ZN3</v>
      </c>
      <c r="C530" s="38">
        <f t="shared" si="32"/>
        <v>0</v>
      </c>
      <c r="D530" s="13">
        <v>0</v>
      </c>
      <c r="E530" s="13">
        <v>0</v>
      </c>
      <c r="F530" s="13">
        <v>0</v>
      </c>
      <c r="G530" s="13">
        <v>0</v>
      </c>
      <c r="H530" s="13">
        <v>0</v>
      </c>
      <c r="I530" s="13">
        <v>0</v>
      </c>
      <c r="J530" s="38">
        <f t="shared" si="33"/>
        <v>1</v>
      </c>
      <c r="K530" s="13">
        <v>0</v>
      </c>
      <c r="L530" s="13">
        <v>0</v>
      </c>
      <c r="M530">
        <v>0</v>
      </c>
      <c r="N530">
        <v>0</v>
      </c>
      <c r="O530">
        <v>0</v>
      </c>
      <c r="P530">
        <v>1</v>
      </c>
      <c r="Q530">
        <v>0</v>
      </c>
      <c r="R530">
        <v>0</v>
      </c>
      <c r="S530">
        <v>0</v>
      </c>
      <c r="T530" s="38">
        <f t="shared" si="34"/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 s="38">
        <v>0</v>
      </c>
      <c r="AE530" s="39">
        <f t="shared" si="35"/>
        <v>1</v>
      </c>
    </row>
    <row r="531" spans="1:31" x14ac:dyDescent="0.25">
      <c r="A531" s="33" t="str">
        <f>DATA!A530</f>
        <v>VŠVU (VŠVU)</v>
      </c>
      <c r="B531" s="41" t="str">
        <f>DATA!C530&amp;" - "&amp;DATA!B530</f>
        <v>Reštaurátor - ZR2</v>
      </c>
      <c r="C531" s="38">
        <f t="shared" si="32"/>
        <v>0</v>
      </c>
      <c r="D531" s="13">
        <v>0</v>
      </c>
      <c r="E531" s="13">
        <v>0</v>
      </c>
      <c r="F531" s="13">
        <v>0</v>
      </c>
      <c r="G531" s="13">
        <v>0</v>
      </c>
      <c r="H531" s="13">
        <v>0</v>
      </c>
      <c r="I531" s="13">
        <v>0</v>
      </c>
      <c r="J531" s="38">
        <f t="shared" si="33"/>
        <v>0.5</v>
      </c>
      <c r="K531" s="13">
        <v>0</v>
      </c>
      <c r="L531" s="13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0.5</v>
      </c>
      <c r="S531">
        <v>0</v>
      </c>
      <c r="T531" s="38">
        <f t="shared" si="34"/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 s="38">
        <v>0</v>
      </c>
      <c r="AE531" s="39">
        <f t="shared" si="35"/>
        <v>0.5</v>
      </c>
    </row>
    <row r="532" spans="1:31" x14ac:dyDescent="0.25">
      <c r="A532" s="33" t="str">
        <f>DATA!A531</f>
        <v>VŠVU (VŠVU)</v>
      </c>
      <c r="B532" s="41" t="str">
        <f>DATA!C531&amp;" - "&amp;DATA!B531</f>
        <v>Reštaurátor - ZR3</v>
      </c>
      <c r="C532" s="38">
        <f t="shared" si="32"/>
        <v>0</v>
      </c>
      <c r="D532" s="13">
        <v>0</v>
      </c>
      <c r="E532" s="13">
        <v>0</v>
      </c>
      <c r="F532" s="13">
        <v>0</v>
      </c>
      <c r="G532" s="13">
        <v>0</v>
      </c>
      <c r="H532" s="13">
        <v>0</v>
      </c>
      <c r="I532" s="13">
        <v>0</v>
      </c>
      <c r="J532" s="38">
        <f t="shared" si="33"/>
        <v>3</v>
      </c>
      <c r="K532" s="13">
        <v>0</v>
      </c>
      <c r="L532" s="13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3</v>
      </c>
      <c r="T532" s="38">
        <f t="shared" si="34"/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 s="38">
        <v>0</v>
      </c>
      <c r="AE532" s="39">
        <f t="shared" si="35"/>
        <v>3</v>
      </c>
    </row>
    <row r="533" spans="1:31" x14ac:dyDescent="0.25">
      <c r="A533" s="33" t="str">
        <f>DATA!A532</f>
        <v>AU (AU.B.Bystrica)</v>
      </c>
      <c r="B533" s="41" t="str">
        <f>DATA!C532&amp;" - "&amp;DATA!B532</f>
        <v>Autor námetu - EM1</v>
      </c>
      <c r="C533" s="38">
        <f t="shared" si="32"/>
        <v>1</v>
      </c>
      <c r="D533" s="13">
        <v>1</v>
      </c>
      <c r="E533" s="13">
        <v>0</v>
      </c>
      <c r="F533" s="13">
        <v>0</v>
      </c>
      <c r="G533" s="13">
        <v>0</v>
      </c>
      <c r="H533" s="13">
        <v>0</v>
      </c>
      <c r="I533" s="13">
        <v>0</v>
      </c>
      <c r="J533" s="38">
        <f t="shared" si="33"/>
        <v>0</v>
      </c>
      <c r="K533" s="13">
        <v>0</v>
      </c>
      <c r="L533" s="1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 s="38">
        <f t="shared" si="34"/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 s="38">
        <v>0</v>
      </c>
      <c r="AE533" s="39">
        <f t="shared" si="35"/>
        <v>1</v>
      </c>
    </row>
    <row r="534" spans="1:31" x14ac:dyDescent="0.25">
      <c r="A534" s="33" t="str">
        <f>DATA!A533</f>
        <v>AU (AU.B.Bystrica)</v>
      </c>
      <c r="B534" s="41" t="str">
        <f>DATA!C533&amp;" - "&amp;DATA!B533</f>
        <v>Autor pohybovej spolupráce - EM1</v>
      </c>
      <c r="C534" s="38">
        <f t="shared" si="32"/>
        <v>1</v>
      </c>
      <c r="D534" s="13">
        <v>1</v>
      </c>
      <c r="E534" s="13">
        <v>0</v>
      </c>
      <c r="F534" s="13">
        <v>0</v>
      </c>
      <c r="G534" s="13">
        <v>0</v>
      </c>
      <c r="H534" s="13">
        <v>0</v>
      </c>
      <c r="I534" s="13">
        <v>0</v>
      </c>
      <c r="J534" s="38">
        <f t="shared" si="33"/>
        <v>0</v>
      </c>
      <c r="K534" s="13">
        <v>0</v>
      </c>
      <c r="L534" s="13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 s="38">
        <f t="shared" si="34"/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 s="38">
        <v>0</v>
      </c>
      <c r="AE534" s="39">
        <f t="shared" si="35"/>
        <v>1</v>
      </c>
    </row>
    <row r="535" spans="1:31" x14ac:dyDescent="0.25">
      <c r="A535" s="33" t="str">
        <f>DATA!A534</f>
        <v>AU (AU.B.Bystrica)</v>
      </c>
      <c r="B535" s="41" t="str">
        <f>DATA!C534&amp;" - "&amp;DATA!B534</f>
        <v>Autor scenára - EM1</v>
      </c>
      <c r="C535" s="38">
        <f t="shared" si="32"/>
        <v>1</v>
      </c>
      <c r="D535" s="13">
        <v>1</v>
      </c>
      <c r="E535" s="13">
        <v>0</v>
      </c>
      <c r="F535" s="13">
        <v>0</v>
      </c>
      <c r="G535" s="13">
        <v>0</v>
      </c>
      <c r="H535" s="13">
        <v>0</v>
      </c>
      <c r="I535" s="13">
        <v>0</v>
      </c>
      <c r="J535" s="38">
        <f t="shared" si="33"/>
        <v>0</v>
      </c>
      <c r="K535" s="13">
        <v>0</v>
      </c>
      <c r="L535" s="13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 s="38">
        <f t="shared" si="34"/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 s="38">
        <v>0</v>
      </c>
      <c r="AE535" s="39">
        <f t="shared" si="35"/>
        <v>1</v>
      </c>
    </row>
    <row r="536" spans="1:31" x14ac:dyDescent="0.25">
      <c r="A536" s="33" t="str">
        <f>DATA!A535</f>
        <v>AU (AU.B.Bystrica)</v>
      </c>
      <c r="B536" s="41" t="str">
        <f>DATA!C535&amp;" - "&amp;DATA!B535</f>
        <v>Dirigent - EM1</v>
      </c>
      <c r="C536" s="38">
        <f t="shared" si="32"/>
        <v>3</v>
      </c>
      <c r="D536" s="13">
        <v>3</v>
      </c>
      <c r="E536" s="13">
        <v>0</v>
      </c>
      <c r="F536" s="13">
        <v>0</v>
      </c>
      <c r="G536" s="13">
        <v>0</v>
      </c>
      <c r="H536" s="13">
        <v>0</v>
      </c>
      <c r="I536" s="13">
        <v>0</v>
      </c>
      <c r="J536" s="38">
        <f t="shared" si="33"/>
        <v>0</v>
      </c>
      <c r="K536" s="13">
        <v>0</v>
      </c>
      <c r="L536" s="13">
        <v>0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>
        <v>0</v>
      </c>
      <c r="T536" s="38">
        <f t="shared" si="34"/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 s="38">
        <v>0</v>
      </c>
      <c r="AE536" s="39">
        <f t="shared" si="35"/>
        <v>3</v>
      </c>
    </row>
    <row r="537" spans="1:31" x14ac:dyDescent="0.25">
      <c r="A537" s="33" t="str">
        <f>DATA!A536</f>
        <v>AU (AU.B.Bystrica)</v>
      </c>
      <c r="B537" s="41" t="str">
        <f>DATA!C536&amp;" - "&amp;DATA!B536</f>
        <v>Dramaturg - EM1</v>
      </c>
      <c r="C537" s="38">
        <f t="shared" si="32"/>
        <v>2</v>
      </c>
      <c r="D537" s="13">
        <v>2</v>
      </c>
      <c r="E537" s="13">
        <v>0</v>
      </c>
      <c r="F537" s="13">
        <v>0</v>
      </c>
      <c r="G537" s="13">
        <v>0</v>
      </c>
      <c r="H537" s="13">
        <v>0</v>
      </c>
      <c r="I537" s="13">
        <v>0</v>
      </c>
      <c r="J537" s="38">
        <f t="shared" si="33"/>
        <v>0</v>
      </c>
      <c r="K537" s="13">
        <v>0</v>
      </c>
      <c r="L537" s="13">
        <v>0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  <c r="S537">
        <v>0</v>
      </c>
      <c r="T537" s="38">
        <f t="shared" si="34"/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 s="38">
        <v>0</v>
      </c>
      <c r="AE537" s="39">
        <f t="shared" si="35"/>
        <v>2</v>
      </c>
    </row>
    <row r="538" spans="1:31" x14ac:dyDescent="0.25">
      <c r="A538" s="33" t="str">
        <f>DATA!A537</f>
        <v>AU (AU.B.Bystrica)</v>
      </c>
      <c r="B538" s="41" t="str">
        <f>DATA!C537&amp;" - "&amp;DATA!B537</f>
        <v>Dramaturg - EM1</v>
      </c>
      <c r="C538" s="38">
        <f t="shared" si="32"/>
        <v>1</v>
      </c>
      <c r="D538" s="13">
        <v>1</v>
      </c>
      <c r="E538" s="13">
        <v>0</v>
      </c>
      <c r="F538" s="13">
        <v>0</v>
      </c>
      <c r="G538" s="13">
        <v>0</v>
      </c>
      <c r="H538" s="13">
        <v>0</v>
      </c>
      <c r="I538" s="13">
        <v>0</v>
      </c>
      <c r="J538" s="38">
        <f t="shared" si="33"/>
        <v>0</v>
      </c>
      <c r="K538" s="13">
        <v>0</v>
      </c>
      <c r="L538" s="13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 s="38">
        <f t="shared" si="34"/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 s="38">
        <v>0</v>
      </c>
      <c r="AE538" s="39">
        <f t="shared" si="35"/>
        <v>1</v>
      </c>
    </row>
    <row r="539" spans="1:31" x14ac:dyDescent="0.25">
      <c r="A539" s="33" t="str">
        <f>DATA!A538</f>
        <v>AU (AU.B.Bystrica)</v>
      </c>
      <c r="B539" s="41" t="str">
        <f>DATA!C538&amp;" - "&amp;DATA!B538</f>
        <v>Dramaturg projektu - EM1</v>
      </c>
      <c r="C539" s="38">
        <f t="shared" si="32"/>
        <v>1</v>
      </c>
      <c r="D539" s="13">
        <v>1</v>
      </c>
      <c r="E539" s="13">
        <v>0</v>
      </c>
      <c r="F539" s="13">
        <v>0</v>
      </c>
      <c r="G539" s="13">
        <v>0</v>
      </c>
      <c r="H539" s="13">
        <v>0</v>
      </c>
      <c r="I539" s="13">
        <v>0</v>
      </c>
      <c r="J539" s="38">
        <f t="shared" si="33"/>
        <v>0</v>
      </c>
      <c r="K539" s="13">
        <v>0</v>
      </c>
      <c r="L539" s="13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 s="38">
        <f t="shared" si="34"/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 s="38">
        <v>0</v>
      </c>
      <c r="AE539" s="39">
        <f t="shared" si="35"/>
        <v>1</v>
      </c>
    </row>
    <row r="540" spans="1:31" x14ac:dyDescent="0.25">
      <c r="A540" s="33" t="str">
        <f>DATA!A539</f>
        <v>AU (AU.B.Bystrica)</v>
      </c>
      <c r="B540" s="41" t="str">
        <f>DATA!C539&amp;" - "&amp;DATA!B539</f>
        <v>Herec v hlavnej úlohy - EM1</v>
      </c>
      <c r="C540" s="38">
        <f t="shared" si="32"/>
        <v>0.33334000000000003</v>
      </c>
      <c r="D540" s="13">
        <v>0.33334000000000003</v>
      </c>
      <c r="E540" s="13">
        <v>0</v>
      </c>
      <c r="F540" s="13">
        <v>0</v>
      </c>
      <c r="G540" s="13">
        <v>0</v>
      </c>
      <c r="H540" s="13">
        <v>0</v>
      </c>
      <c r="I540" s="13">
        <v>0</v>
      </c>
      <c r="J540" s="38">
        <f t="shared" si="33"/>
        <v>0</v>
      </c>
      <c r="K540" s="13">
        <v>0</v>
      </c>
      <c r="L540" s="13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 s="38">
        <f t="shared" si="34"/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 s="38">
        <v>0</v>
      </c>
      <c r="AE540" s="39">
        <f t="shared" si="35"/>
        <v>0.33334000000000003</v>
      </c>
    </row>
    <row r="541" spans="1:31" x14ac:dyDescent="0.25">
      <c r="A541" s="33" t="str">
        <f>DATA!A540</f>
        <v>AU (AU.B.Bystrica)</v>
      </c>
      <c r="B541" s="41" t="str">
        <f>DATA!C540&amp;" - "&amp;DATA!B540</f>
        <v>Herec vo vedľajšej úlohe - EM1</v>
      </c>
      <c r="C541" s="38">
        <f t="shared" si="32"/>
        <v>0.2</v>
      </c>
      <c r="D541" s="13">
        <v>0.2</v>
      </c>
      <c r="E541" s="13">
        <v>0</v>
      </c>
      <c r="F541" s="13">
        <v>0</v>
      </c>
      <c r="G541" s="13">
        <v>0</v>
      </c>
      <c r="H541" s="13">
        <v>0</v>
      </c>
      <c r="I541" s="13">
        <v>0</v>
      </c>
      <c r="J541" s="38">
        <f t="shared" si="33"/>
        <v>0</v>
      </c>
      <c r="K541" s="13">
        <v>0</v>
      </c>
      <c r="L541" s="13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 s="38">
        <f t="shared" si="34"/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 s="38">
        <v>0</v>
      </c>
      <c r="AE541" s="39">
        <f t="shared" si="35"/>
        <v>0.2</v>
      </c>
    </row>
    <row r="542" spans="1:31" x14ac:dyDescent="0.25">
      <c r="A542" s="33" t="str">
        <f>DATA!A541</f>
        <v>AU (AU.B.Bystrica)</v>
      </c>
      <c r="B542" s="41" t="str">
        <f>DATA!C541&amp;" - "&amp;DATA!B541</f>
        <v>Herec vo vedľajšej úlohe - EM1</v>
      </c>
      <c r="C542" s="38">
        <f t="shared" si="32"/>
        <v>0.36670000000000003</v>
      </c>
      <c r="D542" s="13">
        <v>0.36670000000000003</v>
      </c>
      <c r="E542" s="13">
        <v>0</v>
      </c>
      <c r="F542" s="13">
        <v>0</v>
      </c>
      <c r="G542" s="13">
        <v>0</v>
      </c>
      <c r="H542" s="13">
        <v>0</v>
      </c>
      <c r="I542" s="13">
        <v>0</v>
      </c>
      <c r="J542" s="38">
        <f t="shared" si="33"/>
        <v>0</v>
      </c>
      <c r="K542" s="13">
        <v>0</v>
      </c>
      <c r="L542" s="13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 s="38">
        <f t="shared" si="34"/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 s="38">
        <v>0</v>
      </c>
      <c r="AE542" s="39">
        <f t="shared" si="35"/>
        <v>0.36670000000000003</v>
      </c>
    </row>
    <row r="543" spans="1:31" x14ac:dyDescent="0.25">
      <c r="A543" s="33" t="str">
        <f>DATA!A542</f>
        <v>AU (AU.B.Bystrica)</v>
      </c>
      <c r="B543" s="41" t="str">
        <f>DATA!C542&amp;" - "&amp;DATA!B542</f>
        <v>Producent - EM1</v>
      </c>
      <c r="C543" s="38">
        <f t="shared" si="32"/>
        <v>2.1667399999999999</v>
      </c>
      <c r="D543" s="13">
        <v>2.1667399999999999</v>
      </c>
      <c r="E543" s="13">
        <v>0</v>
      </c>
      <c r="F543" s="13">
        <v>0</v>
      </c>
      <c r="G543" s="13">
        <v>0</v>
      </c>
      <c r="H543" s="13">
        <v>0</v>
      </c>
      <c r="I543" s="13">
        <v>0</v>
      </c>
      <c r="J543" s="38">
        <f t="shared" si="33"/>
        <v>0</v>
      </c>
      <c r="K543" s="13">
        <v>0</v>
      </c>
      <c r="L543" s="1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 s="38">
        <f t="shared" si="34"/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 s="38">
        <v>0</v>
      </c>
      <c r="AE543" s="39">
        <f t="shared" si="35"/>
        <v>2.1667399999999999</v>
      </c>
    </row>
    <row r="544" spans="1:31" x14ac:dyDescent="0.25">
      <c r="A544" s="33" t="str">
        <f>DATA!A543</f>
        <v>AU (AU.B.Bystrica)</v>
      </c>
      <c r="B544" s="41" t="str">
        <f>DATA!C543&amp;" - "&amp;DATA!B543</f>
        <v>Režisér - EM1</v>
      </c>
      <c r="C544" s="38">
        <f t="shared" si="32"/>
        <v>1</v>
      </c>
      <c r="D544" s="13">
        <v>1</v>
      </c>
      <c r="E544" s="13">
        <v>0</v>
      </c>
      <c r="F544" s="13">
        <v>0</v>
      </c>
      <c r="G544" s="13">
        <v>0</v>
      </c>
      <c r="H544" s="13">
        <v>0</v>
      </c>
      <c r="I544" s="13">
        <v>0</v>
      </c>
      <c r="J544" s="38">
        <f t="shared" si="33"/>
        <v>0</v>
      </c>
      <c r="K544" s="13">
        <v>0</v>
      </c>
      <c r="L544" s="13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 s="38">
        <f t="shared" si="34"/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 s="38">
        <v>0</v>
      </c>
      <c r="AE544" s="39">
        <f t="shared" si="35"/>
        <v>1</v>
      </c>
    </row>
    <row r="545" spans="1:31" x14ac:dyDescent="0.25">
      <c r="A545" s="33" t="str">
        <f>DATA!A544</f>
        <v>AU (AU.B.Bystrica)</v>
      </c>
      <c r="B545" s="41" t="str">
        <f>DATA!C544&amp;" - "&amp;DATA!B544</f>
        <v>Dirigent - EM2</v>
      </c>
      <c r="C545" s="38">
        <f t="shared" si="32"/>
        <v>1</v>
      </c>
      <c r="D545" s="13">
        <v>0</v>
      </c>
      <c r="E545" s="13">
        <v>1</v>
      </c>
      <c r="F545" s="13">
        <v>0</v>
      </c>
      <c r="G545" s="13">
        <v>0</v>
      </c>
      <c r="H545" s="13">
        <v>0</v>
      </c>
      <c r="I545" s="13">
        <v>0</v>
      </c>
      <c r="J545" s="38">
        <f t="shared" si="33"/>
        <v>0</v>
      </c>
      <c r="K545" s="13">
        <v>0</v>
      </c>
      <c r="L545" s="13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 s="38">
        <f t="shared" si="34"/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 s="38">
        <v>0</v>
      </c>
      <c r="AE545" s="39">
        <f t="shared" si="35"/>
        <v>1</v>
      </c>
    </row>
    <row r="546" spans="1:31" x14ac:dyDescent="0.25">
      <c r="A546" s="33" t="str">
        <f>DATA!A545</f>
        <v>AU (AU.B.Bystrica)</v>
      </c>
      <c r="B546" s="41" t="str">
        <f>DATA!C545&amp;" - "&amp;DATA!B545</f>
        <v>Herec v hlavnej úlohy - EM2</v>
      </c>
      <c r="C546" s="38">
        <f t="shared" si="32"/>
        <v>0.25</v>
      </c>
      <c r="D546" s="13">
        <v>0</v>
      </c>
      <c r="E546" s="13">
        <v>0.25</v>
      </c>
      <c r="F546" s="13">
        <v>0</v>
      </c>
      <c r="G546" s="13">
        <v>0</v>
      </c>
      <c r="H546" s="13">
        <v>0</v>
      </c>
      <c r="I546" s="13">
        <v>0</v>
      </c>
      <c r="J546" s="38">
        <f t="shared" si="33"/>
        <v>0</v>
      </c>
      <c r="K546" s="13">
        <v>0</v>
      </c>
      <c r="L546" s="13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 s="38">
        <f t="shared" si="34"/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 s="38">
        <v>0</v>
      </c>
      <c r="AE546" s="39">
        <f t="shared" si="35"/>
        <v>0.25</v>
      </c>
    </row>
    <row r="547" spans="1:31" x14ac:dyDescent="0.25">
      <c r="A547" s="33" t="str">
        <f>DATA!A546</f>
        <v>AU (AU.B.Bystrica)</v>
      </c>
      <c r="B547" s="41" t="str">
        <f>DATA!C546&amp;" - "&amp;DATA!B546</f>
        <v>Producent - EM2</v>
      </c>
      <c r="C547" s="38">
        <f t="shared" si="32"/>
        <v>8</v>
      </c>
      <c r="D547" s="13">
        <v>0</v>
      </c>
      <c r="E547" s="13">
        <v>8</v>
      </c>
      <c r="F547" s="13">
        <v>0</v>
      </c>
      <c r="G547" s="13">
        <v>0</v>
      </c>
      <c r="H547" s="13">
        <v>0</v>
      </c>
      <c r="I547" s="13">
        <v>0</v>
      </c>
      <c r="J547" s="38">
        <f t="shared" si="33"/>
        <v>0</v>
      </c>
      <c r="K547" s="13">
        <v>0</v>
      </c>
      <c r="L547" s="13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 s="38">
        <f t="shared" si="34"/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 s="38">
        <v>0</v>
      </c>
      <c r="AE547" s="39">
        <f t="shared" si="35"/>
        <v>8</v>
      </c>
    </row>
    <row r="548" spans="1:31" x14ac:dyDescent="0.25">
      <c r="A548" s="33" t="str">
        <f>DATA!A547</f>
        <v>AU (AU.B.Bystrica)</v>
      </c>
      <c r="B548" s="41" t="str">
        <f>DATA!C547&amp;" - "&amp;DATA!B547</f>
        <v>Výtvarník - EM2</v>
      </c>
      <c r="C548" s="38">
        <f t="shared" si="32"/>
        <v>1</v>
      </c>
      <c r="D548" s="13">
        <v>0</v>
      </c>
      <c r="E548" s="13">
        <v>1</v>
      </c>
      <c r="F548" s="13">
        <v>0</v>
      </c>
      <c r="G548" s="13">
        <v>0</v>
      </c>
      <c r="H548" s="13">
        <v>0</v>
      </c>
      <c r="I548" s="13">
        <v>0</v>
      </c>
      <c r="J548" s="38">
        <f t="shared" si="33"/>
        <v>0</v>
      </c>
      <c r="K548" s="13">
        <v>0</v>
      </c>
      <c r="L548" s="13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 s="38">
        <f t="shared" si="34"/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 s="38">
        <v>0</v>
      </c>
      <c r="AE548" s="39">
        <f t="shared" si="35"/>
        <v>1</v>
      </c>
    </row>
    <row r="549" spans="1:31" x14ac:dyDescent="0.25">
      <c r="A549" s="33" t="str">
        <f>DATA!A548</f>
        <v>AU (AU.B.Bystrica)</v>
      </c>
      <c r="B549" s="41" t="str">
        <f>DATA!C548&amp;" - "&amp;DATA!B548</f>
        <v>Autor hudby - EM3</v>
      </c>
      <c r="C549" s="38">
        <f t="shared" si="32"/>
        <v>2</v>
      </c>
      <c r="D549" s="13">
        <v>0</v>
      </c>
      <c r="E549" s="13">
        <v>0</v>
      </c>
      <c r="F549" s="13">
        <v>2</v>
      </c>
      <c r="G549" s="13">
        <v>0</v>
      </c>
      <c r="H549" s="13">
        <v>0</v>
      </c>
      <c r="I549" s="13">
        <v>0</v>
      </c>
      <c r="J549" s="38">
        <f t="shared" si="33"/>
        <v>0</v>
      </c>
      <c r="K549" s="13">
        <v>0</v>
      </c>
      <c r="L549" s="13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 s="38">
        <f t="shared" si="34"/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 s="38">
        <v>0</v>
      </c>
      <c r="AE549" s="39">
        <f t="shared" si="35"/>
        <v>2</v>
      </c>
    </row>
    <row r="550" spans="1:31" x14ac:dyDescent="0.25">
      <c r="A550" s="33" t="str">
        <f>DATA!A549</f>
        <v>AU (AU.B.Bystrica)</v>
      </c>
      <c r="B550" s="41" t="str">
        <f>DATA!C549&amp;" - "&amp;DATA!B549</f>
        <v>Dirigent - EM3</v>
      </c>
      <c r="C550" s="38">
        <f t="shared" si="32"/>
        <v>1</v>
      </c>
      <c r="D550" s="13">
        <v>0</v>
      </c>
      <c r="E550" s="13">
        <v>0</v>
      </c>
      <c r="F550" s="13">
        <v>1</v>
      </c>
      <c r="G550" s="13">
        <v>0</v>
      </c>
      <c r="H550" s="13">
        <v>0</v>
      </c>
      <c r="I550" s="13">
        <v>0</v>
      </c>
      <c r="J550" s="38">
        <f t="shared" si="33"/>
        <v>0</v>
      </c>
      <c r="K550" s="13">
        <v>0</v>
      </c>
      <c r="L550" s="13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 s="38">
        <f t="shared" si="34"/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 s="38">
        <v>0</v>
      </c>
      <c r="AE550" s="39">
        <f t="shared" si="35"/>
        <v>1</v>
      </c>
    </row>
    <row r="551" spans="1:31" x14ac:dyDescent="0.25">
      <c r="A551" s="33" t="str">
        <f>DATA!A550</f>
        <v>AU (AU.B.Bystrica)</v>
      </c>
      <c r="B551" s="41" t="str">
        <f>DATA!C550&amp;" - "&amp;DATA!B550</f>
        <v>Inštrumentalista - EM3</v>
      </c>
      <c r="C551" s="38">
        <f t="shared" si="32"/>
        <v>0.25</v>
      </c>
      <c r="D551" s="13">
        <v>0</v>
      </c>
      <c r="E551" s="13">
        <v>0</v>
      </c>
      <c r="F551" s="13">
        <v>0.25</v>
      </c>
      <c r="G551" s="13">
        <v>0</v>
      </c>
      <c r="H551" s="13">
        <v>0</v>
      </c>
      <c r="I551" s="13">
        <v>0</v>
      </c>
      <c r="J551" s="38">
        <f t="shared" si="33"/>
        <v>0</v>
      </c>
      <c r="K551" s="13">
        <v>0</v>
      </c>
      <c r="L551" s="13">
        <v>0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>
        <v>0</v>
      </c>
      <c r="T551" s="38">
        <f t="shared" si="34"/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 s="38">
        <v>0</v>
      </c>
      <c r="AE551" s="39">
        <f t="shared" si="35"/>
        <v>0.25</v>
      </c>
    </row>
    <row r="552" spans="1:31" x14ac:dyDescent="0.25">
      <c r="A552" s="33" t="str">
        <f>DATA!A551</f>
        <v>AU (AU.B.Bystrica)</v>
      </c>
      <c r="B552" s="41" t="str">
        <f>DATA!C551&amp;" - "&amp;DATA!B551</f>
        <v>Inštrumentalista - sólista - EM3</v>
      </c>
      <c r="C552" s="38">
        <f t="shared" si="32"/>
        <v>9</v>
      </c>
      <c r="D552" s="13">
        <v>0</v>
      </c>
      <c r="E552" s="13">
        <v>0</v>
      </c>
      <c r="F552" s="13">
        <v>9</v>
      </c>
      <c r="G552" s="13">
        <v>0</v>
      </c>
      <c r="H552" s="13">
        <v>0</v>
      </c>
      <c r="I552" s="13">
        <v>0</v>
      </c>
      <c r="J552" s="38">
        <f t="shared" si="33"/>
        <v>0</v>
      </c>
      <c r="K552" s="13">
        <v>0</v>
      </c>
      <c r="L552" s="13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 s="38">
        <f t="shared" si="34"/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 s="38">
        <v>0</v>
      </c>
      <c r="AE552" s="39">
        <f t="shared" si="35"/>
        <v>9</v>
      </c>
    </row>
    <row r="553" spans="1:31" x14ac:dyDescent="0.25">
      <c r="A553" s="33" t="str">
        <f>DATA!A552</f>
        <v>AU (AU.B.Bystrica)</v>
      </c>
      <c r="B553" s="41" t="str">
        <f>DATA!C552&amp;" - "&amp;DATA!B552</f>
        <v>Spevák - sólista - EM3</v>
      </c>
      <c r="C553" s="38">
        <f t="shared" si="32"/>
        <v>2</v>
      </c>
      <c r="D553" s="13">
        <v>0</v>
      </c>
      <c r="E553" s="13">
        <v>0</v>
      </c>
      <c r="F553" s="13">
        <v>2</v>
      </c>
      <c r="G553" s="13">
        <v>0</v>
      </c>
      <c r="H553" s="13">
        <v>0</v>
      </c>
      <c r="I553" s="13">
        <v>0</v>
      </c>
      <c r="J553" s="38">
        <f t="shared" si="33"/>
        <v>0</v>
      </c>
      <c r="K553" s="13">
        <v>0</v>
      </c>
      <c r="L553" s="1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 s="38">
        <f t="shared" si="34"/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 s="38">
        <v>0</v>
      </c>
      <c r="AE553" s="39">
        <f t="shared" si="35"/>
        <v>2</v>
      </c>
    </row>
    <row r="554" spans="1:31" x14ac:dyDescent="0.25">
      <c r="A554" s="33" t="str">
        <f>DATA!A553</f>
        <v>AU (AU.B.Bystrica)</v>
      </c>
      <c r="B554" s="41" t="str">
        <f>DATA!C553&amp;" - "&amp;DATA!B553</f>
        <v>Autor scenára - EN1</v>
      </c>
      <c r="C554" s="38">
        <f t="shared" si="32"/>
        <v>0.5</v>
      </c>
      <c r="D554" s="13">
        <v>0</v>
      </c>
      <c r="E554" s="13">
        <v>0</v>
      </c>
      <c r="F554" s="13">
        <v>0</v>
      </c>
      <c r="G554" s="13">
        <v>0.5</v>
      </c>
      <c r="H554" s="13">
        <v>0</v>
      </c>
      <c r="I554" s="13">
        <v>0</v>
      </c>
      <c r="J554" s="38">
        <f t="shared" si="33"/>
        <v>0</v>
      </c>
      <c r="K554" s="13">
        <v>0</v>
      </c>
      <c r="L554" s="13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 s="38">
        <f t="shared" si="34"/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 s="38">
        <v>0</v>
      </c>
      <c r="AE554" s="39">
        <f t="shared" si="35"/>
        <v>0.5</v>
      </c>
    </row>
    <row r="555" spans="1:31" x14ac:dyDescent="0.25">
      <c r="A555" s="33" t="str">
        <f>DATA!A554</f>
        <v>AU (AU.B.Bystrica)</v>
      </c>
      <c r="B555" s="41" t="str">
        <f>DATA!C554&amp;" - "&amp;DATA!B554</f>
        <v>Dramaturg - EN1</v>
      </c>
      <c r="C555" s="38">
        <f t="shared" si="32"/>
        <v>1</v>
      </c>
      <c r="D555" s="13">
        <v>0</v>
      </c>
      <c r="E555" s="13">
        <v>0</v>
      </c>
      <c r="F555" s="13">
        <v>0</v>
      </c>
      <c r="G555" s="13">
        <v>1</v>
      </c>
      <c r="H555" s="13">
        <v>0</v>
      </c>
      <c r="I555" s="13">
        <v>0</v>
      </c>
      <c r="J555" s="38">
        <f t="shared" si="33"/>
        <v>0</v>
      </c>
      <c r="K555" s="13">
        <v>0</v>
      </c>
      <c r="L555" s="13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 s="38">
        <f t="shared" si="34"/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 s="38">
        <v>0</v>
      </c>
      <c r="AE555" s="39">
        <f t="shared" si="35"/>
        <v>1</v>
      </c>
    </row>
    <row r="556" spans="1:31" x14ac:dyDescent="0.25">
      <c r="A556" s="33" t="str">
        <f>DATA!A555</f>
        <v>AU (AU.B.Bystrica)</v>
      </c>
      <c r="B556" s="41" t="str">
        <f>DATA!C555&amp;" - "&amp;DATA!B555</f>
        <v>Dramaturg projektu - EN1</v>
      </c>
      <c r="C556" s="38">
        <f t="shared" si="32"/>
        <v>1</v>
      </c>
      <c r="D556" s="13">
        <v>0</v>
      </c>
      <c r="E556" s="13">
        <v>0</v>
      </c>
      <c r="F556" s="13">
        <v>0</v>
      </c>
      <c r="G556" s="13">
        <v>1</v>
      </c>
      <c r="H556" s="13">
        <v>0</v>
      </c>
      <c r="I556" s="13">
        <v>0</v>
      </c>
      <c r="J556" s="38">
        <f t="shared" si="33"/>
        <v>0</v>
      </c>
      <c r="K556" s="13">
        <v>0</v>
      </c>
      <c r="L556" s="13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 s="38">
        <f t="shared" si="34"/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 s="38">
        <v>0</v>
      </c>
      <c r="AE556" s="39">
        <f t="shared" si="35"/>
        <v>1</v>
      </c>
    </row>
    <row r="557" spans="1:31" x14ac:dyDescent="0.25">
      <c r="A557" s="33" t="str">
        <f>DATA!A556</f>
        <v>AU (AU.B.Bystrica)</v>
      </c>
      <c r="B557" s="41" t="str">
        <f>DATA!C556&amp;" - "&amp;DATA!B556</f>
        <v>Herec v hlavnej úlohy - EN1</v>
      </c>
      <c r="C557" s="38">
        <f t="shared" si="32"/>
        <v>0.75009999999999999</v>
      </c>
      <c r="D557" s="13">
        <v>0</v>
      </c>
      <c r="E557" s="13">
        <v>0</v>
      </c>
      <c r="F557" s="13">
        <v>0</v>
      </c>
      <c r="G557" s="13">
        <v>0.75009999999999999</v>
      </c>
      <c r="H557" s="13">
        <v>0</v>
      </c>
      <c r="I557" s="13">
        <v>0</v>
      </c>
      <c r="J557" s="38">
        <f t="shared" si="33"/>
        <v>0</v>
      </c>
      <c r="K557" s="13">
        <v>0</v>
      </c>
      <c r="L557" s="13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 s="38">
        <f t="shared" si="34"/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 s="38">
        <v>0</v>
      </c>
      <c r="AE557" s="39">
        <f t="shared" si="35"/>
        <v>0.75009999999999999</v>
      </c>
    </row>
    <row r="558" spans="1:31" x14ac:dyDescent="0.25">
      <c r="A558" s="33" t="str">
        <f>DATA!A557</f>
        <v>AU (AU.B.Bystrica)</v>
      </c>
      <c r="B558" s="41" t="str">
        <f>DATA!C557&amp;" - "&amp;DATA!B557</f>
        <v>Herec vo vedľajšej úlohe - EN1</v>
      </c>
      <c r="C558" s="38">
        <f t="shared" si="32"/>
        <v>1.25</v>
      </c>
      <c r="D558" s="13">
        <v>0</v>
      </c>
      <c r="E558" s="13">
        <v>0</v>
      </c>
      <c r="F558" s="13">
        <v>0</v>
      </c>
      <c r="G558" s="13">
        <v>1.25</v>
      </c>
      <c r="H558" s="13">
        <v>0</v>
      </c>
      <c r="I558" s="13">
        <v>0</v>
      </c>
      <c r="J558" s="38">
        <f t="shared" si="33"/>
        <v>0</v>
      </c>
      <c r="K558" s="13">
        <v>0</v>
      </c>
      <c r="L558" s="13">
        <v>0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 s="38">
        <f t="shared" si="34"/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 s="38">
        <v>0</v>
      </c>
      <c r="AE558" s="39">
        <f t="shared" si="35"/>
        <v>1.25</v>
      </c>
    </row>
    <row r="559" spans="1:31" x14ac:dyDescent="0.25">
      <c r="A559" s="33" t="str">
        <f>DATA!A558</f>
        <v>AU (AU.B.Bystrica)</v>
      </c>
      <c r="B559" s="41" t="str">
        <f>DATA!C558&amp;" - "&amp;DATA!B558</f>
        <v>Inštrumentalista - EN1</v>
      </c>
      <c r="C559" s="38">
        <f t="shared" si="32"/>
        <v>1.33334</v>
      </c>
      <c r="D559" s="13">
        <v>0</v>
      </c>
      <c r="E559" s="13">
        <v>0</v>
      </c>
      <c r="F559" s="13">
        <v>0</v>
      </c>
      <c r="G559" s="13">
        <v>1.33334</v>
      </c>
      <c r="H559" s="13">
        <v>0</v>
      </c>
      <c r="I559" s="13">
        <v>0</v>
      </c>
      <c r="J559" s="38">
        <f t="shared" si="33"/>
        <v>0</v>
      </c>
      <c r="K559" s="13">
        <v>0</v>
      </c>
      <c r="L559" s="13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 s="38">
        <f t="shared" si="34"/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 s="38">
        <v>0</v>
      </c>
      <c r="AE559" s="39">
        <f t="shared" si="35"/>
        <v>1.33334</v>
      </c>
    </row>
    <row r="560" spans="1:31" x14ac:dyDescent="0.25">
      <c r="A560" s="33" t="str">
        <f>DATA!A559</f>
        <v>AU (AU.B.Bystrica)</v>
      </c>
      <c r="B560" s="41" t="str">
        <f>DATA!C559&amp;" - "&amp;DATA!B559</f>
        <v>Inštrumentalista - sólista - EN1</v>
      </c>
      <c r="C560" s="38">
        <f t="shared" si="32"/>
        <v>1</v>
      </c>
      <c r="D560" s="13">
        <v>0</v>
      </c>
      <c r="E560" s="13">
        <v>0</v>
      </c>
      <c r="F560" s="13">
        <v>0</v>
      </c>
      <c r="G560" s="13">
        <v>1</v>
      </c>
      <c r="H560" s="13">
        <v>0</v>
      </c>
      <c r="I560" s="13">
        <v>0</v>
      </c>
      <c r="J560" s="38">
        <f t="shared" si="33"/>
        <v>0</v>
      </c>
      <c r="K560" s="13">
        <v>0</v>
      </c>
      <c r="L560" s="13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 s="38">
        <f t="shared" si="34"/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 s="38">
        <v>0</v>
      </c>
      <c r="AE560" s="39">
        <f t="shared" si="35"/>
        <v>1</v>
      </c>
    </row>
    <row r="561" spans="1:31" x14ac:dyDescent="0.25">
      <c r="A561" s="33" t="str">
        <f>DATA!A560</f>
        <v>AU (AU.B.Bystrica)</v>
      </c>
      <c r="B561" s="41" t="str">
        <f>DATA!C560&amp;" - "&amp;DATA!B560</f>
        <v>Kameraman - EN1</v>
      </c>
      <c r="C561" s="38">
        <f t="shared" si="32"/>
        <v>1</v>
      </c>
      <c r="D561" s="13">
        <v>0</v>
      </c>
      <c r="E561" s="13">
        <v>0</v>
      </c>
      <c r="F561" s="13">
        <v>0</v>
      </c>
      <c r="G561" s="13">
        <v>1</v>
      </c>
      <c r="H561" s="13">
        <v>0</v>
      </c>
      <c r="I561" s="13">
        <v>0</v>
      </c>
      <c r="J561" s="38">
        <f t="shared" si="33"/>
        <v>0</v>
      </c>
      <c r="K561" s="13">
        <v>0</v>
      </c>
      <c r="L561" s="13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 s="38">
        <f t="shared" si="34"/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 s="38">
        <v>0</v>
      </c>
      <c r="AE561" s="39">
        <f t="shared" si="35"/>
        <v>1</v>
      </c>
    </row>
    <row r="562" spans="1:31" x14ac:dyDescent="0.25">
      <c r="A562" s="33" t="str">
        <f>DATA!A561</f>
        <v>AU (AU.B.Bystrica)</v>
      </c>
      <c r="B562" s="41" t="str">
        <f>DATA!C561&amp;" - "&amp;DATA!B561</f>
        <v>Producent - EN1</v>
      </c>
      <c r="C562" s="38">
        <f t="shared" si="32"/>
        <v>0.5</v>
      </c>
      <c r="D562" s="13">
        <v>0</v>
      </c>
      <c r="E562" s="13">
        <v>0</v>
      </c>
      <c r="F562" s="13">
        <v>0</v>
      </c>
      <c r="G562" s="13">
        <v>0.5</v>
      </c>
      <c r="H562" s="13">
        <v>0</v>
      </c>
      <c r="I562" s="13">
        <v>0</v>
      </c>
      <c r="J562" s="38">
        <f t="shared" si="33"/>
        <v>0</v>
      </c>
      <c r="K562" s="13">
        <v>0</v>
      </c>
      <c r="L562" s="13">
        <v>0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 s="38">
        <f t="shared" si="34"/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 s="38">
        <v>0</v>
      </c>
      <c r="AE562" s="39">
        <f t="shared" si="35"/>
        <v>0.5</v>
      </c>
    </row>
    <row r="563" spans="1:31" x14ac:dyDescent="0.25">
      <c r="A563" s="33" t="str">
        <f>DATA!A562</f>
        <v>AU (AU.B.Bystrica)</v>
      </c>
      <c r="B563" s="41" t="str">
        <f>DATA!C562&amp;" - "&amp;DATA!B562</f>
        <v>Režisér - EN1</v>
      </c>
      <c r="C563" s="38">
        <f t="shared" si="32"/>
        <v>1</v>
      </c>
      <c r="D563" s="13">
        <v>0</v>
      </c>
      <c r="E563" s="13">
        <v>0</v>
      </c>
      <c r="F563" s="13">
        <v>0</v>
      </c>
      <c r="G563" s="13">
        <v>1</v>
      </c>
      <c r="H563" s="13">
        <v>0</v>
      </c>
      <c r="I563" s="13">
        <v>0</v>
      </c>
      <c r="J563" s="38">
        <f t="shared" si="33"/>
        <v>0</v>
      </c>
      <c r="K563" s="13">
        <v>0</v>
      </c>
      <c r="L563" s="1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 s="38">
        <f t="shared" si="34"/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 s="38">
        <v>0</v>
      </c>
      <c r="AE563" s="39">
        <f t="shared" si="35"/>
        <v>1</v>
      </c>
    </row>
    <row r="564" spans="1:31" x14ac:dyDescent="0.25">
      <c r="A564" s="33" t="str">
        <f>DATA!A563</f>
        <v>AU (AU.B.Bystrica)</v>
      </c>
      <c r="B564" s="41" t="str">
        <f>DATA!C563&amp;" - "&amp;DATA!B563</f>
        <v>Spevák - sólista - EN1</v>
      </c>
      <c r="C564" s="38">
        <f t="shared" si="32"/>
        <v>0.26669999999999999</v>
      </c>
      <c r="D564" s="13">
        <v>0</v>
      </c>
      <c r="E564" s="13">
        <v>0</v>
      </c>
      <c r="F564" s="13">
        <v>0</v>
      </c>
      <c r="G564" s="13">
        <v>0.26669999999999999</v>
      </c>
      <c r="H564" s="13">
        <v>0</v>
      </c>
      <c r="I564" s="13">
        <v>0</v>
      </c>
      <c r="J564" s="38">
        <f t="shared" si="33"/>
        <v>0</v>
      </c>
      <c r="K564" s="13">
        <v>0</v>
      </c>
      <c r="L564" s="13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 s="38">
        <f t="shared" si="34"/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 s="38">
        <v>0</v>
      </c>
      <c r="AE564" s="39">
        <f t="shared" si="35"/>
        <v>0.26669999999999999</v>
      </c>
    </row>
    <row r="565" spans="1:31" x14ac:dyDescent="0.25">
      <c r="A565" s="33" t="str">
        <f>DATA!A564</f>
        <v>AU (AU.B.Bystrica)</v>
      </c>
      <c r="B565" s="41" t="str">
        <f>DATA!C564&amp;" - "&amp;DATA!B564</f>
        <v>Zbormajster - EN1</v>
      </c>
      <c r="C565" s="38">
        <f t="shared" si="32"/>
        <v>2</v>
      </c>
      <c r="D565" s="13">
        <v>0</v>
      </c>
      <c r="E565" s="13">
        <v>0</v>
      </c>
      <c r="F565" s="13">
        <v>0</v>
      </c>
      <c r="G565" s="13">
        <v>2</v>
      </c>
      <c r="H565" s="13">
        <v>0</v>
      </c>
      <c r="I565" s="13">
        <v>0</v>
      </c>
      <c r="J565" s="38">
        <f t="shared" si="33"/>
        <v>0</v>
      </c>
      <c r="K565" s="13">
        <v>0</v>
      </c>
      <c r="L565" s="13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 s="38">
        <f t="shared" si="34"/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 s="38">
        <v>0</v>
      </c>
      <c r="AE565" s="39">
        <f t="shared" si="35"/>
        <v>2</v>
      </c>
    </row>
    <row r="566" spans="1:31" x14ac:dyDescent="0.25">
      <c r="A566" s="33" t="str">
        <f>DATA!A565</f>
        <v>AU (AU.B.Bystrica)</v>
      </c>
      <c r="B566" s="41" t="str">
        <f>DATA!C565&amp;" - "&amp;DATA!B565</f>
        <v>Dramaturg - EN2</v>
      </c>
      <c r="C566" s="38">
        <f t="shared" si="32"/>
        <v>1</v>
      </c>
      <c r="D566" s="13">
        <v>0</v>
      </c>
      <c r="E566" s="13">
        <v>0</v>
      </c>
      <c r="F566" s="13">
        <v>0</v>
      </c>
      <c r="G566" s="13">
        <v>0</v>
      </c>
      <c r="H566" s="13">
        <v>1</v>
      </c>
      <c r="I566" s="13">
        <v>0</v>
      </c>
      <c r="J566" s="38">
        <f t="shared" si="33"/>
        <v>0</v>
      </c>
      <c r="K566" s="13">
        <v>0</v>
      </c>
      <c r="L566" s="13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 s="38">
        <f t="shared" si="34"/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 s="38">
        <v>0</v>
      </c>
      <c r="AE566" s="39">
        <f t="shared" si="35"/>
        <v>1</v>
      </c>
    </row>
    <row r="567" spans="1:31" x14ac:dyDescent="0.25">
      <c r="A567" s="33" t="str">
        <f>DATA!A566</f>
        <v>AU (AU.B.Bystrica)</v>
      </c>
      <c r="B567" s="41" t="str">
        <f>DATA!C566&amp;" - "&amp;DATA!B566</f>
        <v>Inštrumentalista - sólista - EN2</v>
      </c>
      <c r="C567" s="38">
        <f t="shared" si="32"/>
        <v>1</v>
      </c>
      <c r="D567" s="13">
        <v>0</v>
      </c>
      <c r="E567" s="13">
        <v>0</v>
      </c>
      <c r="F567" s="13">
        <v>0</v>
      </c>
      <c r="G567" s="13">
        <v>0</v>
      </c>
      <c r="H567" s="13">
        <v>1</v>
      </c>
      <c r="I567" s="13">
        <v>0</v>
      </c>
      <c r="J567" s="38">
        <f t="shared" si="33"/>
        <v>0</v>
      </c>
      <c r="K567" s="13">
        <v>0</v>
      </c>
      <c r="L567" s="13">
        <v>0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 s="38">
        <f t="shared" si="34"/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 s="38">
        <v>0</v>
      </c>
      <c r="AE567" s="39">
        <f t="shared" si="35"/>
        <v>1</v>
      </c>
    </row>
    <row r="568" spans="1:31" x14ac:dyDescent="0.25">
      <c r="A568" s="33" t="str">
        <f>DATA!A567</f>
        <v>AU (AU.B.Bystrica)</v>
      </c>
      <c r="B568" s="41" t="str">
        <f>DATA!C567&amp;" - "&amp;DATA!B567</f>
        <v>Inštrumentalista - EN3</v>
      </c>
      <c r="C568" s="38">
        <f t="shared" si="32"/>
        <v>0.83333000000000002</v>
      </c>
      <c r="D568" s="13">
        <v>0</v>
      </c>
      <c r="E568" s="13">
        <v>0</v>
      </c>
      <c r="F568" s="13">
        <v>0</v>
      </c>
      <c r="G568" s="13">
        <v>0</v>
      </c>
      <c r="H568" s="13">
        <v>0</v>
      </c>
      <c r="I568" s="13">
        <v>0.83333000000000002</v>
      </c>
      <c r="J568" s="38">
        <f t="shared" si="33"/>
        <v>0</v>
      </c>
      <c r="K568" s="13">
        <v>0</v>
      </c>
      <c r="L568" s="13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 s="38">
        <f t="shared" si="34"/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 s="38">
        <v>0</v>
      </c>
      <c r="AE568" s="39">
        <f t="shared" si="35"/>
        <v>0.83333000000000002</v>
      </c>
    </row>
    <row r="569" spans="1:31" x14ac:dyDescent="0.25">
      <c r="A569" s="33" t="str">
        <f>DATA!A568</f>
        <v>AU (AU.B.Bystrica)</v>
      </c>
      <c r="B569" s="41" t="str">
        <f>DATA!C568&amp;" - "&amp;DATA!B568</f>
        <v>Inštrumentalista - sólista - EN3</v>
      </c>
      <c r="C569" s="38">
        <f t="shared" si="32"/>
        <v>0.33333000000000002</v>
      </c>
      <c r="D569" s="13">
        <v>0</v>
      </c>
      <c r="E569" s="13">
        <v>0</v>
      </c>
      <c r="F569" s="13">
        <v>0</v>
      </c>
      <c r="G569" s="13">
        <v>0</v>
      </c>
      <c r="H569" s="13">
        <v>0</v>
      </c>
      <c r="I569" s="13">
        <v>0.33333000000000002</v>
      </c>
      <c r="J569" s="38">
        <f t="shared" si="33"/>
        <v>0</v>
      </c>
      <c r="K569" s="13">
        <v>0</v>
      </c>
      <c r="L569" s="13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 s="38">
        <f t="shared" si="34"/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 s="38">
        <v>0</v>
      </c>
      <c r="AE569" s="39">
        <f t="shared" si="35"/>
        <v>0.33333000000000002</v>
      </c>
    </row>
    <row r="570" spans="1:31" x14ac:dyDescent="0.25">
      <c r="A570" s="33" t="str">
        <f>DATA!A569</f>
        <v>AU (AU.B.Bystrica)</v>
      </c>
      <c r="B570" s="41" t="str">
        <f>DATA!C569&amp;" - "&amp;DATA!B569</f>
        <v>Herec v hlavnej úlohy - I</v>
      </c>
      <c r="C570" s="38">
        <f t="shared" si="32"/>
        <v>0</v>
      </c>
      <c r="D570" s="13">
        <v>0</v>
      </c>
      <c r="E570" s="13">
        <v>0</v>
      </c>
      <c r="F570" s="13">
        <v>0</v>
      </c>
      <c r="G570" s="13">
        <v>0</v>
      </c>
      <c r="H570" s="13">
        <v>0</v>
      </c>
      <c r="I570" s="13">
        <v>0</v>
      </c>
      <c r="J570" s="38">
        <f t="shared" si="33"/>
        <v>0</v>
      </c>
      <c r="K570" s="13">
        <v>0</v>
      </c>
      <c r="L570" s="13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 s="38">
        <f t="shared" si="34"/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 s="38">
        <v>7.6960000000000001E-2</v>
      </c>
      <c r="AE570" s="39">
        <f t="shared" si="35"/>
        <v>7.6960000000000001E-2</v>
      </c>
    </row>
    <row r="571" spans="1:31" x14ac:dyDescent="0.25">
      <c r="A571" s="33" t="str">
        <f>DATA!A570</f>
        <v>AU (AU.B.Bystrica)</v>
      </c>
      <c r="B571" s="41" t="str">
        <f>DATA!C570&amp;" - "&amp;DATA!B570</f>
        <v>Kurátor výstavy - I</v>
      </c>
      <c r="C571" s="38">
        <f t="shared" si="32"/>
        <v>0</v>
      </c>
      <c r="D571" s="13">
        <v>0</v>
      </c>
      <c r="E571" s="13">
        <v>0</v>
      </c>
      <c r="F571" s="13">
        <v>0</v>
      </c>
      <c r="G571" s="13">
        <v>0</v>
      </c>
      <c r="H571" s="13">
        <v>0</v>
      </c>
      <c r="I571" s="13">
        <v>0</v>
      </c>
      <c r="J571" s="38">
        <f t="shared" si="33"/>
        <v>0</v>
      </c>
      <c r="K571" s="13">
        <v>0</v>
      </c>
      <c r="L571" s="13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 s="38">
        <f t="shared" si="34"/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 s="38">
        <v>1</v>
      </c>
      <c r="AE571" s="39">
        <f t="shared" si="35"/>
        <v>1</v>
      </c>
    </row>
    <row r="572" spans="1:31" x14ac:dyDescent="0.25">
      <c r="A572" s="33" t="str">
        <f>DATA!A571</f>
        <v>AU (AU.B.Bystrica)</v>
      </c>
      <c r="B572" s="41" t="str">
        <f>DATA!C571&amp;" - "&amp;DATA!B571</f>
        <v>Autor hudby - SM1</v>
      </c>
      <c r="C572" s="38">
        <f t="shared" si="32"/>
        <v>0</v>
      </c>
      <c r="D572" s="13">
        <v>0</v>
      </c>
      <c r="E572" s="13">
        <v>0</v>
      </c>
      <c r="F572" s="13">
        <v>0</v>
      </c>
      <c r="G572" s="13">
        <v>0</v>
      </c>
      <c r="H572" s="13">
        <v>0</v>
      </c>
      <c r="I572" s="13">
        <v>0</v>
      </c>
      <c r="J572" s="38">
        <f t="shared" si="33"/>
        <v>0</v>
      </c>
      <c r="K572" s="13">
        <v>0</v>
      </c>
      <c r="L572" s="13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 s="38">
        <f t="shared" si="34"/>
        <v>0.83333999999999997</v>
      </c>
      <c r="U572">
        <v>0.83333999999999997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 s="38">
        <v>0</v>
      </c>
      <c r="AE572" s="39">
        <f t="shared" si="35"/>
        <v>0.83333999999999997</v>
      </c>
    </row>
    <row r="573" spans="1:31" x14ac:dyDescent="0.25">
      <c r="A573" s="33" t="str">
        <f>DATA!A572</f>
        <v>AU (AU.B.Bystrica)</v>
      </c>
      <c r="B573" s="41" t="str">
        <f>DATA!C572&amp;" - "&amp;DATA!B572</f>
        <v>Autor námetu - SM1</v>
      </c>
      <c r="C573" s="38">
        <f t="shared" si="32"/>
        <v>0</v>
      </c>
      <c r="D573" s="13">
        <v>0</v>
      </c>
      <c r="E573" s="13">
        <v>0</v>
      </c>
      <c r="F573" s="13">
        <v>0</v>
      </c>
      <c r="G573" s="13">
        <v>0</v>
      </c>
      <c r="H573" s="13">
        <v>0</v>
      </c>
      <c r="I573" s="13">
        <v>0</v>
      </c>
      <c r="J573" s="38">
        <f t="shared" si="33"/>
        <v>0</v>
      </c>
      <c r="K573" s="13">
        <v>0</v>
      </c>
      <c r="L573" s="1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 s="38">
        <f t="shared" si="34"/>
        <v>0.5</v>
      </c>
      <c r="U573">
        <v>0.5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 s="38">
        <v>0</v>
      </c>
      <c r="AE573" s="39">
        <f t="shared" si="35"/>
        <v>0.5</v>
      </c>
    </row>
    <row r="574" spans="1:31" x14ac:dyDescent="0.25">
      <c r="A574" s="33" t="str">
        <f>DATA!A573</f>
        <v>AU (AU.B.Bystrica)</v>
      </c>
      <c r="B574" s="41" t="str">
        <f>DATA!C573&amp;" - "&amp;DATA!B573</f>
        <v>Autor pohybovej spolupráce - SM1</v>
      </c>
      <c r="C574" s="38">
        <f t="shared" si="32"/>
        <v>0</v>
      </c>
      <c r="D574" s="13">
        <v>0</v>
      </c>
      <c r="E574" s="13">
        <v>0</v>
      </c>
      <c r="F574" s="13">
        <v>0</v>
      </c>
      <c r="G574" s="13">
        <v>0</v>
      </c>
      <c r="H574" s="13">
        <v>0</v>
      </c>
      <c r="I574" s="13">
        <v>0</v>
      </c>
      <c r="J574" s="38">
        <f t="shared" si="33"/>
        <v>0</v>
      </c>
      <c r="K574" s="13">
        <v>0</v>
      </c>
      <c r="L574" s="13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 s="38">
        <f t="shared" si="34"/>
        <v>1</v>
      </c>
      <c r="U574">
        <v>1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 s="38">
        <v>0</v>
      </c>
      <c r="AE574" s="39">
        <f t="shared" si="35"/>
        <v>1</v>
      </c>
    </row>
    <row r="575" spans="1:31" x14ac:dyDescent="0.25">
      <c r="A575" s="33" t="str">
        <f>DATA!A574</f>
        <v>AU (AU.B.Bystrica)</v>
      </c>
      <c r="B575" s="41" t="str">
        <f>DATA!C574&amp;" - "&amp;DATA!B574</f>
        <v>Autor scenára - SM1</v>
      </c>
      <c r="C575" s="38">
        <f t="shared" si="32"/>
        <v>0</v>
      </c>
      <c r="D575" s="13">
        <v>0</v>
      </c>
      <c r="E575" s="13">
        <v>0</v>
      </c>
      <c r="F575" s="13">
        <v>0</v>
      </c>
      <c r="G575" s="13">
        <v>0</v>
      </c>
      <c r="H575" s="13">
        <v>0</v>
      </c>
      <c r="I575" s="13">
        <v>0</v>
      </c>
      <c r="J575" s="38">
        <f t="shared" si="33"/>
        <v>0</v>
      </c>
      <c r="K575" s="13">
        <v>0</v>
      </c>
      <c r="L575" s="13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 s="38">
        <f t="shared" si="34"/>
        <v>0.5</v>
      </c>
      <c r="U575">
        <v>0.5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 s="38">
        <v>0</v>
      </c>
      <c r="AE575" s="39">
        <f t="shared" si="35"/>
        <v>0.5</v>
      </c>
    </row>
    <row r="576" spans="1:31" x14ac:dyDescent="0.25">
      <c r="A576" s="33" t="str">
        <f>DATA!A575</f>
        <v>AU (AU.B.Bystrica)</v>
      </c>
      <c r="B576" s="41" t="str">
        <f>DATA!C575&amp;" - "&amp;DATA!B575</f>
        <v>Dirigent - SM1</v>
      </c>
      <c r="C576" s="38">
        <f t="shared" si="32"/>
        <v>0</v>
      </c>
      <c r="D576" s="13">
        <v>0</v>
      </c>
      <c r="E576" s="13">
        <v>0</v>
      </c>
      <c r="F576" s="13">
        <v>0</v>
      </c>
      <c r="G576" s="13">
        <v>0</v>
      </c>
      <c r="H576" s="13">
        <v>0</v>
      </c>
      <c r="I576" s="13">
        <v>0</v>
      </c>
      <c r="J576" s="38">
        <f t="shared" si="33"/>
        <v>0</v>
      </c>
      <c r="K576" s="13">
        <v>0</v>
      </c>
      <c r="L576" s="13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 s="38">
        <f t="shared" si="34"/>
        <v>5</v>
      </c>
      <c r="U576">
        <v>5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 s="38">
        <v>0</v>
      </c>
      <c r="AE576" s="39">
        <f t="shared" si="35"/>
        <v>5</v>
      </c>
    </row>
    <row r="577" spans="1:31" x14ac:dyDescent="0.25">
      <c r="A577" s="33" t="str">
        <f>DATA!A576</f>
        <v>AU (AU.B.Bystrica)</v>
      </c>
      <c r="B577" s="41" t="str">
        <f>DATA!C576&amp;" - "&amp;DATA!B576</f>
        <v>Dramaturg - SM1</v>
      </c>
      <c r="C577" s="38">
        <f t="shared" si="32"/>
        <v>0</v>
      </c>
      <c r="D577" s="13">
        <v>0</v>
      </c>
      <c r="E577" s="13">
        <v>0</v>
      </c>
      <c r="F577" s="13">
        <v>0</v>
      </c>
      <c r="G577" s="13">
        <v>0</v>
      </c>
      <c r="H577" s="13">
        <v>0</v>
      </c>
      <c r="I577" s="13">
        <v>0</v>
      </c>
      <c r="J577" s="38">
        <f t="shared" si="33"/>
        <v>0</v>
      </c>
      <c r="K577" s="13">
        <v>0</v>
      </c>
      <c r="L577" s="13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 s="38">
        <f t="shared" si="34"/>
        <v>5</v>
      </c>
      <c r="U577">
        <v>5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 s="38">
        <v>0</v>
      </c>
      <c r="AE577" s="39">
        <f t="shared" si="35"/>
        <v>5</v>
      </c>
    </row>
    <row r="578" spans="1:31" x14ac:dyDescent="0.25">
      <c r="A578" s="33" t="str">
        <f>DATA!A577</f>
        <v>AU (AU.B.Bystrica)</v>
      </c>
      <c r="B578" s="41" t="str">
        <f>DATA!C577&amp;" - "&amp;DATA!B577</f>
        <v>Herec vo vedľajšej úlohe - SM1</v>
      </c>
      <c r="C578" s="38">
        <f t="shared" si="32"/>
        <v>0</v>
      </c>
      <c r="D578" s="13">
        <v>0</v>
      </c>
      <c r="E578" s="13">
        <v>0</v>
      </c>
      <c r="F578" s="13">
        <v>0</v>
      </c>
      <c r="G578" s="13">
        <v>0</v>
      </c>
      <c r="H578" s="13">
        <v>0</v>
      </c>
      <c r="I578" s="13">
        <v>0</v>
      </c>
      <c r="J578" s="38">
        <f t="shared" si="33"/>
        <v>0</v>
      </c>
      <c r="K578" s="13">
        <v>0</v>
      </c>
      <c r="L578" s="13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 s="38">
        <f t="shared" si="34"/>
        <v>2</v>
      </c>
      <c r="U578">
        <v>2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 s="38">
        <v>0</v>
      </c>
      <c r="AE578" s="39">
        <f t="shared" si="35"/>
        <v>2</v>
      </c>
    </row>
    <row r="579" spans="1:31" x14ac:dyDescent="0.25">
      <c r="A579" s="33" t="str">
        <f>DATA!A578</f>
        <v>AU (AU.B.Bystrica)</v>
      </c>
      <c r="B579" s="41" t="str">
        <f>DATA!C578&amp;" - "&amp;DATA!B578</f>
        <v>Inštrumentalista - SM1</v>
      </c>
      <c r="C579" s="38">
        <f t="shared" ref="C579:C642" si="36">SUM(D579:I579)</f>
        <v>0</v>
      </c>
      <c r="D579" s="13">
        <v>0</v>
      </c>
      <c r="E579" s="13">
        <v>0</v>
      </c>
      <c r="F579" s="13">
        <v>0</v>
      </c>
      <c r="G579" s="13">
        <v>0</v>
      </c>
      <c r="H579" s="13">
        <v>0</v>
      </c>
      <c r="I579" s="13">
        <v>0</v>
      </c>
      <c r="J579" s="38">
        <f t="shared" ref="J579:J642" si="37">SUM(K579:S579)</f>
        <v>0</v>
      </c>
      <c r="K579" s="13">
        <v>0</v>
      </c>
      <c r="L579" s="13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 s="38">
        <f t="shared" ref="T579:T642" si="38">SUM(U579:AC579)</f>
        <v>8.8181999999999992</v>
      </c>
      <c r="U579">
        <v>8.8181999999999992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 s="38">
        <v>0</v>
      </c>
      <c r="AE579" s="39">
        <f t="shared" ref="AE579:AE642" si="39">SUM(C579,J579,T579,AD579,)</f>
        <v>8.8181999999999992</v>
      </c>
    </row>
    <row r="580" spans="1:31" x14ac:dyDescent="0.25">
      <c r="A580" s="33" t="str">
        <f>DATA!A579</f>
        <v>AU (AU.B.Bystrica)</v>
      </c>
      <c r="B580" s="41" t="str">
        <f>DATA!C579&amp;" - "&amp;DATA!B579</f>
        <v>Inštrumentalista - sólista - SM1</v>
      </c>
      <c r="C580" s="38">
        <f t="shared" si="36"/>
        <v>0</v>
      </c>
      <c r="D580" s="13">
        <v>0</v>
      </c>
      <c r="E580" s="13">
        <v>0</v>
      </c>
      <c r="F580" s="13">
        <v>0</v>
      </c>
      <c r="G580" s="13">
        <v>0</v>
      </c>
      <c r="H580" s="13">
        <v>0</v>
      </c>
      <c r="I580" s="13">
        <v>0</v>
      </c>
      <c r="J580" s="38">
        <f t="shared" si="37"/>
        <v>0</v>
      </c>
      <c r="K580" s="13">
        <v>0</v>
      </c>
      <c r="L580" s="13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S580">
        <v>0</v>
      </c>
      <c r="T580" s="38">
        <f t="shared" si="38"/>
        <v>12.4</v>
      </c>
      <c r="U580">
        <v>12.4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0</v>
      </c>
      <c r="AD580" s="38">
        <v>0</v>
      </c>
      <c r="AE580" s="39">
        <f t="shared" si="39"/>
        <v>12.4</v>
      </c>
    </row>
    <row r="581" spans="1:31" x14ac:dyDescent="0.25">
      <c r="A581" s="33" t="str">
        <f>DATA!A580</f>
        <v>AU (AU.B.Bystrica)</v>
      </c>
      <c r="B581" s="41" t="str">
        <f>DATA!C580&amp;" - "&amp;DATA!B580</f>
        <v>Kostýmový výtvarník - SM1</v>
      </c>
      <c r="C581" s="38">
        <f t="shared" si="36"/>
        <v>0</v>
      </c>
      <c r="D581" s="13">
        <v>0</v>
      </c>
      <c r="E581" s="13">
        <v>0</v>
      </c>
      <c r="F581" s="13">
        <v>0</v>
      </c>
      <c r="G581" s="13">
        <v>0</v>
      </c>
      <c r="H581" s="13">
        <v>0</v>
      </c>
      <c r="I581" s="13">
        <v>0</v>
      </c>
      <c r="J581" s="38">
        <f t="shared" si="37"/>
        <v>0</v>
      </c>
      <c r="K581" s="13">
        <v>0</v>
      </c>
      <c r="L581" s="13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0</v>
      </c>
      <c r="S581">
        <v>0</v>
      </c>
      <c r="T581" s="38">
        <f t="shared" si="38"/>
        <v>1</v>
      </c>
      <c r="U581">
        <v>1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 s="38">
        <v>0</v>
      </c>
      <c r="AE581" s="39">
        <f t="shared" si="39"/>
        <v>1</v>
      </c>
    </row>
    <row r="582" spans="1:31" x14ac:dyDescent="0.25">
      <c r="A582" s="33" t="str">
        <f>DATA!A581</f>
        <v>AU (AU.B.Bystrica)</v>
      </c>
      <c r="B582" s="41" t="str">
        <f>DATA!C581&amp;" - "&amp;DATA!B581</f>
        <v>Kurátor výstavy - SM1</v>
      </c>
      <c r="C582" s="38">
        <f t="shared" si="36"/>
        <v>0</v>
      </c>
      <c r="D582" s="13">
        <v>0</v>
      </c>
      <c r="E582" s="13">
        <v>0</v>
      </c>
      <c r="F582" s="13">
        <v>0</v>
      </c>
      <c r="G582" s="13">
        <v>0</v>
      </c>
      <c r="H582" s="13">
        <v>0</v>
      </c>
      <c r="I582" s="13">
        <v>0</v>
      </c>
      <c r="J582" s="38">
        <f t="shared" si="37"/>
        <v>0</v>
      </c>
      <c r="K582" s="13">
        <v>0</v>
      </c>
      <c r="L582" s="13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 s="38">
        <f t="shared" si="38"/>
        <v>1</v>
      </c>
      <c r="U582">
        <v>1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 s="38">
        <v>0</v>
      </c>
      <c r="AE582" s="39">
        <f t="shared" si="39"/>
        <v>1</v>
      </c>
    </row>
    <row r="583" spans="1:31" x14ac:dyDescent="0.25">
      <c r="A583" s="33" t="str">
        <f>DATA!A582</f>
        <v>AU (AU.B.Bystrica)</v>
      </c>
      <c r="B583" s="41" t="str">
        <f>DATA!C582&amp;" - "&amp;DATA!B582</f>
        <v>Producent - SM1</v>
      </c>
      <c r="C583" s="38">
        <f t="shared" si="36"/>
        <v>0</v>
      </c>
      <c r="D583" s="13">
        <v>0</v>
      </c>
      <c r="E583" s="13">
        <v>0</v>
      </c>
      <c r="F583" s="13">
        <v>0</v>
      </c>
      <c r="G583" s="13">
        <v>0</v>
      </c>
      <c r="H583" s="13">
        <v>0</v>
      </c>
      <c r="I583" s="13">
        <v>0</v>
      </c>
      <c r="J583" s="38">
        <f t="shared" si="37"/>
        <v>0</v>
      </c>
      <c r="K583" s="13">
        <v>0</v>
      </c>
      <c r="L583" s="13">
        <v>0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>
        <v>0</v>
      </c>
      <c r="T583" s="38">
        <f t="shared" si="38"/>
        <v>0.33334000000000003</v>
      </c>
      <c r="U583">
        <v>0.33334000000000003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 s="38">
        <v>0</v>
      </c>
      <c r="AE583" s="39">
        <f t="shared" si="39"/>
        <v>0.33334000000000003</v>
      </c>
    </row>
    <row r="584" spans="1:31" x14ac:dyDescent="0.25">
      <c r="A584" s="33" t="str">
        <f>DATA!A583</f>
        <v>AU (AU.B.Bystrica)</v>
      </c>
      <c r="B584" s="41" t="str">
        <f>DATA!C583&amp;" - "&amp;DATA!B583</f>
        <v>Režisér - SM1</v>
      </c>
      <c r="C584" s="38">
        <f t="shared" si="36"/>
        <v>0</v>
      </c>
      <c r="D584" s="13">
        <v>0</v>
      </c>
      <c r="E584" s="13">
        <v>0</v>
      </c>
      <c r="F584" s="13">
        <v>0</v>
      </c>
      <c r="G584" s="13">
        <v>0</v>
      </c>
      <c r="H584" s="13">
        <v>0</v>
      </c>
      <c r="I584" s="13">
        <v>0</v>
      </c>
      <c r="J584" s="38">
        <f t="shared" si="37"/>
        <v>0</v>
      </c>
      <c r="K584" s="13">
        <v>0</v>
      </c>
      <c r="L584" s="13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 s="38">
        <f t="shared" si="38"/>
        <v>1</v>
      </c>
      <c r="U584">
        <v>1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 s="38">
        <v>0</v>
      </c>
      <c r="AE584" s="39">
        <f t="shared" si="39"/>
        <v>1</v>
      </c>
    </row>
    <row r="585" spans="1:31" x14ac:dyDescent="0.25">
      <c r="A585" s="33" t="str">
        <f>DATA!A584</f>
        <v>AU (AU.B.Bystrica)</v>
      </c>
      <c r="B585" s="41" t="str">
        <f>DATA!C584&amp;" - "&amp;DATA!B584</f>
        <v>Scénograf - SM1</v>
      </c>
      <c r="C585" s="38">
        <f t="shared" si="36"/>
        <v>0</v>
      </c>
      <c r="D585" s="13">
        <v>0</v>
      </c>
      <c r="E585" s="13">
        <v>0</v>
      </c>
      <c r="F585" s="13">
        <v>0</v>
      </c>
      <c r="G585" s="13">
        <v>0</v>
      </c>
      <c r="H585" s="13">
        <v>0</v>
      </c>
      <c r="I585" s="13">
        <v>0</v>
      </c>
      <c r="J585" s="38">
        <f t="shared" si="37"/>
        <v>0</v>
      </c>
      <c r="K585" s="13">
        <v>0</v>
      </c>
      <c r="L585" s="13">
        <v>0</v>
      </c>
      <c r="M585">
        <v>0</v>
      </c>
      <c r="N585">
        <v>0</v>
      </c>
      <c r="O585">
        <v>0</v>
      </c>
      <c r="P585">
        <v>0</v>
      </c>
      <c r="Q585">
        <v>0</v>
      </c>
      <c r="R585">
        <v>0</v>
      </c>
      <c r="S585">
        <v>0</v>
      </c>
      <c r="T585" s="38">
        <f t="shared" si="38"/>
        <v>2</v>
      </c>
      <c r="U585">
        <v>2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 s="38">
        <v>0</v>
      </c>
      <c r="AE585" s="39">
        <f t="shared" si="39"/>
        <v>2</v>
      </c>
    </row>
    <row r="586" spans="1:31" x14ac:dyDescent="0.25">
      <c r="A586" s="33" t="str">
        <f>DATA!A585</f>
        <v>AU (AU.B.Bystrica)</v>
      </c>
      <c r="B586" s="41" t="str">
        <f>DATA!C585&amp;" - "&amp;DATA!B585</f>
        <v>Spevák - SM1</v>
      </c>
      <c r="C586" s="38">
        <f t="shared" si="36"/>
        <v>0</v>
      </c>
      <c r="D586" s="13">
        <v>0</v>
      </c>
      <c r="E586" s="13">
        <v>0</v>
      </c>
      <c r="F586" s="13">
        <v>0</v>
      </c>
      <c r="G586" s="13">
        <v>0</v>
      </c>
      <c r="H586" s="13">
        <v>0</v>
      </c>
      <c r="I586" s="13">
        <v>0</v>
      </c>
      <c r="J586" s="38">
        <f t="shared" si="37"/>
        <v>0</v>
      </c>
      <c r="K586" s="13">
        <v>0</v>
      </c>
      <c r="L586" s="13">
        <v>0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>
        <v>0</v>
      </c>
      <c r="T586" s="38">
        <f t="shared" si="38"/>
        <v>0.5</v>
      </c>
      <c r="U586">
        <v>0.5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 s="38">
        <v>0</v>
      </c>
      <c r="AE586" s="39">
        <f t="shared" si="39"/>
        <v>0.5</v>
      </c>
    </row>
    <row r="587" spans="1:31" x14ac:dyDescent="0.25">
      <c r="A587" s="33" t="str">
        <f>DATA!A586</f>
        <v>AU (AU.B.Bystrica)</v>
      </c>
      <c r="B587" s="41" t="str">
        <f>DATA!C586&amp;" - "&amp;DATA!B586</f>
        <v>Spevák - sólista - SM1</v>
      </c>
      <c r="C587" s="38">
        <f t="shared" si="36"/>
        <v>0</v>
      </c>
      <c r="D587" s="13">
        <v>0</v>
      </c>
      <c r="E587" s="13">
        <v>0</v>
      </c>
      <c r="F587" s="13">
        <v>0</v>
      </c>
      <c r="G587" s="13">
        <v>0</v>
      </c>
      <c r="H587" s="13">
        <v>0</v>
      </c>
      <c r="I587" s="13">
        <v>0</v>
      </c>
      <c r="J587" s="38">
        <f t="shared" si="37"/>
        <v>0</v>
      </c>
      <c r="K587" s="13">
        <v>0</v>
      </c>
      <c r="L587" s="13">
        <v>0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0</v>
      </c>
      <c r="S587">
        <v>0</v>
      </c>
      <c r="T587" s="38">
        <f t="shared" si="38"/>
        <v>1.0909</v>
      </c>
      <c r="U587">
        <v>1.0909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 s="38">
        <v>0</v>
      </c>
      <c r="AE587" s="39">
        <f t="shared" si="39"/>
        <v>1.0909</v>
      </c>
    </row>
    <row r="588" spans="1:31" x14ac:dyDescent="0.25">
      <c r="A588" s="33" t="str">
        <f>DATA!A587</f>
        <v>AU (AU.B.Bystrica)</v>
      </c>
      <c r="B588" s="41" t="str">
        <f>DATA!C587&amp;" - "&amp;DATA!B587</f>
        <v>Výtvarník - SM1</v>
      </c>
      <c r="C588" s="38">
        <f t="shared" si="36"/>
        <v>0</v>
      </c>
      <c r="D588" s="13">
        <v>0</v>
      </c>
      <c r="E588" s="13">
        <v>0</v>
      </c>
      <c r="F588" s="13">
        <v>0</v>
      </c>
      <c r="G588" s="13">
        <v>0</v>
      </c>
      <c r="H588" s="13">
        <v>0</v>
      </c>
      <c r="I588" s="13">
        <v>0</v>
      </c>
      <c r="J588" s="38">
        <f t="shared" si="37"/>
        <v>0</v>
      </c>
      <c r="K588" s="13">
        <v>0</v>
      </c>
      <c r="L588" s="13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0</v>
      </c>
      <c r="S588">
        <v>0</v>
      </c>
      <c r="T588" s="38">
        <f t="shared" si="38"/>
        <v>90.25</v>
      </c>
      <c r="U588">
        <v>90.25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 s="38">
        <v>0</v>
      </c>
      <c r="AE588" s="39">
        <f t="shared" si="39"/>
        <v>90.25</v>
      </c>
    </row>
    <row r="589" spans="1:31" x14ac:dyDescent="0.25">
      <c r="A589" s="33" t="str">
        <f>DATA!A588</f>
        <v>AU (AU.B.Bystrica)</v>
      </c>
      <c r="B589" s="41" t="str">
        <f>DATA!C588&amp;" - "&amp;DATA!B588</f>
        <v>Zbormajster - SM1</v>
      </c>
      <c r="C589" s="38">
        <f t="shared" si="36"/>
        <v>0</v>
      </c>
      <c r="D589" s="13">
        <v>0</v>
      </c>
      <c r="E589" s="13">
        <v>0</v>
      </c>
      <c r="F589" s="13">
        <v>0</v>
      </c>
      <c r="G589" s="13">
        <v>0</v>
      </c>
      <c r="H589" s="13">
        <v>0</v>
      </c>
      <c r="I589" s="13">
        <v>0</v>
      </c>
      <c r="J589" s="38">
        <f t="shared" si="37"/>
        <v>0</v>
      </c>
      <c r="K589" s="13">
        <v>0</v>
      </c>
      <c r="L589" s="13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 s="38">
        <f t="shared" si="38"/>
        <v>2</v>
      </c>
      <c r="U589">
        <v>2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 s="38">
        <v>0</v>
      </c>
      <c r="AE589" s="39">
        <f t="shared" si="39"/>
        <v>2</v>
      </c>
    </row>
    <row r="590" spans="1:31" x14ac:dyDescent="0.25">
      <c r="A590" s="33" t="str">
        <f>DATA!A589</f>
        <v>AU (AU.B.Bystrica)</v>
      </c>
      <c r="B590" s="41" t="str">
        <f>DATA!C589&amp;" - "&amp;DATA!B589</f>
        <v>Autor dramatizácie literárneho diela - SM2</v>
      </c>
      <c r="C590" s="38">
        <f t="shared" si="36"/>
        <v>0</v>
      </c>
      <c r="D590" s="13">
        <v>0</v>
      </c>
      <c r="E590" s="13">
        <v>0</v>
      </c>
      <c r="F590" s="13">
        <v>0</v>
      </c>
      <c r="G590" s="13">
        <v>0</v>
      </c>
      <c r="H590" s="13">
        <v>0</v>
      </c>
      <c r="I590" s="13">
        <v>0</v>
      </c>
      <c r="J590" s="38">
        <f t="shared" si="37"/>
        <v>0</v>
      </c>
      <c r="K590" s="13">
        <v>0</v>
      </c>
      <c r="L590" s="13">
        <v>0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>
        <v>0</v>
      </c>
      <c r="T590" s="38">
        <f t="shared" si="38"/>
        <v>0.5</v>
      </c>
      <c r="U590">
        <v>0</v>
      </c>
      <c r="V590">
        <v>0.5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 s="38">
        <v>0</v>
      </c>
      <c r="AE590" s="39">
        <f t="shared" si="39"/>
        <v>0.5</v>
      </c>
    </row>
    <row r="591" spans="1:31" x14ac:dyDescent="0.25">
      <c r="A591" s="33" t="str">
        <f>DATA!A590</f>
        <v>AU (AU.B.Bystrica)</v>
      </c>
      <c r="B591" s="41" t="str">
        <f>DATA!C590&amp;" - "&amp;DATA!B590</f>
        <v>Autor hudby - SM2</v>
      </c>
      <c r="C591" s="38">
        <f t="shared" si="36"/>
        <v>0</v>
      </c>
      <c r="D591" s="13">
        <v>0</v>
      </c>
      <c r="E591" s="13">
        <v>0</v>
      </c>
      <c r="F591" s="13">
        <v>0</v>
      </c>
      <c r="G591" s="13">
        <v>0</v>
      </c>
      <c r="H591" s="13">
        <v>0</v>
      </c>
      <c r="I591" s="13">
        <v>0</v>
      </c>
      <c r="J591" s="38">
        <f t="shared" si="37"/>
        <v>0</v>
      </c>
      <c r="K591" s="13">
        <v>0</v>
      </c>
      <c r="L591" s="13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 s="38">
        <f t="shared" si="38"/>
        <v>7</v>
      </c>
      <c r="U591">
        <v>0</v>
      </c>
      <c r="V591">
        <v>7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 s="38">
        <v>0</v>
      </c>
      <c r="AE591" s="39">
        <f t="shared" si="39"/>
        <v>7</v>
      </c>
    </row>
    <row r="592" spans="1:31" x14ac:dyDescent="0.25">
      <c r="A592" s="33" t="str">
        <f>DATA!A591</f>
        <v>AU (AU.B.Bystrica)</v>
      </c>
      <c r="B592" s="41" t="str">
        <f>DATA!C591&amp;" - "&amp;DATA!B591</f>
        <v>Autor pohybovej spolupráce - SM2</v>
      </c>
      <c r="C592" s="38">
        <f t="shared" si="36"/>
        <v>0</v>
      </c>
      <c r="D592" s="13">
        <v>0</v>
      </c>
      <c r="E592" s="13">
        <v>0</v>
      </c>
      <c r="F592" s="13">
        <v>0</v>
      </c>
      <c r="G592" s="13">
        <v>0</v>
      </c>
      <c r="H592" s="13">
        <v>0</v>
      </c>
      <c r="I592" s="13">
        <v>0</v>
      </c>
      <c r="J592" s="38">
        <f t="shared" si="37"/>
        <v>0</v>
      </c>
      <c r="K592" s="13">
        <v>0</v>
      </c>
      <c r="L592" s="13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 s="38">
        <f t="shared" si="38"/>
        <v>1</v>
      </c>
      <c r="U592">
        <v>0</v>
      </c>
      <c r="V592">
        <v>1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 s="38">
        <v>0</v>
      </c>
      <c r="AE592" s="39">
        <f t="shared" si="39"/>
        <v>1</v>
      </c>
    </row>
    <row r="593" spans="1:31" x14ac:dyDescent="0.25">
      <c r="A593" s="33" t="str">
        <f>DATA!A592</f>
        <v>AU (AU.B.Bystrica)</v>
      </c>
      <c r="B593" s="41" t="str">
        <f>DATA!C592&amp;" - "&amp;DATA!B592</f>
        <v>Autor textu - SM2</v>
      </c>
      <c r="C593" s="38">
        <f t="shared" si="36"/>
        <v>0</v>
      </c>
      <c r="D593" s="13">
        <v>0</v>
      </c>
      <c r="E593" s="13">
        <v>0</v>
      </c>
      <c r="F593" s="13">
        <v>0</v>
      </c>
      <c r="G593" s="13">
        <v>0</v>
      </c>
      <c r="H593" s="13">
        <v>0</v>
      </c>
      <c r="I593" s="13">
        <v>0</v>
      </c>
      <c r="J593" s="38">
        <f t="shared" si="37"/>
        <v>0</v>
      </c>
      <c r="K593" s="13">
        <v>0</v>
      </c>
      <c r="L593" s="13">
        <v>0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0</v>
      </c>
      <c r="S593">
        <v>0</v>
      </c>
      <c r="T593" s="38">
        <f t="shared" si="38"/>
        <v>0.5</v>
      </c>
      <c r="U593">
        <v>0</v>
      </c>
      <c r="V593">
        <v>0.5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 s="38">
        <v>0</v>
      </c>
      <c r="AE593" s="39">
        <f t="shared" si="39"/>
        <v>0.5</v>
      </c>
    </row>
    <row r="594" spans="1:31" x14ac:dyDescent="0.25">
      <c r="A594" s="33" t="str">
        <f>DATA!A593</f>
        <v>AU (AU.B.Bystrica)</v>
      </c>
      <c r="B594" s="41" t="str">
        <f>DATA!C593&amp;" - "&amp;DATA!B593</f>
        <v>Dirigent - SM2</v>
      </c>
      <c r="C594" s="38">
        <f t="shared" si="36"/>
        <v>0</v>
      </c>
      <c r="D594" s="13">
        <v>0</v>
      </c>
      <c r="E594" s="13">
        <v>0</v>
      </c>
      <c r="F594" s="13">
        <v>0</v>
      </c>
      <c r="G594" s="13">
        <v>0</v>
      </c>
      <c r="H594" s="13">
        <v>0</v>
      </c>
      <c r="I594" s="13">
        <v>0</v>
      </c>
      <c r="J594" s="38">
        <f t="shared" si="37"/>
        <v>0</v>
      </c>
      <c r="K594" s="13">
        <v>0</v>
      </c>
      <c r="L594" s="13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 s="38">
        <f t="shared" si="38"/>
        <v>2</v>
      </c>
      <c r="U594">
        <v>0</v>
      </c>
      <c r="V594">
        <v>2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 s="38">
        <v>0</v>
      </c>
      <c r="AE594" s="39">
        <f t="shared" si="39"/>
        <v>2</v>
      </c>
    </row>
    <row r="595" spans="1:31" x14ac:dyDescent="0.25">
      <c r="A595" s="33" t="str">
        <f>DATA!A594</f>
        <v>AU (AU.B.Bystrica)</v>
      </c>
      <c r="B595" s="41" t="str">
        <f>DATA!C594&amp;" - "&amp;DATA!B594</f>
        <v>Herec v hlavnej úlohy - SM2</v>
      </c>
      <c r="C595" s="38">
        <f t="shared" si="36"/>
        <v>0</v>
      </c>
      <c r="D595" s="13">
        <v>0</v>
      </c>
      <c r="E595" s="13">
        <v>0</v>
      </c>
      <c r="F595" s="13">
        <v>0</v>
      </c>
      <c r="G595" s="13">
        <v>0</v>
      </c>
      <c r="H595" s="13">
        <v>0</v>
      </c>
      <c r="I595" s="13">
        <v>0</v>
      </c>
      <c r="J595" s="38">
        <f t="shared" si="37"/>
        <v>0</v>
      </c>
      <c r="K595" s="13">
        <v>0</v>
      </c>
      <c r="L595" s="13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 s="38">
        <f t="shared" si="38"/>
        <v>1.2</v>
      </c>
      <c r="U595">
        <v>0</v>
      </c>
      <c r="V595">
        <v>1.2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 s="38">
        <v>0</v>
      </c>
      <c r="AE595" s="39">
        <f t="shared" si="39"/>
        <v>1.2</v>
      </c>
    </row>
    <row r="596" spans="1:31" x14ac:dyDescent="0.25">
      <c r="A596" s="33" t="str">
        <f>DATA!A595</f>
        <v>AU (AU.B.Bystrica)</v>
      </c>
      <c r="B596" s="41" t="str">
        <f>DATA!C595&amp;" - "&amp;DATA!B595</f>
        <v>Inštrumentalista - SM2</v>
      </c>
      <c r="C596" s="38">
        <f t="shared" si="36"/>
        <v>0</v>
      </c>
      <c r="D596" s="13">
        <v>0</v>
      </c>
      <c r="E596" s="13">
        <v>0</v>
      </c>
      <c r="F596" s="13">
        <v>0</v>
      </c>
      <c r="G596" s="13">
        <v>0</v>
      </c>
      <c r="H596" s="13">
        <v>0</v>
      </c>
      <c r="I596" s="13">
        <v>0</v>
      </c>
      <c r="J596" s="38">
        <f t="shared" si="37"/>
        <v>0</v>
      </c>
      <c r="K596" s="13">
        <v>0</v>
      </c>
      <c r="L596" s="13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 s="38">
        <f t="shared" si="38"/>
        <v>4.3666799999999997</v>
      </c>
      <c r="U596">
        <v>0</v>
      </c>
      <c r="V596">
        <v>4.3666799999999997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 s="38">
        <v>0</v>
      </c>
      <c r="AE596" s="39">
        <f t="shared" si="39"/>
        <v>4.3666799999999997</v>
      </c>
    </row>
    <row r="597" spans="1:31" x14ac:dyDescent="0.25">
      <c r="A597" s="33" t="str">
        <f>DATA!A596</f>
        <v>AU (AU.B.Bystrica)</v>
      </c>
      <c r="B597" s="41" t="str">
        <f>DATA!C596&amp;" - "&amp;DATA!B596</f>
        <v>Inštrumentalista - sólista - SM2</v>
      </c>
      <c r="C597" s="38">
        <f t="shared" si="36"/>
        <v>0</v>
      </c>
      <c r="D597" s="13">
        <v>0</v>
      </c>
      <c r="E597" s="13">
        <v>0</v>
      </c>
      <c r="F597" s="13">
        <v>0</v>
      </c>
      <c r="G597" s="13">
        <v>0</v>
      </c>
      <c r="H597" s="13">
        <v>0</v>
      </c>
      <c r="I597" s="13">
        <v>0</v>
      </c>
      <c r="J597" s="38">
        <f t="shared" si="37"/>
        <v>0</v>
      </c>
      <c r="K597" s="13">
        <v>0</v>
      </c>
      <c r="L597" s="13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 s="38">
        <f t="shared" si="38"/>
        <v>2</v>
      </c>
      <c r="U597">
        <v>0</v>
      </c>
      <c r="V597">
        <v>2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 s="38">
        <v>0</v>
      </c>
      <c r="AE597" s="39">
        <f t="shared" si="39"/>
        <v>2</v>
      </c>
    </row>
    <row r="598" spans="1:31" x14ac:dyDescent="0.25">
      <c r="A598" s="33" t="str">
        <f>DATA!A597</f>
        <v>AU (AU.B.Bystrica)</v>
      </c>
      <c r="B598" s="41" t="str">
        <f>DATA!C597&amp;" - "&amp;DATA!B597</f>
        <v>Kurátor výstavy - SM2</v>
      </c>
      <c r="C598" s="38">
        <f t="shared" si="36"/>
        <v>0</v>
      </c>
      <c r="D598" s="13">
        <v>0</v>
      </c>
      <c r="E598" s="13">
        <v>0</v>
      </c>
      <c r="F598" s="13">
        <v>0</v>
      </c>
      <c r="G598" s="13">
        <v>0</v>
      </c>
      <c r="H598" s="13">
        <v>0</v>
      </c>
      <c r="I598" s="13">
        <v>0</v>
      </c>
      <c r="J598" s="38">
        <f t="shared" si="37"/>
        <v>0</v>
      </c>
      <c r="K598" s="13">
        <v>0</v>
      </c>
      <c r="L598" s="13">
        <v>0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0</v>
      </c>
      <c r="S598">
        <v>0</v>
      </c>
      <c r="T598" s="38">
        <f t="shared" si="38"/>
        <v>1</v>
      </c>
      <c r="U598">
        <v>0</v>
      </c>
      <c r="V598">
        <v>1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 s="38">
        <v>0</v>
      </c>
      <c r="AE598" s="39">
        <f t="shared" si="39"/>
        <v>1</v>
      </c>
    </row>
    <row r="599" spans="1:31" x14ac:dyDescent="0.25">
      <c r="A599" s="33" t="str">
        <f>DATA!A598</f>
        <v>AU (AU.B.Bystrica)</v>
      </c>
      <c r="B599" s="41" t="str">
        <f>DATA!C598&amp;" - "&amp;DATA!B598</f>
        <v>Režisér - SM2</v>
      </c>
      <c r="C599" s="38">
        <f t="shared" si="36"/>
        <v>0</v>
      </c>
      <c r="D599" s="13">
        <v>0</v>
      </c>
      <c r="E599" s="13">
        <v>0</v>
      </c>
      <c r="F599" s="13">
        <v>0</v>
      </c>
      <c r="G599" s="13">
        <v>0</v>
      </c>
      <c r="H599" s="13">
        <v>0</v>
      </c>
      <c r="I599" s="13">
        <v>0</v>
      </c>
      <c r="J599" s="38">
        <f t="shared" si="37"/>
        <v>0</v>
      </c>
      <c r="K599" s="13">
        <v>0</v>
      </c>
      <c r="L599" s="13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S599">
        <v>0</v>
      </c>
      <c r="T599" s="38">
        <f t="shared" si="38"/>
        <v>1</v>
      </c>
      <c r="U599">
        <v>0</v>
      </c>
      <c r="V599">
        <v>1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 s="38">
        <v>0</v>
      </c>
      <c r="AE599" s="39">
        <f t="shared" si="39"/>
        <v>1</v>
      </c>
    </row>
    <row r="600" spans="1:31" x14ac:dyDescent="0.25">
      <c r="A600" s="33" t="str">
        <f>DATA!A599</f>
        <v>AU (AU.B.Bystrica)</v>
      </c>
      <c r="B600" s="41" t="str">
        <f>DATA!C599&amp;" - "&amp;DATA!B599</f>
        <v>Spevák - sólista - SM2</v>
      </c>
      <c r="C600" s="38">
        <f t="shared" si="36"/>
        <v>0</v>
      </c>
      <c r="D600" s="13">
        <v>0</v>
      </c>
      <c r="E600" s="13">
        <v>0</v>
      </c>
      <c r="F600" s="13">
        <v>0</v>
      </c>
      <c r="G600" s="13">
        <v>0</v>
      </c>
      <c r="H600" s="13">
        <v>0</v>
      </c>
      <c r="I600" s="13">
        <v>0</v>
      </c>
      <c r="J600" s="38">
        <f t="shared" si="37"/>
        <v>0</v>
      </c>
      <c r="K600" s="13">
        <v>0</v>
      </c>
      <c r="L600" s="13">
        <v>0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  <c r="S600">
        <v>0</v>
      </c>
      <c r="T600" s="38">
        <f t="shared" si="38"/>
        <v>2</v>
      </c>
      <c r="U600">
        <v>0</v>
      </c>
      <c r="V600">
        <v>2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 s="38">
        <v>0</v>
      </c>
      <c r="AE600" s="39">
        <f t="shared" si="39"/>
        <v>2</v>
      </c>
    </row>
    <row r="601" spans="1:31" x14ac:dyDescent="0.25">
      <c r="A601" s="33" t="str">
        <f>DATA!A600</f>
        <v>AU (AU.B.Bystrica)</v>
      </c>
      <c r="B601" s="41" t="str">
        <f>DATA!C600&amp;" - "&amp;DATA!B600</f>
        <v>Výtvarník - SM2</v>
      </c>
      <c r="C601" s="38">
        <f t="shared" si="36"/>
        <v>0</v>
      </c>
      <c r="D601" s="13">
        <v>0</v>
      </c>
      <c r="E601" s="13">
        <v>0</v>
      </c>
      <c r="F601" s="13">
        <v>0</v>
      </c>
      <c r="G601" s="13">
        <v>0</v>
      </c>
      <c r="H601" s="13">
        <v>0</v>
      </c>
      <c r="I601" s="13">
        <v>0</v>
      </c>
      <c r="J601" s="38">
        <f t="shared" si="37"/>
        <v>0</v>
      </c>
      <c r="K601" s="13">
        <v>0</v>
      </c>
      <c r="L601" s="13">
        <v>0</v>
      </c>
      <c r="M601">
        <v>0</v>
      </c>
      <c r="N601">
        <v>0</v>
      </c>
      <c r="O601">
        <v>0</v>
      </c>
      <c r="P601">
        <v>0</v>
      </c>
      <c r="Q601">
        <v>0</v>
      </c>
      <c r="R601">
        <v>0</v>
      </c>
      <c r="S601">
        <v>0</v>
      </c>
      <c r="T601" s="38">
        <f t="shared" si="38"/>
        <v>77</v>
      </c>
      <c r="U601">
        <v>0</v>
      </c>
      <c r="V601">
        <v>77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 s="38">
        <v>0</v>
      </c>
      <c r="AE601" s="39">
        <f t="shared" si="39"/>
        <v>77</v>
      </c>
    </row>
    <row r="602" spans="1:31" x14ac:dyDescent="0.25">
      <c r="A602" s="33" t="str">
        <f>DATA!A601</f>
        <v>AU (AU.B.Bystrica)</v>
      </c>
      <c r="B602" s="41" t="str">
        <f>DATA!C601&amp;" - "&amp;DATA!B601</f>
        <v>Autor hudby - SM3</v>
      </c>
      <c r="C602" s="38">
        <f t="shared" si="36"/>
        <v>0</v>
      </c>
      <c r="D602" s="13">
        <v>0</v>
      </c>
      <c r="E602" s="13">
        <v>0</v>
      </c>
      <c r="F602" s="13">
        <v>0</v>
      </c>
      <c r="G602" s="13">
        <v>0</v>
      </c>
      <c r="H602" s="13">
        <v>0</v>
      </c>
      <c r="I602" s="13">
        <v>0</v>
      </c>
      <c r="J602" s="38">
        <f t="shared" si="37"/>
        <v>0</v>
      </c>
      <c r="K602" s="13">
        <v>0</v>
      </c>
      <c r="L602" s="13">
        <v>0</v>
      </c>
      <c r="M602">
        <v>0</v>
      </c>
      <c r="N602">
        <v>0</v>
      </c>
      <c r="O602">
        <v>0</v>
      </c>
      <c r="P602">
        <v>0</v>
      </c>
      <c r="Q602">
        <v>0</v>
      </c>
      <c r="R602">
        <v>0</v>
      </c>
      <c r="S602">
        <v>0</v>
      </c>
      <c r="T602" s="38">
        <f t="shared" si="38"/>
        <v>9</v>
      </c>
      <c r="U602">
        <v>0</v>
      </c>
      <c r="V602">
        <v>0</v>
      </c>
      <c r="W602">
        <v>9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0</v>
      </c>
      <c r="AD602" s="38">
        <v>0</v>
      </c>
      <c r="AE602" s="39">
        <f t="shared" si="39"/>
        <v>9</v>
      </c>
    </row>
    <row r="603" spans="1:31" x14ac:dyDescent="0.25">
      <c r="A603" s="33" t="str">
        <f>DATA!A602</f>
        <v>AU (AU.B.Bystrica)</v>
      </c>
      <c r="B603" s="41" t="str">
        <f>DATA!C602&amp;" - "&amp;DATA!B602</f>
        <v>Dirigent - SM3</v>
      </c>
      <c r="C603" s="38">
        <f t="shared" si="36"/>
        <v>0</v>
      </c>
      <c r="D603" s="13">
        <v>0</v>
      </c>
      <c r="E603" s="13">
        <v>0</v>
      </c>
      <c r="F603" s="13">
        <v>0</v>
      </c>
      <c r="G603" s="13">
        <v>0</v>
      </c>
      <c r="H603" s="13">
        <v>0</v>
      </c>
      <c r="I603" s="13">
        <v>0</v>
      </c>
      <c r="J603" s="38">
        <f t="shared" si="37"/>
        <v>0</v>
      </c>
      <c r="K603" s="13">
        <v>0</v>
      </c>
      <c r="L603" s="13">
        <v>0</v>
      </c>
      <c r="M603">
        <v>0</v>
      </c>
      <c r="N603">
        <v>0</v>
      </c>
      <c r="O603">
        <v>0</v>
      </c>
      <c r="P603">
        <v>0</v>
      </c>
      <c r="Q603">
        <v>0</v>
      </c>
      <c r="R603">
        <v>0</v>
      </c>
      <c r="S603">
        <v>0</v>
      </c>
      <c r="T603" s="38">
        <f t="shared" si="38"/>
        <v>42</v>
      </c>
      <c r="U603">
        <v>0</v>
      </c>
      <c r="V603">
        <v>0</v>
      </c>
      <c r="W603">
        <v>42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 s="38">
        <v>0</v>
      </c>
      <c r="AE603" s="39">
        <f t="shared" si="39"/>
        <v>42</v>
      </c>
    </row>
    <row r="604" spans="1:31" x14ac:dyDescent="0.25">
      <c r="A604" s="33" t="str">
        <f>DATA!A603</f>
        <v>AU (AU.B.Bystrica)</v>
      </c>
      <c r="B604" s="41" t="str">
        <f>DATA!C603&amp;" - "&amp;DATA!B603</f>
        <v>Inštrumentalista - SM3</v>
      </c>
      <c r="C604" s="38">
        <f t="shared" si="36"/>
        <v>0</v>
      </c>
      <c r="D604" s="13">
        <v>0</v>
      </c>
      <c r="E604" s="13">
        <v>0</v>
      </c>
      <c r="F604" s="13">
        <v>0</v>
      </c>
      <c r="G604" s="13">
        <v>0</v>
      </c>
      <c r="H604" s="13">
        <v>0</v>
      </c>
      <c r="I604" s="13">
        <v>0</v>
      </c>
      <c r="J604" s="38">
        <f t="shared" si="37"/>
        <v>0</v>
      </c>
      <c r="K604" s="13">
        <v>0</v>
      </c>
      <c r="L604" s="13">
        <v>0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0</v>
      </c>
      <c r="S604">
        <v>0</v>
      </c>
      <c r="T604" s="38">
        <f t="shared" si="38"/>
        <v>27.950150000000001</v>
      </c>
      <c r="U604">
        <v>0</v>
      </c>
      <c r="V604">
        <v>0</v>
      </c>
      <c r="W604">
        <v>27.950150000000001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0</v>
      </c>
      <c r="AD604" s="38">
        <v>0</v>
      </c>
      <c r="AE604" s="39">
        <f t="shared" si="39"/>
        <v>27.950150000000001</v>
      </c>
    </row>
    <row r="605" spans="1:31" x14ac:dyDescent="0.25">
      <c r="A605" s="33" t="str">
        <f>DATA!A604</f>
        <v>AU (AU.B.Bystrica)</v>
      </c>
      <c r="B605" s="41" t="str">
        <f>DATA!C604&amp;" - "&amp;DATA!B604</f>
        <v>Inštrumentalista - sólista - SM3</v>
      </c>
      <c r="C605" s="38">
        <f t="shared" si="36"/>
        <v>0</v>
      </c>
      <c r="D605" s="13">
        <v>0</v>
      </c>
      <c r="E605" s="13">
        <v>0</v>
      </c>
      <c r="F605" s="13">
        <v>0</v>
      </c>
      <c r="G605" s="13">
        <v>0</v>
      </c>
      <c r="H605" s="13">
        <v>0</v>
      </c>
      <c r="I605" s="13">
        <v>0</v>
      </c>
      <c r="J605" s="38">
        <f t="shared" si="37"/>
        <v>0</v>
      </c>
      <c r="K605" s="13">
        <v>0</v>
      </c>
      <c r="L605" s="13">
        <v>0</v>
      </c>
      <c r="M605">
        <v>0</v>
      </c>
      <c r="N605">
        <v>0</v>
      </c>
      <c r="O605">
        <v>0</v>
      </c>
      <c r="P605">
        <v>0</v>
      </c>
      <c r="Q605">
        <v>0</v>
      </c>
      <c r="R605">
        <v>0</v>
      </c>
      <c r="S605">
        <v>0</v>
      </c>
      <c r="T605" s="38">
        <f t="shared" si="38"/>
        <v>97.666679999999999</v>
      </c>
      <c r="U605">
        <v>0</v>
      </c>
      <c r="V605">
        <v>0</v>
      </c>
      <c r="W605">
        <v>97.666679999999999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0</v>
      </c>
      <c r="AD605" s="38">
        <v>0</v>
      </c>
      <c r="AE605" s="39">
        <f t="shared" si="39"/>
        <v>97.666679999999999</v>
      </c>
    </row>
    <row r="606" spans="1:31" x14ac:dyDescent="0.25">
      <c r="A606" s="33" t="str">
        <f>DATA!A605</f>
        <v>AU (AU.B.Bystrica)</v>
      </c>
      <c r="B606" s="41" t="str">
        <f>DATA!C605&amp;" - "&amp;DATA!B605</f>
        <v>Kurátor výstavy - SM3</v>
      </c>
      <c r="C606" s="38">
        <f t="shared" si="36"/>
        <v>0</v>
      </c>
      <c r="D606" s="13">
        <v>0</v>
      </c>
      <c r="E606" s="13">
        <v>0</v>
      </c>
      <c r="F606" s="13">
        <v>0</v>
      </c>
      <c r="G606" s="13">
        <v>0</v>
      </c>
      <c r="H606" s="13">
        <v>0</v>
      </c>
      <c r="I606" s="13">
        <v>0</v>
      </c>
      <c r="J606" s="38">
        <f t="shared" si="37"/>
        <v>0</v>
      </c>
      <c r="K606" s="13">
        <v>0</v>
      </c>
      <c r="L606" s="13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 s="38">
        <f t="shared" si="38"/>
        <v>3.25</v>
      </c>
      <c r="U606">
        <v>0</v>
      </c>
      <c r="V606">
        <v>0</v>
      </c>
      <c r="W606">
        <v>3.25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 s="38">
        <v>0</v>
      </c>
      <c r="AE606" s="39">
        <f t="shared" si="39"/>
        <v>3.25</v>
      </c>
    </row>
    <row r="607" spans="1:31" x14ac:dyDescent="0.25">
      <c r="A607" s="33" t="str">
        <f>DATA!A606</f>
        <v>AU (AU.B.Bystrica)</v>
      </c>
      <c r="B607" s="41" t="str">
        <f>DATA!C606&amp;" - "&amp;DATA!B606</f>
        <v>Režisér - SM3</v>
      </c>
      <c r="C607" s="38">
        <f t="shared" si="36"/>
        <v>0</v>
      </c>
      <c r="D607" s="13">
        <v>0</v>
      </c>
      <c r="E607" s="13">
        <v>0</v>
      </c>
      <c r="F607" s="13">
        <v>0</v>
      </c>
      <c r="G607" s="13">
        <v>0</v>
      </c>
      <c r="H607" s="13">
        <v>0</v>
      </c>
      <c r="I607" s="13">
        <v>0</v>
      </c>
      <c r="J607" s="38">
        <f t="shared" si="37"/>
        <v>0</v>
      </c>
      <c r="K607" s="13">
        <v>0</v>
      </c>
      <c r="L607" s="13">
        <v>0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>
        <v>0</v>
      </c>
      <c r="T607" s="38">
        <f t="shared" si="38"/>
        <v>1</v>
      </c>
      <c r="U607">
        <v>0</v>
      </c>
      <c r="V607">
        <v>0</v>
      </c>
      <c r="W607">
        <v>1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 s="38">
        <v>0</v>
      </c>
      <c r="AE607" s="39">
        <f t="shared" si="39"/>
        <v>1</v>
      </c>
    </row>
    <row r="608" spans="1:31" x14ac:dyDescent="0.25">
      <c r="A608" s="33" t="str">
        <f>DATA!A607</f>
        <v>AU (AU.B.Bystrica)</v>
      </c>
      <c r="B608" s="41" t="str">
        <f>DATA!C607&amp;" - "&amp;DATA!B607</f>
        <v>Spevák - sólista - SM3</v>
      </c>
      <c r="C608" s="38">
        <f t="shared" si="36"/>
        <v>0</v>
      </c>
      <c r="D608" s="13">
        <v>0</v>
      </c>
      <c r="E608" s="13">
        <v>0</v>
      </c>
      <c r="F608" s="13">
        <v>0</v>
      </c>
      <c r="G608" s="13">
        <v>0</v>
      </c>
      <c r="H608" s="13">
        <v>0</v>
      </c>
      <c r="I608" s="13">
        <v>0</v>
      </c>
      <c r="J608" s="38">
        <f t="shared" si="37"/>
        <v>0</v>
      </c>
      <c r="K608" s="13">
        <v>0</v>
      </c>
      <c r="L608" s="13">
        <v>0</v>
      </c>
      <c r="M608">
        <v>0</v>
      </c>
      <c r="N608">
        <v>0</v>
      </c>
      <c r="O608">
        <v>0</v>
      </c>
      <c r="P608">
        <v>0</v>
      </c>
      <c r="Q608">
        <v>0</v>
      </c>
      <c r="R608">
        <v>0</v>
      </c>
      <c r="S608">
        <v>0</v>
      </c>
      <c r="T608" s="38">
        <f t="shared" si="38"/>
        <v>81.75</v>
      </c>
      <c r="U608">
        <v>0</v>
      </c>
      <c r="V608">
        <v>0</v>
      </c>
      <c r="W608">
        <v>81.75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0</v>
      </c>
      <c r="AD608" s="38">
        <v>0</v>
      </c>
      <c r="AE608" s="39">
        <f t="shared" si="39"/>
        <v>81.75</v>
      </c>
    </row>
    <row r="609" spans="1:31" x14ac:dyDescent="0.25">
      <c r="A609" s="33" t="str">
        <f>DATA!A608</f>
        <v>AU (AU.B.Bystrica)</v>
      </c>
      <c r="B609" s="41" t="str">
        <f>DATA!C608&amp;" - "&amp;DATA!B608</f>
        <v>Výtvarník - SM3</v>
      </c>
      <c r="C609" s="38">
        <f t="shared" si="36"/>
        <v>0</v>
      </c>
      <c r="D609" s="13">
        <v>0</v>
      </c>
      <c r="E609" s="13">
        <v>0</v>
      </c>
      <c r="F609" s="13">
        <v>0</v>
      </c>
      <c r="G609" s="13">
        <v>0</v>
      </c>
      <c r="H609" s="13">
        <v>0</v>
      </c>
      <c r="I609" s="13">
        <v>0</v>
      </c>
      <c r="J609" s="38">
        <f t="shared" si="37"/>
        <v>0</v>
      </c>
      <c r="K609" s="13">
        <v>0</v>
      </c>
      <c r="L609" s="13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 s="38">
        <f t="shared" si="38"/>
        <v>58</v>
      </c>
      <c r="U609">
        <v>0</v>
      </c>
      <c r="V609">
        <v>0</v>
      </c>
      <c r="W609">
        <v>58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0</v>
      </c>
      <c r="AD609" s="38">
        <v>0</v>
      </c>
      <c r="AE609" s="39">
        <f t="shared" si="39"/>
        <v>58</v>
      </c>
    </row>
    <row r="610" spans="1:31" x14ac:dyDescent="0.25">
      <c r="A610" s="33" t="str">
        <f>DATA!A609</f>
        <v>AU (AU.B.Bystrica)</v>
      </c>
      <c r="B610" s="41" t="str">
        <f>DATA!C609&amp;" - "&amp;DATA!B609</f>
        <v>Zvukár - SM3</v>
      </c>
      <c r="C610" s="38">
        <f t="shared" si="36"/>
        <v>0</v>
      </c>
      <c r="D610" s="13">
        <v>0</v>
      </c>
      <c r="E610" s="13">
        <v>0</v>
      </c>
      <c r="F610" s="13">
        <v>0</v>
      </c>
      <c r="G610" s="13">
        <v>0</v>
      </c>
      <c r="H610" s="13">
        <v>0</v>
      </c>
      <c r="I610" s="13">
        <v>0</v>
      </c>
      <c r="J610" s="38">
        <f t="shared" si="37"/>
        <v>0</v>
      </c>
      <c r="K610" s="13">
        <v>0</v>
      </c>
      <c r="L610" s="13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 s="38">
        <f t="shared" si="38"/>
        <v>1</v>
      </c>
      <c r="U610">
        <v>0</v>
      </c>
      <c r="V610">
        <v>0</v>
      </c>
      <c r="W610">
        <v>1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0</v>
      </c>
      <c r="AD610" s="38">
        <v>0</v>
      </c>
      <c r="AE610" s="39">
        <f t="shared" si="39"/>
        <v>1</v>
      </c>
    </row>
    <row r="611" spans="1:31" x14ac:dyDescent="0.25">
      <c r="A611" s="33" t="str">
        <f>DATA!A610</f>
        <v>AU (AU.B.Bystrica)</v>
      </c>
      <c r="B611" s="41" t="str">
        <f>DATA!C610&amp;" - "&amp;DATA!B610</f>
        <v>Architekt - SN1</v>
      </c>
      <c r="C611" s="38">
        <f t="shared" si="36"/>
        <v>0</v>
      </c>
      <c r="D611" s="13">
        <v>0</v>
      </c>
      <c r="E611" s="13">
        <v>0</v>
      </c>
      <c r="F611" s="13">
        <v>0</v>
      </c>
      <c r="G611" s="13">
        <v>0</v>
      </c>
      <c r="H611" s="13">
        <v>0</v>
      </c>
      <c r="I611" s="13">
        <v>0</v>
      </c>
      <c r="J611" s="38">
        <f t="shared" si="37"/>
        <v>0</v>
      </c>
      <c r="K611" s="13">
        <v>0</v>
      </c>
      <c r="L611" s="13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 s="38">
        <f t="shared" si="38"/>
        <v>0.04</v>
      </c>
      <c r="U611">
        <v>0</v>
      </c>
      <c r="V611">
        <v>0</v>
      </c>
      <c r="W611">
        <v>0</v>
      </c>
      <c r="X611">
        <v>0.04</v>
      </c>
      <c r="Y611">
        <v>0</v>
      </c>
      <c r="Z611">
        <v>0</v>
      </c>
      <c r="AA611">
        <v>0</v>
      </c>
      <c r="AB611">
        <v>0</v>
      </c>
      <c r="AC611">
        <v>0</v>
      </c>
      <c r="AD611" s="38">
        <v>0</v>
      </c>
      <c r="AE611" s="39">
        <f t="shared" si="39"/>
        <v>0.04</v>
      </c>
    </row>
    <row r="612" spans="1:31" x14ac:dyDescent="0.25">
      <c r="A612" s="33" t="str">
        <f>DATA!A611</f>
        <v>AU (AU.B.Bystrica)</v>
      </c>
      <c r="B612" s="41" t="str">
        <f>DATA!C611&amp;" - "&amp;DATA!B611</f>
        <v>Autor hudby - SN1</v>
      </c>
      <c r="C612" s="38">
        <f t="shared" si="36"/>
        <v>0</v>
      </c>
      <c r="D612" s="13">
        <v>0</v>
      </c>
      <c r="E612" s="13">
        <v>0</v>
      </c>
      <c r="F612" s="13">
        <v>0</v>
      </c>
      <c r="G612" s="13">
        <v>0</v>
      </c>
      <c r="H612" s="13">
        <v>0</v>
      </c>
      <c r="I612" s="13">
        <v>0</v>
      </c>
      <c r="J612" s="38">
        <f t="shared" si="37"/>
        <v>0</v>
      </c>
      <c r="K612" s="13">
        <v>0</v>
      </c>
      <c r="L612" s="13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 s="38">
        <f t="shared" si="38"/>
        <v>1.25</v>
      </c>
      <c r="U612">
        <v>0</v>
      </c>
      <c r="V612">
        <v>0</v>
      </c>
      <c r="W612">
        <v>0</v>
      </c>
      <c r="X612">
        <v>1.25</v>
      </c>
      <c r="Y612">
        <v>0</v>
      </c>
      <c r="Z612">
        <v>0</v>
      </c>
      <c r="AA612">
        <v>0</v>
      </c>
      <c r="AB612">
        <v>0</v>
      </c>
      <c r="AC612">
        <v>0</v>
      </c>
      <c r="AD612" s="38">
        <v>0</v>
      </c>
      <c r="AE612" s="39">
        <f t="shared" si="39"/>
        <v>1.25</v>
      </c>
    </row>
    <row r="613" spans="1:31" x14ac:dyDescent="0.25">
      <c r="A613" s="33" t="str">
        <f>DATA!A612</f>
        <v>AU (AU.B.Bystrica)</v>
      </c>
      <c r="B613" s="41" t="str">
        <f>DATA!C612&amp;" - "&amp;DATA!B612</f>
        <v>Autor pohybovej spolupráce - SN1</v>
      </c>
      <c r="C613" s="38">
        <f t="shared" si="36"/>
        <v>0</v>
      </c>
      <c r="D613" s="13">
        <v>0</v>
      </c>
      <c r="E613" s="13">
        <v>0</v>
      </c>
      <c r="F613" s="13">
        <v>0</v>
      </c>
      <c r="G613" s="13">
        <v>0</v>
      </c>
      <c r="H613" s="13">
        <v>0</v>
      </c>
      <c r="I613" s="13">
        <v>0</v>
      </c>
      <c r="J613" s="38">
        <f t="shared" si="37"/>
        <v>0</v>
      </c>
      <c r="K613" s="13">
        <v>0</v>
      </c>
      <c r="L613" s="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 s="38">
        <f t="shared" si="38"/>
        <v>2</v>
      </c>
      <c r="U613">
        <v>0</v>
      </c>
      <c r="V613">
        <v>0</v>
      </c>
      <c r="W613">
        <v>0</v>
      </c>
      <c r="X613">
        <v>2</v>
      </c>
      <c r="Y613">
        <v>0</v>
      </c>
      <c r="Z613">
        <v>0</v>
      </c>
      <c r="AA613">
        <v>0</v>
      </c>
      <c r="AB613">
        <v>0</v>
      </c>
      <c r="AC613">
        <v>0</v>
      </c>
      <c r="AD613" s="38">
        <v>0</v>
      </c>
      <c r="AE613" s="39">
        <f t="shared" si="39"/>
        <v>2</v>
      </c>
    </row>
    <row r="614" spans="1:31" x14ac:dyDescent="0.25">
      <c r="A614" s="33" t="str">
        <f>DATA!A613</f>
        <v>AU (AU.B.Bystrica)</v>
      </c>
      <c r="B614" s="41" t="str">
        <f>DATA!C613&amp;" - "&amp;DATA!B613</f>
        <v>Dirigent - SN1</v>
      </c>
      <c r="C614" s="38">
        <f t="shared" si="36"/>
        <v>0</v>
      </c>
      <c r="D614" s="13">
        <v>0</v>
      </c>
      <c r="E614" s="13">
        <v>0</v>
      </c>
      <c r="F614" s="13">
        <v>0</v>
      </c>
      <c r="G614" s="13">
        <v>0</v>
      </c>
      <c r="H614" s="13">
        <v>0</v>
      </c>
      <c r="I614" s="13">
        <v>0</v>
      </c>
      <c r="J614" s="38">
        <f t="shared" si="37"/>
        <v>0</v>
      </c>
      <c r="K614" s="13">
        <v>0</v>
      </c>
      <c r="L614" s="13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>
        <v>0</v>
      </c>
      <c r="T614" s="38">
        <f t="shared" si="38"/>
        <v>18</v>
      </c>
      <c r="U614">
        <v>0</v>
      </c>
      <c r="V614">
        <v>0</v>
      </c>
      <c r="W614">
        <v>0</v>
      </c>
      <c r="X614">
        <v>18</v>
      </c>
      <c r="Y614">
        <v>0</v>
      </c>
      <c r="Z614">
        <v>0</v>
      </c>
      <c r="AA614">
        <v>0</v>
      </c>
      <c r="AB614">
        <v>0</v>
      </c>
      <c r="AC614">
        <v>0</v>
      </c>
      <c r="AD614" s="38">
        <v>0</v>
      </c>
      <c r="AE614" s="39">
        <f t="shared" si="39"/>
        <v>18</v>
      </c>
    </row>
    <row r="615" spans="1:31" x14ac:dyDescent="0.25">
      <c r="A615" s="33" t="str">
        <f>DATA!A614</f>
        <v>AU (AU.B.Bystrica)</v>
      </c>
      <c r="B615" s="41" t="str">
        <f>DATA!C614&amp;" - "&amp;DATA!B614</f>
        <v>Dizajnér - SN1</v>
      </c>
      <c r="C615" s="38">
        <f t="shared" si="36"/>
        <v>0</v>
      </c>
      <c r="D615" s="13">
        <v>0</v>
      </c>
      <c r="E615" s="13">
        <v>0</v>
      </c>
      <c r="F615" s="13">
        <v>0</v>
      </c>
      <c r="G615" s="13">
        <v>0</v>
      </c>
      <c r="H615" s="13">
        <v>0</v>
      </c>
      <c r="I615" s="13">
        <v>0</v>
      </c>
      <c r="J615" s="38">
        <f t="shared" si="37"/>
        <v>0</v>
      </c>
      <c r="K615" s="13">
        <v>0</v>
      </c>
      <c r="L615" s="13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>
        <v>0</v>
      </c>
      <c r="T615" s="38">
        <f t="shared" si="38"/>
        <v>1</v>
      </c>
      <c r="U615">
        <v>0</v>
      </c>
      <c r="V615">
        <v>0</v>
      </c>
      <c r="W615">
        <v>0</v>
      </c>
      <c r="X615">
        <v>1</v>
      </c>
      <c r="Y615">
        <v>0</v>
      </c>
      <c r="Z615">
        <v>0</v>
      </c>
      <c r="AA615">
        <v>0</v>
      </c>
      <c r="AB615">
        <v>0</v>
      </c>
      <c r="AC615">
        <v>0</v>
      </c>
      <c r="AD615" s="38">
        <v>0</v>
      </c>
      <c r="AE615" s="39">
        <f t="shared" si="39"/>
        <v>1</v>
      </c>
    </row>
    <row r="616" spans="1:31" x14ac:dyDescent="0.25">
      <c r="A616" s="33" t="str">
        <f>DATA!A615</f>
        <v>AU (AU.B.Bystrica)</v>
      </c>
      <c r="B616" s="41" t="str">
        <f>DATA!C615&amp;" - "&amp;DATA!B615</f>
        <v>Dramaturg - SN1</v>
      </c>
      <c r="C616" s="38">
        <f t="shared" si="36"/>
        <v>0</v>
      </c>
      <c r="D616" s="13">
        <v>0</v>
      </c>
      <c r="E616" s="13">
        <v>0</v>
      </c>
      <c r="F616" s="13">
        <v>0</v>
      </c>
      <c r="G616" s="13">
        <v>0</v>
      </c>
      <c r="H616" s="13">
        <v>0</v>
      </c>
      <c r="I616" s="13">
        <v>0</v>
      </c>
      <c r="J616" s="38">
        <f t="shared" si="37"/>
        <v>0</v>
      </c>
      <c r="K616" s="13">
        <v>0</v>
      </c>
      <c r="L616" s="13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>
        <v>0</v>
      </c>
      <c r="T616" s="38">
        <f t="shared" si="38"/>
        <v>6</v>
      </c>
      <c r="U616">
        <v>0</v>
      </c>
      <c r="V616">
        <v>0</v>
      </c>
      <c r="W616">
        <v>0</v>
      </c>
      <c r="X616">
        <v>6</v>
      </c>
      <c r="Y616">
        <v>0</v>
      </c>
      <c r="Z616">
        <v>0</v>
      </c>
      <c r="AA616">
        <v>0</v>
      </c>
      <c r="AB616">
        <v>0</v>
      </c>
      <c r="AC616">
        <v>0</v>
      </c>
      <c r="AD616" s="38">
        <v>0</v>
      </c>
      <c r="AE616" s="39">
        <f t="shared" si="39"/>
        <v>6</v>
      </c>
    </row>
    <row r="617" spans="1:31" x14ac:dyDescent="0.25">
      <c r="A617" s="33" t="str">
        <f>DATA!A616</f>
        <v>AU (AU.B.Bystrica)</v>
      </c>
      <c r="B617" s="41" t="str">
        <f>DATA!C616&amp;" - "&amp;DATA!B616</f>
        <v>Herec v hlavnej úlohe - SN1</v>
      </c>
      <c r="C617" s="38">
        <f t="shared" si="36"/>
        <v>0</v>
      </c>
      <c r="D617" s="13">
        <v>0</v>
      </c>
      <c r="E617" s="13">
        <v>0</v>
      </c>
      <c r="F617" s="13">
        <v>0</v>
      </c>
      <c r="G617" s="13">
        <v>0</v>
      </c>
      <c r="H617" s="13">
        <v>0</v>
      </c>
      <c r="I617" s="13">
        <v>0</v>
      </c>
      <c r="J617" s="38">
        <f t="shared" si="37"/>
        <v>0</v>
      </c>
      <c r="K617" s="13">
        <v>0</v>
      </c>
      <c r="L617" s="13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0</v>
      </c>
      <c r="T617" s="38">
        <f t="shared" si="38"/>
        <v>3.2</v>
      </c>
      <c r="U617">
        <v>0</v>
      </c>
      <c r="V617">
        <v>0</v>
      </c>
      <c r="W617">
        <v>0</v>
      </c>
      <c r="X617">
        <v>3.2</v>
      </c>
      <c r="Y617">
        <v>0</v>
      </c>
      <c r="Z617">
        <v>0</v>
      </c>
      <c r="AA617">
        <v>0</v>
      </c>
      <c r="AB617">
        <v>0</v>
      </c>
      <c r="AC617">
        <v>0</v>
      </c>
      <c r="AD617" s="38">
        <v>0</v>
      </c>
      <c r="AE617" s="39">
        <f t="shared" si="39"/>
        <v>3.2</v>
      </c>
    </row>
    <row r="618" spans="1:31" x14ac:dyDescent="0.25">
      <c r="A618" s="33" t="str">
        <f>DATA!A617</f>
        <v>AU (AU.B.Bystrica)</v>
      </c>
      <c r="B618" s="41" t="str">
        <f>DATA!C617&amp;" - "&amp;DATA!B617</f>
        <v>Herec v hlavnej úlohy - SN1</v>
      </c>
      <c r="C618" s="38">
        <f t="shared" si="36"/>
        <v>0</v>
      </c>
      <c r="D618" s="13">
        <v>0</v>
      </c>
      <c r="E618" s="13">
        <v>0</v>
      </c>
      <c r="F618" s="13">
        <v>0</v>
      </c>
      <c r="G618" s="13">
        <v>0</v>
      </c>
      <c r="H618" s="13">
        <v>0</v>
      </c>
      <c r="I618" s="13">
        <v>0</v>
      </c>
      <c r="J618" s="38">
        <f t="shared" si="37"/>
        <v>0</v>
      </c>
      <c r="K618" s="13">
        <v>0</v>
      </c>
      <c r="L618" s="13">
        <v>0</v>
      </c>
      <c r="M618">
        <v>0</v>
      </c>
      <c r="N618">
        <v>0</v>
      </c>
      <c r="O618">
        <v>0</v>
      </c>
      <c r="P618">
        <v>0</v>
      </c>
      <c r="Q618">
        <v>0</v>
      </c>
      <c r="R618">
        <v>0</v>
      </c>
      <c r="S618">
        <v>0</v>
      </c>
      <c r="T618" s="38">
        <f t="shared" si="38"/>
        <v>2.8333400000000002</v>
      </c>
      <c r="U618">
        <v>0</v>
      </c>
      <c r="V618">
        <v>0</v>
      </c>
      <c r="W618">
        <v>0</v>
      </c>
      <c r="X618">
        <v>2.8333400000000002</v>
      </c>
      <c r="Y618">
        <v>0</v>
      </c>
      <c r="Z618">
        <v>0</v>
      </c>
      <c r="AA618">
        <v>0</v>
      </c>
      <c r="AB618">
        <v>0</v>
      </c>
      <c r="AC618">
        <v>0</v>
      </c>
      <c r="AD618" s="38">
        <v>0</v>
      </c>
      <c r="AE618" s="39">
        <f t="shared" si="39"/>
        <v>2.8333400000000002</v>
      </c>
    </row>
    <row r="619" spans="1:31" x14ac:dyDescent="0.25">
      <c r="A619" s="33" t="str">
        <f>DATA!A618</f>
        <v>AU (AU.B.Bystrica)</v>
      </c>
      <c r="B619" s="41" t="str">
        <f>DATA!C618&amp;" - "&amp;DATA!B618</f>
        <v>Herec vo vedľajšej úlohe - SN1</v>
      </c>
      <c r="C619" s="38">
        <f t="shared" si="36"/>
        <v>0</v>
      </c>
      <c r="D619" s="13">
        <v>0</v>
      </c>
      <c r="E619" s="13">
        <v>0</v>
      </c>
      <c r="F619" s="13">
        <v>0</v>
      </c>
      <c r="G619" s="13">
        <v>0</v>
      </c>
      <c r="H619" s="13">
        <v>0</v>
      </c>
      <c r="I619" s="13">
        <v>0</v>
      </c>
      <c r="J619" s="38">
        <f t="shared" si="37"/>
        <v>0</v>
      </c>
      <c r="K619" s="13">
        <v>0</v>
      </c>
      <c r="L619" s="13">
        <v>0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0</v>
      </c>
      <c r="S619">
        <v>0</v>
      </c>
      <c r="T619" s="38">
        <f t="shared" si="38"/>
        <v>1.42865</v>
      </c>
      <c r="U619">
        <v>0</v>
      </c>
      <c r="V619">
        <v>0</v>
      </c>
      <c r="W619">
        <v>0</v>
      </c>
      <c r="X619">
        <v>1.42865</v>
      </c>
      <c r="Y619">
        <v>0</v>
      </c>
      <c r="Z619">
        <v>0</v>
      </c>
      <c r="AA619">
        <v>0</v>
      </c>
      <c r="AB619">
        <v>0</v>
      </c>
      <c r="AC619">
        <v>0</v>
      </c>
      <c r="AD619" s="38">
        <v>0</v>
      </c>
      <c r="AE619" s="39">
        <f t="shared" si="39"/>
        <v>1.42865</v>
      </c>
    </row>
    <row r="620" spans="1:31" x14ac:dyDescent="0.25">
      <c r="A620" s="33" t="str">
        <f>DATA!A619</f>
        <v>AU (AU.B.Bystrica)</v>
      </c>
      <c r="B620" s="41" t="str">
        <f>DATA!C619&amp;" - "&amp;DATA!B619</f>
        <v>Herec vo vedľajšej úlohe - SN1</v>
      </c>
      <c r="C620" s="38">
        <f t="shared" si="36"/>
        <v>0</v>
      </c>
      <c r="D620" s="13">
        <v>0</v>
      </c>
      <c r="E620" s="13">
        <v>0</v>
      </c>
      <c r="F620" s="13">
        <v>0</v>
      </c>
      <c r="G620" s="13">
        <v>0</v>
      </c>
      <c r="H620" s="13">
        <v>0</v>
      </c>
      <c r="I620" s="13">
        <v>0</v>
      </c>
      <c r="J620" s="38">
        <f t="shared" si="37"/>
        <v>0</v>
      </c>
      <c r="K620" s="13">
        <v>0</v>
      </c>
      <c r="L620" s="13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 s="38">
        <f t="shared" si="38"/>
        <v>1.1000000000000001</v>
      </c>
      <c r="U620">
        <v>0</v>
      </c>
      <c r="V620">
        <v>0</v>
      </c>
      <c r="W620">
        <v>0</v>
      </c>
      <c r="X620">
        <v>1.1000000000000001</v>
      </c>
      <c r="Y620">
        <v>0</v>
      </c>
      <c r="Z620">
        <v>0</v>
      </c>
      <c r="AA620">
        <v>0</v>
      </c>
      <c r="AB620">
        <v>0</v>
      </c>
      <c r="AC620">
        <v>0</v>
      </c>
      <c r="AD620" s="38">
        <v>0</v>
      </c>
      <c r="AE620" s="39">
        <f t="shared" si="39"/>
        <v>1.1000000000000001</v>
      </c>
    </row>
    <row r="621" spans="1:31" x14ac:dyDescent="0.25">
      <c r="A621" s="33" t="str">
        <f>DATA!A620</f>
        <v>AU (AU.B.Bystrica)</v>
      </c>
      <c r="B621" s="41" t="str">
        <f>DATA!C620&amp;" - "&amp;DATA!B620</f>
        <v>Inštrumentalista - SN1</v>
      </c>
      <c r="C621" s="38">
        <f t="shared" si="36"/>
        <v>0</v>
      </c>
      <c r="D621" s="13">
        <v>0</v>
      </c>
      <c r="E621" s="13">
        <v>0</v>
      </c>
      <c r="F621" s="13">
        <v>0</v>
      </c>
      <c r="G621" s="13">
        <v>0</v>
      </c>
      <c r="H621" s="13">
        <v>0</v>
      </c>
      <c r="I621" s="13">
        <v>0</v>
      </c>
      <c r="J621" s="38">
        <f t="shared" si="37"/>
        <v>0</v>
      </c>
      <c r="K621" s="13">
        <v>0</v>
      </c>
      <c r="L621" s="13">
        <v>0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  <c r="S621">
        <v>0</v>
      </c>
      <c r="T621" s="38">
        <f t="shared" si="38"/>
        <v>20.44012</v>
      </c>
      <c r="U621">
        <v>0</v>
      </c>
      <c r="V621">
        <v>0</v>
      </c>
      <c r="W621">
        <v>0</v>
      </c>
      <c r="X621">
        <v>20.44012</v>
      </c>
      <c r="Y621">
        <v>0</v>
      </c>
      <c r="Z621">
        <v>0</v>
      </c>
      <c r="AA621">
        <v>0</v>
      </c>
      <c r="AB621">
        <v>0</v>
      </c>
      <c r="AC621">
        <v>0</v>
      </c>
      <c r="AD621" s="38">
        <v>0</v>
      </c>
      <c r="AE621" s="39">
        <f t="shared" si="39"/>
        <v>20.44012</v>
      </c>
    </row>
    <row r="622" spans="1:31" x14ac:dyDescent="0.25">
      <c r="A622" s="33" t="str">
        <f>DATA!A621</f>
        <v>AU (AU.B.Bystrica)</v>
      </c>
      <c r="B622" s="41" t="str">
        <f>DATA!C621&amp;" - "&amp;DATA!B621</f>
        <v>Inštrumentalista - sólista - SN1</v>
      </c>
      <c r="C622" s="38">
        <f t="shared" si="36"/>
        <v>0</v>
      </c>
      <c r="D622" s="13">
        <v>0</v>
      </c>
      <c r="E622" s="13">
        <v>0</v>
      </c>
      <c r="F622" s="13">
        <v>0</v>
      </c>
      <c r="G622" s="13">
        <v>0</v>
      </c>
      <c r="H622" s="13">
        <v>0</v>
      </c>
      <c r="I622" s="13">
        <v>0</v>
      </c>
      <c r="J622" s="38">
        <f t="shared" si="37"/>
        <v>0</v>
      </c>
      <c r="K622" s="13">
        <v>0</v>
      </c>
      <c r="L622" s="13">
        <v>0</v>
      </c>
      <c r="M622">
        <v>0</v>
      </c>
      <c r="N622">
        <v>0</v>
      </c>
      <c r="O622">
        <v>0</v>
      </c>
      <c r="P622">
        <v>0</v>
      </c>
      <c r="Q622">
        <v>0</v>
      </c>
      <c r="R622">
        <v>0</v>
      </c>
      <c r="S622">
        <v>0</v>
      </c>
      <c r="T622" s="38">
        <f t="shared" si="38"/>
        <v>14.3</v>
      </c>
      <c r="U622">
        <v>0</v>
      </c>
      <c r="V622">
        <v>0</v>
      </c>
      <c r="W622">
        <v>0</v>
      </c>
      <c r="X622">
        <v>14.3</v>
      </c>
      <c r="Y622">
        <v>0</v>
      </c>
      <c r="Z622">
        <v>0</v>
      </c>
      <c r="AA622">
        <v>0</v>
      </c>
      <c r="AB622">
        <v>0</v>
      </c>
      <c r="AC622">
        <v>0</v>
      </c>
      <c r="AD622" s="38">
        <v>0</v>
      </c>
      <c r="AE622" s="39">
        <f t="shared" si="39"/>
        <v>14.3</v>
      </c>
    </row>
    <row r="623" spans="1:31" x14ac:dyDescent="0.25">
      <c r="A623" s="33" t="str">
        <f>DATA!A622</f>
        <v>AU (AU.B.Bystrica)</v>
      </c>
      <c r="B623" s="41" t="str">
        <f>DATA!C622&amp;" - "&amp;DATA!B622</f>
        <v>Kolorista - SN1</v>
      </c>
      <c r="C623" s="38">
        <f t="shared" si="36"/>
        <v>0</v>
      </c>
      <c r="D623" s="13">
        <v>0</v>
      </c>
      <c r="E623" s="13">
        <v>0</v>
      </c>
      <c r="F623" s="13">
        <v>0</v>
      </c>
      <c r="G623" s="13">
        <v>0</v>
      </c>
      <c r="H623" s="13">
        <v>0</v>
      </c>
      <c r="I623" s="13">
        <v>0</v>
      </c>
      <c r="J623" s="38">
        <f t="shared" si="37"/>
        <v>0</v>
      </c>
      <c r="K623" s="13">
        <v>0</v>
      </c>
      <c r="L623" s="1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 s="38">
        <f t="shared" si="38"/>
        <v>3</v>
      </c>
      <c r="U623">
        <v>0</v>
      </c>
      <c r="V623">
        <v>0</v>
      </c>
      <c r="W623">
        <v>0</v>
      </c>
      <c r="X623">
        <v>3</v>
      </c>
      <c r="Y623">
        <v>0</v>
      </c>
      <c r="Z623">
        <v>0</v>
      </c>
      <c r="AA623">
        <v>0</v>
      </c>
      <c r="AB623">
        <v>0</v>
      </c>
      <c r="AC623">
        <v>0</v>
      </c>
      <c r="AD623" s="38">
        <v>0</v>
      </c>
      <c r="AE623" s="39">
        <f t="shared" si="39"/>
        <v>3</v>
      </c>
    </row>
    <row r="624" spans="1:31" x14ac:dyDescent="0.25">
      <c r="A624" s="33" t="str">
        <f>DATA!A623</f>
        <v>AU (AU.B.Bystrica)</v>
      </c>
      <c r="B624" s="41" t="str">
        <f>DATA!C623&amp;" - "&amp;DATA!B623</f>
        <v>Kostýmový výtvarník - SN1</v>
      </c>
      <c r="C624" s="38">
        <f t="shared" si="36"/>
        <v>0</v>
      </c>
      <c r="D624" s="13">
        <v>0</v>
      </c>
      <c r="E624" s="13">
        <v>0</v>
      </c>
      <c r="F624" s="13">
        <v>0</v>
      </c>
      <c r="G624" s="13">
        <v>0</v>
      </c>
      <c r="H624" s="13">
        <v>0</v>
      </c>
      <c r="I624" s="13">
        <v>0</v>
      </c>
      <c r="J624" s="38">
        <f t="shared" si="37"/>
        <v>0</v>
      </c>
      <c r="K624" s="13">
        <v>0</v>
      </c>
      <c r="L624" s="13">
        <v>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>
        <v>0</v>
      </c>
      <c r="T624" s="38">
        <f t="shared" si="38"/>
        <v>1</v>
      </c>
      <c r="U624">
        <v>0</v>
      </c>
      <c r="V624">
        <v>0</v>
      </c>
      <c r="W624">
        <v>0</v>
      </c>
      <c r="X624">
        <v>1</v>
      </c>
      <c r="Y624">
        <v>0</v>
      </c>
      <c r="Z624">
        <v>0</v>
      </c>
      <c r="AA624">
        <v>0</v>
      </c>
      <c r="AB624">
        <v>0</v>
      </c>
      <c r="AC624">
        <v>0</v>
      </c>
      <c r="AD624" s="38">
        <v>0</v>
      </c>
      <c r="AE624" s="39">
        <f t="shared" si="39"/>
        <v>1</v>
      </c>
    </row>
    <row r="625" spans="1:31" x14ac:dyDescent="0.25">
      <c r="A625" s="33" t="str">
        <f>DATA!A624</f>
        <v>AU (AU.B.Bystrica)</v>
      </c>
      <c r="B625" s="41" t="str">
        <f>DATA!C624&amp;" - "&amp;DATA!B624</f>
        <v>Kurátor výstavy - SN1</v>
      </c>
      <c r="C625" s="38">
        <f t="shared" si="36"/>
        <v>0</v>
      </c>
      <c r="D625" s="13">
        <v>0</v>
      </c>
      <c r="E625" s="13">
        <v>0</v>
      </c>
      <c r="F625" s="13">
        <v>0</v>
      </c>
      <c r="G625" s="13">
        <v>0</v>
      </c>
      <c r="H625" s="13">
        <v>0</v>
      </c>
      <c r="I625" s="13">
        <v>0</v>
      </c>
      <c r="J625" s="38">
        <f t="shared" si="37"/>
        <v>0</v>
      </c>
      <c r="K625" s="13">
        <v>0</v>
      </c>
      <c r="L625" s="13">
        <v>0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>
        <v>0</v>
      </c>
      <c r="T625" s="38">
        <f t="shared" si="38"/>
        <v>1</v>
      </c>
      <c r="U625">
        <v>0</v>
      </c>
      <c r="V625">
        <v>0</v>
      </c>
      <c r="W625">
        <v>0</v>
      </c>
      <c r="X625">
        <v>1</v>
      </c>
      <c r="Y625">
        <v>0</v>
      </c>
      <c r="Z625">
        <v>0</v>
      </c>
      <c r="AA625">
        <v>0</v>
      </c>
      <c r="AB625">
        <v>0</v>
      </c>
      <c r="AC625">
        <v>0</v>
      </c>
      <c r="AD625" s="38">
        <v>0</v>
      </c>
      <c r="AE625" s="39">
        <f t="shared" si="39"/>
        <v>1</v>
      </c>
    </row>
    <row r="626" spans="1:31" x14ac:dyDescent="0.25">
      <c r="A626" s="33" t="str">
        <f>DATA!A625</f>
        <v>AU (AU.B.Bystrica)</v>
      </c>
      <c r="B626" s="41" t="str">
        <f>DATA!C625&amp;" - "&amp;DATA!B625</f>
        <v>Prekladateľ - SN1</v>
      </c>
      <c r="C626" s="38">
        <f t="shared" si="36"/>
        <v>0</v>
      </c>
      <c r="D626" s="13">
        <v>0</v>
      </c>
      <c r="E626" s="13">
        <v>0</v>
      </c>
      <c r="F626" s="13">
        <v>0</v>
      </c>
      <c r="G626" s="13">
        <v>0</v>
      </c>
      <c r="H626" s="13">
        <v>0</v>
      </c>
      <c r="I626" s="13">
        <v>0</v>
      </c>
      <c r="J626" s="38">
        <f t="shared" si="37"/>
        <v>0</v>
      </c>
      <c r="K626" s="13">
        <v>0</v>
      </c>
      <c r="L626" s="13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 s="38">
        <f t="shared" si="38"/>
        <v>1</v>
      </c>
      <c r="U626">
        <v>0</v>
      </c>
      <c r="V626">
        <v>0</v>
      </c>
      <c r="W626">
        <v>0</v>
      </c>
      <c r="X626">
        <v>1</v>
      </c>
      <c r="Y626">
        <v>0</v>
      </c>
      <c r="Z626">
        <v>0</v>
      </c>
      <c r="AA626">
        <v>0</v>
      </c>
      <c r="AB626">
        <v>0</v>
      </c>
      <c r="AC626">
        <v>0</v>
      </c>
      <c r="AD626" s="38">
        <v>0</v>
      </c>
      <c r="AE626" s="39">
        <f t="shared" si="39"/>
        <v>1</v>
      </c>
    </row>
    <row r="627" spans="1:31" x14ac:dyDescent="0.25">
      <c r="A627" s="33" t="str">
        <f>DATA!A626</f>
        <v>AU (AU.B.Bystrica)</v>
      </c>
      <c r="B627" s="41" t="str">
        <f>DATA!C626&amp;" - "&amp;DATA!B626</f>
        <v>Producent - SN1</v>
      </c>
      <c r="C627" s="38">
        <f t="shared" si="36"/>
        <v>0</v>
      </c>
      <c r="D627" s="13">
        <v>0</v>
      </c>
      <c r="E627" s="13">
        <v>0</v>
      </c>
      <c r="F627" s="13">
        <v>0</v>
      </c>
      <c r="G627" s="13">
        <v>0</v>
      </c>
      <c r="H627" s="13">
        <v>0</v>
      </c>
      <c r="I627" s="13">
        <v>0</v>
      </c>
      <c r="J627" s="38">
        <f t="shared" si="37"/>
        <v>0</v>
      </c>
      <c r="K627" s="13">
        <v>0</v>
      </c>
      <c r="L627" s="13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>
        <v>0</v>
      </c>
      <c r="T627" s="38">
        <f t="shared" si="38"/>
        <v>1.5</v>
      </c>
      <c r="U627">
        <v>0</v>
      </c>
      <c r="V627">
        <v>0</v>
      </c>
      <c r="W627">
        <v>0</v>
      </c>
      <c r="X627">
        <v>1.5</v>
      </c>
      <c r="Y627">
        <v>0</v>
      </c>
      <c r="Z627">
        <v>0</v>
      </c>
      <c r="AA627">
        <v>0</v>
      </c>
      <c r="AB627">
        <v>0</v>
      </c>
      <c r="AC627">
        <v>0</v>
      </c>
      <c r="AD627" s="38">
        <v>0</v>
      </c>
      <c r="AE627" s="39">
        <f t="shared" si="39"/>
        <v>1.5</v>
      </c>
    </row>
    <row r="628" spans="1:31" x14ac:dyDescent="0.25">
      <c r="A628" s="33" t="str">
        <f>DATA!A627</f>
        <v>AU (AU.B.Bystrica)</v>
      </c>
      <c r="B628" s="41" t="str">
        <f>DATA!C627&amp;" - "&amp;DATA!B627</f>
        <v>Režisér - SN1</v>
      </c>
      <c r="C628" s="38">
        <f t="shared" si="36"/>
        <v>0</v>
      </c>
      <c r="D628" s="13">
        <v>0</v>
      </c>
      <c r="E628" s="13">
        <v>0</v>
      </c>
      <c r="F628" s="13">
        <v>0</v>
      </c>
      <c r="G628" s="13">
        <v>0</v>
      </c>
      <c r="H628" s="13">
        <v>0</v>
      </c>
      <c r="I628" s="13">
        <v>0</v>
      </c>
      <c r="J628" s="38">
        <f t="shared" si="37"/>
        <v>0</v>
      </c>
      <c r="K628" s="13">
        <v>0</v>
      </c>
      <c r="L628" s="13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0</v>
      </c>
      <c r="T628" s="38">
        <f t="shared" si="38"/>
        <v>2</v>
      </c>
      <c r="U628">
        <v>0</v>
      </c>
      <c r="V628">
        <v>0</v>
      </c>
      <c r="W628">
        <v>0</v>
      </c>
      <c r="X628">
        <v>2</v>
      </c>
      <c r="Y628">
        <v>0</v>
      </c>
      <c r="Z628">
        <v>0</v>
      </c>
      <c r="AA628">
        <v>0</v>
      </c>
      <c r="AB628">
        <v>0</v>
      </c>
      <c r="AC628">
        <v>0</v>
      </c>
      <c r="AD628" s="38">
        <v>0</v>
      </c>
      <c r="AE628" s="39">
        <f t="shared" si="39"/>
        <v>2</v>
      </c>
    </row>
    <row r="629" spans="1:31" x14ac:dyDescent="0.25">
      <c r="A629" s="33" t="str">
        <f>DATA!A628</f>
        <v>AU (AU.B.Bystrica)</v>
      </c>
      <c r="B629" s="41" t="str">
        <f>DATA!C628&amp;" - "&amp;DATA!B628</f>
        <v>Scénograf - SN1</v>
      </c>
      <c r="C629" s="38">
        <f t="shared" si="36"/>
        <v>0</v>
      </c>
      <c r="D629" s="13">
        <v>0</v>
      </c>
      <c r="E629" s="13">
        <v>0</v>
      </c>
      <c r="F629" s="13">
        <v>0</v>
      </c>
      <c r="G629" s="13">
        <v>0</v>
      </c>
      <c r="H629" s="13">
        <v>0</v>
      </c>
      <c r="I629" s="13">
        <v>0</v>
      </c>
      <c r="J629" s="38">
        <f t="shared" si="37"/>
        <v>0</v>
      </c>
      <c r="K629" s="13">
        <v>0</v>
      </c>
      <c r="L629" s="13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 s="38">
        <f t="shared" si="38"/>
        <v>2</v>
      </c>
      <c r="U629">
        <v>0</v>
      </c>
      <c r="V629">
        <v>0</v>
      </c>
      <c r="W629">
        <v>0</v>
      </c>
      <c r="X629">
        <v>2</v>
      </c>
      <c r="Y629">
        <v>0</v>
      </c>
      <c r="Z629">
        <v>0</v>
      </c>
      <c r="AA629">
        <v>0</v>
      </c>
      <c r="AB629">
        <v>0</v>
      </c>
      <c r="AC629">
        <v>0</v>
      </c>
      <c r="AD629" s="38">
        <v>0</v>
      </c>
      <c r="AE629" s="39">
        <f t="shared" si="39"/>
        <v>2</v>
      </c>
    </row>
    <row r="630" spans="1:31" x14ac:dyDescent="0.25">
      <c r="A630" s="33" t="str">
        <f>DATA!A629</f>
        <v>AU (AU.B.Bystrica)</v>
      </c>
      <c r="B630" s="41" t="str">
        <f>DATA!C629&amp;" - "&amp;DATA!B629</f>
        <v>Spevák - SN1</v>
      </c>
      <c r="C630" s="38">
        <f t="shared" si="36"/>
        <v>0</v>
      </c>
      <c r="D630" s="13">
        <v>0</v>
      </c>
      <c r="E630" s="13">
        <v>0</v>
      </c>
      <c r="F630" s="13">
        <v>0</v>
      </c>
      <c r="G630" s="13">
        <v>0</v>
      </c>
      <c r="H630" s="13">
        <v>0</v>
      </c>
      <c r="I630" s="13">
        <v>0</v>
      </c>
      <c r="J630" s="38">
        <f t="shared" si="37"/>
        <v>0</v>
      </c>
      <c r="K630" s="13">
        <v>0</v>
      </c>
      <c r="L630" s="13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 s="38">
        <f t="shared" si="38"/>
        <v>1.25</v>
      </c>
      <c r="U630">
        <v>0</v>
      </c>
      <c r="V630">
        <v>0</v>
      </c>
      <c r="W630">
        <v>0</v>
      </c>
      <c r="X630">
        <v>1.25</v>
      </c>
      <c r="Y630">
        <v>0</v>
      </c>
      <c r="Z630">
        <v>0</v>
      </c>
      <c r="AA630">
        <v>0</v>
      </c>
      <c r="AB630">
        <v>0</v>
      </c>
      <c r="AC630">
        <v>0</v>
      </c>
      <c r="AD630" s="38">
        <v>0</v>
      </c>
      <c r="AE630" s="39">
        <f t="shared" si="39"/>
        <v>1.25</v>
      </c>
    </row>
    <row r="631" spans="1:31" x14ac:dyDescent="0.25">
      <c r="A631" s="33" t="str">
        <f>DATA!A630</f>
        <v>AU (AU.B.Bystrica)</v>
      </c>
      <c r="B631" s="41" t="str">
        <f>DATA!C630&amp;" - "&amp;DATA!B630</f>
        <v>Spevák - sólista - SN1</v>
      </c>
      <c r="C631" s="38">
        <f t="shared" si="36"/>
        <v>0</v>
      </c>
      <c r="D631" s="13">
        <v>0</v>
      </c>
      <c r="E631" s="13">
        <v>0</v>
      </c>
      <c r="F631" s="13">
        <v>0</v>
      </c>
      <c r="G631" s="13">
        <v>0</v>
      </c>
      <c r="H631" s="13">
        <v>0</v>
      </c>
      <c r="I631" s="13">
        <v>0</v>
      </c>
      <c r="J631" s="38">
        <f t="shared" si="37"/>
        <v>0</v>
      </c>
      <c r="K631" s="13">
        <v>0</v>
      </c>
      <c r="L631" s="13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>
        <v>0</v>
      </c>
      <c r="T631" s="38">
        <f t="shared" si="38"/>
        <v>14.5</v>
      </c>
      <c r="U631">
        <v>0</v>
      </c>
      <c r="V631">
        <v>0</v>
      </c>
      <c r="W631">
        <v>0</v>
      </c>
      <c r="X631">
        <v>14.5</v>
      </c>
      <c r="Y631">
        <v>0</v>
      </c>
      <c r="Z631">
        <v>0</v>
      </c>
      <c r="AA631">
        <v>0</v>
      </c>
      <c r="AB631">
        <v>0</v>
      </c>
      <c r="AC631">
        <v>0</v>
      </c>
      <c r="AD631" s="38">
        <v>0</v>
      </c>
      <c r="AE631" s="39">
        <f t="shared" si="39"/>
        <v>14.5</v>
      </c>
    </row>
    <row r="632" spans="1:31" x14ac:dyDescent="0.25">
      <c r="A632" s="33" t="str">
        <f>DATA!A631</f>
        <v>AU (AU.B.Bystrica)</v>
      </c>
      <c r="B632" s="41" t="str">
        <f>DATA!C631&amp;" - "&amp;DATA!B631</f>
        <v>Strihač - SN1</v>
      </c>
      <c r="C632" s="38">
        <f t="shared" si="36"/>
        <v>0</v>
      </c>
      <c r="D632" s="13">
        <v>0</v>
      </c>
      <c r="E632" s="13">
        <v>0</v>
      </c>
      <c r="F632" s="13">
        <v>0</v>
      </c>
      <c r="G632" s="13">
        <v>0</v>
      </c>
      <c r="H632" s="13">
        <v>0</v>
      </c>
      <c r="I632" s="13">
        <v>0</v>
      </c>
      <c r="J632" s="38">
        <f t="shared" si="37"/>
        <v>0</v>
      </c>
      <c r="K632" s="13">
        <v>0</v>
      </c>
      <c r="L632" s="13">
        <v>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>
        <v>0</v>
      </c>
      <c r="T632" s="38">
        <f t="shared" si="38"/>
        <v>0.16669999999999999</v>
      </c>
      <c r="U632">
        <v>0</v>
      </c>
      <c r="V632">
        <v>0</v>
      </c>
      <c r="W632">
        <v>0</v>
      </c>
      <c r="X632">
        <v>0.16669999999999999</v>
      </c>
      <c r="Y632">
        <v>0</v>
      </c>
      <c r="Z632">
        <v>0</v>
      </c>
      <c r="AA632">
        <v>0</v>
      </c>
      <c r="AB632">
        <v>0</v>
      </c>
      <c r="AC632">
        <v>0</v>
      </c>
      <c r="AD632" s="38">
        <v>0</v>
      </c>
      <c r="AE632" s="39">
        <f t="shared" si="39"/>
        <v>0.16669999999999999</v>
      </c>
    </row>
    <row r="633" spans="1:31" x14ac:dyDescent="0.25">
      <c r="A633" s="33" t="str">
        <f>DATA!A632</f>
        <v>AU (AU.B.Bystrica)</v>
      </c>
      <c r="B633" s="41" t="str">
        <f>DATA!C632&amp;" - "&amp;DATA!B632</f>
        <v>Výtvarník - SN1</v>
      </c>
      <c r="C633" s="38">
        <f t="shared" si="36"/>
        <v>0</v>
      </c>
      <c r="D633" s="13">
        <v>0</v>
      </c>
      <c r="E633" s="13">
        <v>0</v>
      </c>
      <c r="F633" s="13">
        <v>0</v>
      </c>
      <c r="G633" s="13">
        <v>0</v>
      </c>
      <c r="H633" s="13">
        <v>0</v>
      </c>
      <c r="I633" s="13">
        <v>0</v>
      </c>
      <c r="J633" s="38">
        <f t="shared" si="37"/>
        <v>0</v>
      </c>
      <c r="K633" s="13">
        <v>0</v>
      </c>
      <c r="L633" s="13">
        <v>0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 s="38">
        <f t="shared" si="38"/>
        <v>56</v>
      </c>
      <c r="U633">
        <v>0</v>
      </c>
      <c r="V633">
        <v>0</v>
      </c>
      <c r="W633">
        <v>0</v>
      </c>
      <c r="X633">
        <v>56</v>
      </c>
      <c r="Y633">
        <v>0</v>
      </c>
      <c r="Z633">
        <v>0</v>
      </c>
      <c r="AA633">
        <v>0</v>
      </c>
      <c r="AB633">
        <v>0</v>
      </c>
      <c r="AC633">
        <v>0</v>
      </c>
      <c r="AD633" s="38">
        <v>0</v>
      </c>
      <c r="AE633" s="39">
        <f t="shared" si="39"/>
        <v>56</v>
      </c>
    </row>
    <row r="634" spans="1:31" x14ac:dyDescent="0.25">
      <c r="A634" s="33" t="str">
        <f>DATA!A633</f>
        <v>AU (AU.B.Bystrica)</v>
      </c>
      <c r="B634" s="41" t="str">
        <f>DATA!C633&amp;" - "&amp;DATA!B633</f>
        <v>Zbormajster - SN1</v>
      </c>
      <c r="C634" s="38">
        <f t="shared" si="36"/>
        <v>0</v>
      </c>
      <c r="D634" s="13">
        <v>0</v>
      </c>
      <c r="E634" s="13">
        <v>0</v>
      </c>
      <c r="F634" s="13">
        <v>0</v>
      </c>
      <c r="G634" s="13">
        <v>0</v>
      </c>
      <c r="H634" s="13">
        <v>0</v>
      </c>
      <c r="I634" s="13">
        <v>0</v>
      </c>
      <c r="J634" s="38">
        <f t="shared" si="37"/>
        <v>0</v>
      </c>
      <c r="K634" s="13">
        <v>0</v>
      </c>
      <c r="L634" s="13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 s="38">
        <f t="shared" si="38"/>
        <v>1</v>
      </c>
      <c r="U634">
        <v>0</v>
      </c>
      <c r="V634">
        <v>0</v>
      </c>
      <c r="W634">
        <v>0</v>
      </c>
      <c r="X634">
        <v>1</v>
      </c>
      <c r="Y634">
        <v>0</v>
      </c>
      <c r="Z634">
        <v>0</v>
      </c>
      <c r="AA634">
        <v>0</v>
      </c>
      <c r="AB634">
        <v>0</v>
      </c>
      <c r="AC634">
        <v>0</v>
      </c>
      <c r="AD634" s="38">
        <v>0</v>
      </c>
      <c r="AE634" s="39">
        <f t="shared" si="39"/>
        <v>1</v>
      </c>
    </row>
    <row r="635" spans="1:31" x14ac:dyDescent="0.25">
      <c r="A635" s="33" t="str">
        <f>DATA!A634</f>
        <v>AU (AU.B.Bystrica)</v>
      </c>
      <c r="B635" s="41" t="str">
        <f>DATA!C634&amp;" - "&amp;DATA!B634</f>
        <v>Autor dramatizácie literárneho diela - SN2</v>
      </c>
      <c r="C635" s="38">
        <f t="shared" si="36"/>
        <v>0</v>
      </c>
      <c r="D635" s="13">
        <v>0</v>
      </c>
      <c r="E635" s="13">
        <v>0</v>
      </c>
      <c r="F635" s="13">
        <v>0</v>
      </c>
      <c r="G635" s="13">
        <v>0</v>
      </c>
      <c r="H635" s="13">
        <v>0</v>
      </c>
      <c r="I635" s="13">
        <v>0</v>
      </c>
      <c r="J635" s="38">
        <f t="shared" si="37"/>
        <v>0</v>
      </c>
      <c r="K635" s="13">
        <v>0</v>
      </c>
      <c r="L635" s="13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 s="38">
        <f t="shared" si="38"/>
        <v>0.5</v>
      </c>
      <c r="U635">
        <v>0</v>
      </c>
      <c r="V635">
        <v>0</v>
      </c>
      <c r="W635">
        <v>0</v>
      </c>
      <c r="X635">
        <v>0</v>
      </c>
      <c r="Y635">
        <v>0.5</v>
      </c>
      <c r="Z635">
        <v>0</v>
      </c>
      <c r="AA635">
        <v>0</v>
      </c>
      <c r="AB635">
        <v>0</v>
      </c>
      <c r="AC635">
        <v>0</v>
      </c>
      <c r="AD635" s="38">
        <v>0</v>
      </c>
      <c r="AE635" s="39">
        <f t="shared" si="39"/>
        <v>0.5</v>
      </c>
    </row>
    <row r="636" spans="1:31" x14ac:dyDescent="0.25">
      <c r="A636" s="33" t="str">
        <f>DATA!A635</f>
        <v>AU (AU.B.Bystrica)</v>
      </c>
      <c r="B636" s="41" t="str">
        <f>DATA!C635&amp;" - "&amp;DATA!B635</f>
        <v>Autor hudby - SN2</v>
      </c>
      <c r="C636" s="38">
        <f t="shared" si="36"/>
        <v>0</v>
      </c>
      <c r="D636" s="13">
        <v>0</v>
      </c>
      <c r="E636" s="13">
        <v>0</v>
      </c>
      <c r="F636" s="13">
        <v>0</v>
      </c>
      <c r="G636" s="13">
        <v>0</v>
      </c>
      <c r="H636" s="13">
        <v>0</v>
      </c>
      <c r="I636" s="13">
        <v>0</v>
      </c>
      <c r="J636" s="38">
        <f t="shared" si="37"/>
        <v>0</v>
      </c>
      <c r="K636" s="13">
        <v>0</v>
      </c>
      <c r="L636" s="13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>
        <v>0</v>
      </c>
      <c r="T636" s="38">
        <f t="shared" si="38"/>
        <v>2</v>
      </c>
      <c r="U636">
        <v>0</v>
      </c>
      <c r="V636">
        <v>0</v>
      </c>
      <c r="W636">
        <v>0</v>
      </c>
      <c r="X636">
        <v>0</v>
      </c>
      <c r="Y636">
        <v>2</v>
      </c>
      <c r="Z636">
        <v>0</v>
      </c>
      <c r="AA636">
        <v>0</v>
      </c>
      <c r="AB636">
        <v>0</v>
      </c>
      <c r="AC636">
        <v>0</v>
      </c>
      <c r="AD636" s="38">
        <v>0</v>
      </c>
      <c r="AE636" s="39">
        <f t="shared" si="39"/>
        <v>2</v>
      </c>
    </row>
    <row r="637" spans="1:31" x14ac:dyDescent="0.25">
      <c r="A637" s="33" t="str">
        <f>DATA!A636</f>
        <v>AU (AU.B.Bystrica)</v>
      </c>
      <c r="B637" s="41" t="str">
        <f>DATA!C636&amp;" - "&amp;DATA!B636</f>
        <v>Autor libreta - SN2</v>
      </c>
      <c r="C637" s="38">
        <f t="shared" si="36"/>
        <v>0</v>
      </c>
      <c r="D637" s="13">
        <v>0</v>
      </c>
      <c r="E637" s="13">
        <v>0</v>
      </c>
      <c r="F637" s="13">
        <v>0</v>
      </c>
      <c r="G637" s="13">
        <v>0</v>
      </c>
      <c r="H637" s="13">
        <v>0</v>
      </c>
      <c r="I637" s="13">
        <v>0</v>
      </c>
      <c r="J637" s="38">
        <f t="shared" si="37"/>
        <v>0</v>
      </c>
      <c r="K637" s="13">
        <v>0</v>
      </c>
      <c r="L637" s="13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 s="38">
        <f t="shared" si="38"/>
        <v>0.5</v>
      </c>
      <c r="U637">
        <v>0</v>
      </c>
      <c r="V637">
        <v>0</v>
      </c>
      <c r="W637">
        <v>0</v>
      </c>
      <c r="X637">
        <v>0</v>
      </c>
      <c r="Y637">
        <v>0.5</v>
      </c>
      <c r="Z637">
        <v>0</v>
      </c>
      <c r="AA637">
        <v>0</v>
      </c>
      <c r="AB637">
        <v>0</v>
      </c>
      <c r="AC637">
        <v>0</v>
      </c>
      <c r="AD637" s="38">
        <v>0</v>
      </c>
      <c r="AE637" s="39">
        <f t="shared" si="39"/>
        <v>0.5</v>
      </c>
    </row>
    <row r="638" spans="1:31" x14ac:dyDescent="0.25">
      <c r="A638" s="33" t="str">
        <f>DATA!A637</f>
        <v>AU (AU.B.Bystrica)</v>
      </c>
      <c r="B638" s="41" t="str">
        <f>DATA!C637&amp;" - "&amp;DATA!B637</f>
        <v>Autor pohybovej spolupráce - SN2</v>
      </c>
      <c r="C638" s="38">
        <f t="shared" si="36"/>
        <v>0</v>
      </c>
      <c r="D638" s="13">
        <v>0</v>
      </c>
      <c r="E638" s="13">
        <v>0</v>
      </c>
      <c r="F638" s="13">
        <v>0</v>
      </c>
      <c r="G638" s="13">
        <v>0</v>
      </c>
      <c r="H638" s="13">
        <v>0</v>
      </c>
      <c r="I638" s="13">
        <v>0</v>
      </c>
      <c r="J638" s="38">
        <f t="shared" si="37"/>
        <v>0</v>
      </c>
      <c r="K638" s="13">
        <v>0</v>
      </c>
      <c r="L638" s="13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 s="38">
        <f t="shared" si="38"/>
        <v>3</v>
      </c>
      <c r="U638">
        <v>0</v>
      </c>
      <c r="V638">
        <v>0</v>
      </c>
      <c r="W638">
        <v>0</v>
      </c>
      <c r="X638">
        <v>0</v>
      </c>
      <c r="Y638">
        <v>3</v>
      </c>
      <c r="Z638">
        <v>0</v>
      </c>
      <c r="AA638">
        <v>0</v>
      </c>
      <c r="AB638">
        <v>0</v>
      </c>
      <c r="AC638">
        <v>0</v>
      </c>
      <c r="AD638" s="38">
        <v>0</v>
      </c>
      <c r="AE638" s="39">
        <f t="shared" si="39"/>
        <v>3</v>
      </c>
    </row>
    <row r="639" spans="1:31" x14ac:dyDescent="0.25">
      <c r="A639" s="33" t="str">
        <f>DATA!A638</f>
        <v>AU (AU.B.Bystrica)</v>
      </c>
      <c r="B639" s="41" t="str">
        <f>DATA!C638&amp;" - "&amp;DATA!B638</f>
        <v>Dirigent - SN2</v>
      </c>
      <c r="C639" s="38">
        <f t="shared" si="36"/>
        <v>0</v>
      </c>
      <c r="D639" s="13">
        <v>0</v>
      </c>
      <c r="E639" s="13">
        <v>0</v>
      </c>
      <c r="F639" s="13">
        <v>0</v>
      </c>
      <c r="G639" s="13">
        <v>0</v>
      </c>
      <c r="H639" s="13">
        <v>0</v>
      </c>
      <c r="I639" s="13">
        <v>0</v>
      </c>
      <c r="J639" s="38">
        <f t="shared" si="37"/>
        <v>0</v>
      </c>
      <c r="K639" s="13">
        <v>0</v>
      </c>
      <c r="L639" s="13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0</v>
      </c>
      <c r="S639">
        <v>0</v>
      </c>
      <c r="T639" s="38">
        <f t="shared" si="38"/>
        <v>6</v>
      </c>
      <c r="U639">
        <v>0</v>
      </c>
      <c r="V639">
        <v>0</v>
      </c>
      <c r="W639">
        <v>0</v>
      </c>
      <c r="X639">
        <v>0</v>
      </c>
      <c r="Y639">
        <v>6</v>
      </c>
      <c r="Z639">
        <v>0</v>
      </c>
      <c r="AA639">
        <v>0</v>
      </c>
      <c r="AB639">
        <v>0</v>
      </c>
      <c r="AC639">
        <v>0</v>
      </c>
      <c r="AD639" s="38">
        <v>0</v>
      </c>
      <c r="AE639" s="39">
        <f t="shared" si="39"/>
        <v>6</v>
      </c>
    </row>
    <row r="640" spans="1:31" x14ac:dyDescent="0.25">
      <c r="A640" s="33" t="str">
        <f>DATA!A639</f>
        <v>AU (AU.B.Bystrica)</v>
      </c>
      <c r="B640" s="41" t="str">
        <f>DATA!C639&amp;" - "&amp;DATA!B639</f>
        <v>Dizajnér - SN2</v>
      </c>
      <c r="C640" s="38">
        <f t="shared" si="36"/>
        <v>0</v>
      </c>
      <c r="D640" s="13">
        <v>0</v>
      </c>
      <c r="E640" s="13">
        <v>0</v>
      </c>
      <c r="F640" s="13">
        <v>0</v>
      </c>
      <c r="G640" s="13">
        <v>0</v>
      </c>
      <c r="H640" s="13">
        <v>0</v>
      </c>
      <c r="I640" s="13">
        <v>0</v>
      </c>
      <c r="J640" s="38">
        <f t="shared" si="37"/>
        <v>0</v>
      </c>
      <c r="K640" s="13">
        <v>0</v>
      </c>
      <c r="L640" s="13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 s="38">
        <f t="shared" si="38"/>
        <v>1</v>
      </c>
      <c r="U640">
        <v>0</v>
      </c>
      <c r="V640">
        <v>0</v>
      </c>
      <c r="W640">
        <v>0</v>
      </c>
      <c r="X640">
        <v>0</v>
      </c>
      <c r="Y640">
        <v>1</v>
      </c>
      <c r="Z640">
        <v>0</v>
      </c>
      <c r="AA640">
        <v>0</v>
      </c>
      <c r="AB640">
        <v>0</v>
      </c>
      <c r="AC640">
        <v>0</v>
      </c>
      <c r="AD640" s="38">
        <v>0</v>
      </c>
      <c r="AE640" s="39">
        <f t="shared" si="39"/>
        <v>1</v>
      </c>
    </row>
    <row r="641" spans="1:31" x14ac:dyDescent="0.25">
      <c r="A641" s="33" t="str">
        <f>DATA!A640</f>
        <v>AU (AU.B.Bystrica)</v>
      </c>
      <c r="B641" s="41" t="str">
        <f>DATA!C640&amp;" - "&amp;DATA!B640</f>
        <v>Herec v hlavnej úlohy - SN2</v>
      </c>
      <c r="C641" s="38">
        <f t="shared" si="36"/>
        <v>0</v>
      </c>
      <c r="D641" s="13">
        <v>0</v>
      </c>
      <c r="E641" s="13">
        <v>0</v>
      </c>
      <c r="F641" s="13">
        <v>0</v>
      </c>
      <c r="G641" s="13">
        <v>0</v>
      </c>
      <c r="H641" s="13">
        <v>0</v>
      </c>
      <c r="I641" s="13">
        <v>0</v>
      </c>
      <c r="J641" s="38">
        <f t="shared" si="37"/>
        <v>0</v>
      </c>
      <c r="K641" s="13">
        <v>0</v>
      </c>
      <c r="L641" s="13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 s="38">
        <f t="shared" si="38"/>
        <v>2.8666700000000001</v>
      </c>
      <c r="U641">
        <v>0</v>
      </c>
      <c r="V641">
        <v>0</v>
      </c>
      <c r="W641">
        <v>0</v>
      </c>
      <c r="X641">
        <v>0</v>
      </c>
      <c r="Y641">
        <v>2.8666700000000001</v>
      </c>
      <c r="Z641">
        <v>0</v>
      </c>
      <c r="AA641">
        <v>0</v>
      </c>
      <c r="AB641">
        <v>0</v>
      </c>
      <c r="AC641">
        <v>0</v>
      </c>
      <c r="AD641" s="38">
        <v>0</v>
      </c>
      <c r="AE641" s="39">
        <f t="shared" si="39"/>
        <v>2.8666700000000001</v>
      </c>
    </row>
    <row r="642" spans="1:31" x14ac:dyDescent="0.25">
      <c r="A642" s="33" t="str">
        <f>DATA!A641</f>
        <v>AU (AU.B.Bystrica)</v>
      </c>
      <c r="B642" s="41" t="str">
        <f>DATA!C641&amp;" - "&amp;DATA!B641</f>
        <v>Herec vo vedľajšej úlohe - SN2</v>
      </c>
      <c r="C642" s="38">
        <f t="shared" si="36"/>
        <v>0</v>
      </c>
      <c r="D642" s="13">
        <v>0</v>
      </c>
      <c r="E642" s="13">
        <v>0</v>
      </c>
      <c r="F642" s="13">
        <v>0</v>
      </c>
      <c r="G642" s="13">
        <v>0</v>
      </c>
      <c r="H642" s="13">
        <v>0</v>
      </c>
      <c r="I642" s="13">
        <v>0</v>
      </c>
      <c r="J642" s="38">
        <f t="shared" si="37"/>
        <v>0</v>
      </c>
      <c r="K642" s="13">
        <v>0</v>
      </c>
      <c r="L642" s="13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 s="38">
        <f t="shared" si="38"/>
        <v>2</v>
      </c>
      <c r="U642">
        <v>0</v>
      </c>
      <c r="V642">
        <v>0</v>
      </c>
      <c r="W642">
        <v>0</v>
      </c>
      <c r="X642">
        <v>0</v>
      </c>
      <c r="Y642">
        <v>2</v>
      </c>
      <c r="Z642">
        <v>0</v>
      </c>
      <c r="AA642">
        <v>0</v>
      </c>
      <c r="AB642">
        <v>0</v>
      </c>
      <c r="AC642">
        <v>0</v>
      </c>
      <c r="AD642" s="38">
        <v>0</v>
      </c>
      <c r="AE642" s="39">
        <f t="shared" si="39"/>
        <v>2</v>
      </c>
    </row>
    <row r="643" spans="1:31" x14ac:dyDescent="0.25">
      <c r="A643" s="33" t="str">
        <f>DATA!A642</f>
        <v>AU (AU.B.Bystrica)</v>
      </c>
      <c r="B643" s="41" t="str">
        <f>DATA!C642&amp;" - "&amp;DATA!B642</f>
        <v>Inštrumentalista - SN2</v>
      </c>
      <c r="C643" s="38">
        <f t="shared" ref="C643:C706" si="40">SUM(D643:I643)</f>
        <v>0</v>
      </c>
      <c r="D643" s="13">
        <v>0</v>
      </c>
      <c r="E643" s="13">
        <v>0</v>
      </c>
      <c r="F643" s="13">
        <v>0</v>
      </c>
      <c r="G643" s="13">
        <v>0</v>
      </c>
      <c r="H643" s="13">
        <v>0</v>
      </c>
      <c r="I643" s="13">
        <v>0</v>
      </c>
      <c r="J643" s="38">
        <f t="shared" ref="J643:J706" si="41">SUM(K643:S643)</f>
        <v>0</v>
      </c>
      <c r="K643" s="13">
        <v>0</v>
      </c>
      <c r="L643" s="1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 s="38">
        <f t="shared" ref="T643:T706" si="42">SUM(U643:AC643)</f>
        <v>5.0388999999999999</v>
      </c>
      <c r="U643">
        <v>0</v>
      </c>
      <c r="V643">
        <v>0</v>
      </c>
      <c r="W643">
        <v>0</v>
      </c>
      <c r="X643">
        <v>0</v>
      </c>
      <c r="Y643">
        <v>5.0388999999999999</v>
      </c>
      <c r="Z643">
        <v>0</v>
      </c>
      <c r="AA643">
        <v>0</v>
      </c>
      <c r="AB643">
        <v>0</v>
      </c>
      <c r="AC643">
        <v>0</v>
      </c>
      <c r="AD643" s="38">
        <v>0</v>
      </c>
      <c r="AE643" s="39">
        <f t="shared" ref="AE643:AE706" si="43">SUM(C643,J643,T643,AD643,)</f>
        <v>5.0388999999999999</v>
      </c>
    </row>
    <row r="644" spans="1:31" x14ac:dyDescent="0.25">
      <c r="A644" s="33" t="str">
        <f>DATA!A643</f>
        <v>AU (AU.B.Bystrica)</v>
      </c>
      <c r="B644" s="41" t="str">
        <f>DATA!C643&amp;" - "&amp;DATA!B643</f>
        <v>Inštrumentalista - sólista - SN2</v>
      </c>
      <c r="C644" s="38">
        <f t="shared" si="40"/>
        <v>0</v>
      </c>
      <c r="D644" s="13">
        <v>0</v>
      </c>
      <c r="E644" s="13">
        <v>0</v>
      </c>
      <c r="F644" s="13">
        <v>0</v>
      </c>
      <c r="G644" s="13">
        <v>0</v>
      </c>
      <c r="H644" s="13">
        <v>0</v>
      </c>
      <c r="I644" s="13">
        <v>0</v>
      </c>
      <c r="J644" s="38">
        <f t="shared" si="41"/>
        <v>0</v>
      </c>
      <c r="K644" s="13">
        <v>0</v>
      </c>
      <c r="L644" s="13">
        <v>0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0</v>
      </c>
      <c r="S644">
        <v>0</v>
      </c>
      <c r="T644" s="38">
        <f t="shared" si="42"/>
        <v>5.5</v>
      </c>
      <c r="U644">
        <v>0</v>
      </c>
      <c r="V644">
        <v>0</v>
      </c>
      <c r="W644">
        <v>0</v>
      </c>
      <c r="X644">
        <v>0</v>
      </c>
      <c r="Y644">
        <v>5.5</v>
      </c>
      <c r="Z644">
        <v>0</v>
      </c>
      <c r="AA644">
        <v>0</v>
      </c>
      <c r="AB644">
        <v>0</v>
      </c>
      <c r="AC644">
        <v>0</v>
      </c>
      <c r="AD644" s="38">
        <v>0</v>
      </c>
      <c r="AE644" s="39">
        <f t="shared" si="43"/>
        <v>5.5</v>
      </c>
    </row>
    <row r="645" spans="1:31" x14ac:dyDescent="0.25">
      <c r="A645" s="33" t="str">
        <f>DATA!A644</f>
        <v>AU (AU.B.Bystrica)</v>
      </c>
      <c r="B645" s="41" t="str">
        <f>DATA!C644&amp;" - "&amp;DATA!B644</f>
        <v>Kurátor výstavy - SN2</v>
      </c>
      <c r="C645" s="38">
        <f t="shared" si="40"/>
        <v>0</v>
      </c>
      <c r="D645" s="13">
        <v>0</v>
      </c>
      <c r="E645" s="13">
        <v>0</v>
      </c>
      <c r="F645" s="13">
        <v>0</v>
      </c>
      <c r="G645" s="13">
        <v>0</v>
      </c>
      <c r="H645" s="13">
        <v>0</v>
      </c>
      <c r="I645" s="13">
        <v>0</v>
      </c>
      <c r="J645" s="38">
        <f t="shared" si="41"/>
        <v>0</v>
      </c>
      <c r="K645" s="13">
        <v>0</v>
      </c>
      <c r="L645" s="13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0</v>
      </c>
      <c r="S645">
        <v>0</v>
      </c>
      <c r="T645" s="38">
        <f t="shared" si="42"/>
        <v>2</v>
      </c>
      <c r="U645">
        <v>0</v>
      </c>
      <c r="V645">
        <v>0</v>
      </c>
      <c r="W645">
        <v>0</v>
      </c>
      <c r="X645">
        <v>0</v>
      </c>
      <c r="Y645">
        <v>2</v>
      </c>
      <c r="Z645">
        <v>0</v>
      </c>
      <c r="AA645">
        <v>0</v>
      </c>
      <c r="AB645">
        <v>0</v>
      </c>
      <c r="AC645">
        <v>0</v>
      </c>
      <c r="AD645" s="38">
        <v>0</v>
      </c>
      <c r="AE645" s="39">
        <f t="shared" si="43"/>
        <v>2</v>
      </c>
    </row>
    <row r="646" spans="1:31" x14ac:dyDescent="0.25">
      <c r="A646" s="33" t="str">
        <f>DATA!A645</f>
        <v>AU (AU.B.Bystrica)</v>
      </c>
      <c r="B646" s="41" t="str">
        <f>DATA!C645&amp;" - "&amp;DATA!B645</f>
        <v>Majster zvuku - SN2</v>
      </c>
      <c r="C646" s="38">
        <f t="shared" si="40"/>
        <v>0</v>
      </c>
      <c r="D646" s="13">
        <v>0</v>
      </c>
      <c r="E646" s="13">
        <v>0</v>
      </c>
      <c r="F646" s="13">
        <v>0</v>
      </c>
      <c r="G646" s="13">
        <v>0</v>
      </c>
      <c r="H646" s="13">
        <v>0</v>
      </c>
      <c r="I646" s="13">
        <v>0</v>
      </c>
      <c r="J646" s="38">
        <f t="shared" si="41"/>
        <v>0</v>
      </c>
      <c r="K646" s="13">
        <v>0</v>
      </c>
      <c r="L646" s="13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 s="38">
        <f t="shared" si="42"/>
        <v>1</v>
      </c>
      <c r="U646">
        <v>0</v>
      </c>
      <c r="V646">
        <v>0</v>
      </c>
      <c r="W646">
        <v>0</v>
      </c>
      <c r="X646">
        <v>0</v>
      </c>
      <c r="Y646">
        <v>1</v>
      </c>
      <c r="Z646">
        <v>0</v>
      </c>
      <c r="AA646">
        <v>0</v>
      </c>
      <c r="AB646">
        <v>0</v>
      </c>
      <c r="AC646">
        <v>0</v>
      </c>
      <c r="AD646" s="38">
        <v>0</v>
      </c>
      <c r="AE646" s="39">
        <f t="shared" si="43"/>
        <v>1</v>
      </c>
    </row>
    <row r="647" spans="1:31" x14ac:dyDescent="0.25">
      <c r="A647" s="33" t="str">
        <f>DATA!A646</f>
        <v>AU (AU.B.Bystrica)</v>
      </c>
      <c r="B647" s="41" t="str">
        <f>DATA!C646&amp;" - "&amp;DATA!B646</f>
        <v>Prekladateľ - SN2</v>
      </c>
      <c r="C647" s="38">
        <f t="shared" si="40"/>
        <v>0</v>
      </c>
      <c r="D647" s="13">
        <v>0</v>
      </c>
      <c r="E647" s="13">
        <v>0</v>
      </c>
      <c r="F647" s="13">
        <v>0</v>
      </c>
      <c r="G647" s="13">
        <v>0</v>
      </c>
      <c r="H647" s="13">
        <v>0</v>
      </c>
      <c r="I647" s="13">
        <v>0</v>
      </c>
      <c r="J647" s="38">
        <f t="shared" si="41"/>
        <v>0</v>
      </c>
      <c r="K647" s="13">
        <v>0</v>
      </c>
      <c r="L647" s="13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 s="38">
        <f t="shared" si="42"/>
        <v>1</v>
      </c>
      <c r="U647">
        <v>0</v>
      </c>
      <c r="V647">
        <v>0</v>
      </c>
      <c r="W647">
        <v>0</v>
      </c>
      <c r="X647">
        <v>0</v>
      </c>
      <c r="Y647">
        <v>1</v>
      </c>
      <c r="Z647">
        <v>0</v>
      </c>
      <c r="AA647">
        <v>0</v>
      </c>
      <c r="AB647">
        <v>0</v>
      </c>
      <c r="AC647">
        <v>0</v>
      </c>
      <c r="AD647" s="38">
        <v>0</v>
      </c>
      <c r="AE647" s="39">
        <f t="shared" si="43"/>
        <v>1</v>
      </c>
    </row>
    <row r="648" spans="1:31" x14ac:dyDescent="0.25">
      <c r="A648" s="33" t="str">
        <f>DATA!A647</f>
        <v>AU (AU.B.Bystrica)</v>
      </c>
      <c r="B648" s="41" t="str">
        <f>DATA!C647&amp;" - "&amp;DATA!B647</f>
        <v>Režisér - SN2</v>
      </c>
      <c r="C648" s="38">
        <f t="shared" si="40"/>
        <v>0</v>
      </c>
      <c r="D648" s="13">
        <v>0</v>
      </c>
      <c r="E648" s="13">
        <v>0</v>
      </c>
      <c r="F648" s="13">
        <v>0</v>
      </c>
      <c r="G648" s="13">
        <v>0</v>
      </c>
      <c r="H648" s="13">
        <v>0</v>
      </c>
      <c r="I648" s="13">
        <v>0</v>
      </c>
      <c r="J648" s="38">
        <f t="shared" si="41"/>
        <v>0</v>
      </c>
      <c r="K648" s="13">
        <v>0</v>
      </c>
      <c r="L648" s="13">
        <v>0</v>
      </c>
      <c r="M648">
        <v>0</v>
      </c>
      <c r="N648">
        <v>0</v>
      </c>
      <c r="O648">
        <v>0</v>
      </c>
      <c r="P648">
        <v>0</v>
      </c>
      <c r="Q648">
        <v>0</v>
      </c>
      <c r="R648">
        <v>0</v>
      </c>
      <c r="S648">
        <v>0</v>
      </c>
      <c r="T648" s="38">
        <f t="shared" si="42"/>
        <v>2</v>
      </c>
      <c r="U648">
        <v>0</v>
      </c>
      <c r="V648">
        <v>0</v>
      </c>
      <c r="W648">
        <v>0</v>
      </c>
      <c r="X648">
        <v>0</v>
      </c>
      <c r="Y648">
        <v>2</v>
      </c>
      <c r="Z648">
        <v>0</v>
      </c>
      <c r="AA648">
        <v>0</v>
      </c>
      <c r="AB648">
        <v>0</v>
      </c>
      <c r="AC648">
        <v>0</v>
      </c>
      <c r="AD648" s="38">
        <v>0</v>
      </c>
      <c r="AE648" s="39">
        <f t="shared" si="43"/>
        <v>2</v>
      </c>
    </row>
    <row r="649" spans="1:31" x14ac:dyDescent="0.25">
      <c r="A649" s="33" t="str">
        <f>DATA!A648</f>
        <v>AU (AU.B.Bystrica)</v>
      </c>
      <c r="B649" s="41" t="str">
        <f>DATA!C648&amp;" - "&amp;DATA!B648</f>
        <v>Režisér - SN2</v>
      </c>
      <c r="C649" s="38">
        <f t="shared" si="40"/>
        <v>0</v>
      </c>
      <c r="D649" s="13">
        <v>0</v>
      </c>
      <c r="E649" s="13">
        <v>0</v>
      </c>
      <c r="F649" s="13">
        <v>0</v>
      </c>
      <c r="G649" s="13">
        <v>0</v>
      </c>
      <c r="H649" s="13">
        <v>0</v>
      </c>
      <c r="I649" s="13">
        <v>0</v>
      </c>
      <c r="J649" s="38">
        <f t="shared" si="41"/>
        <v>0</v>
      </c>
      <c r="K649" s="13">
        <v>0</v>
      </c>
      <c r="L649" s="13">
        <v>0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0</v>
      </c>
      <c r="T649" s="38">
        <f t="shared" si="42"/>
        <v>3</v>
      </c>
      <c r="U649">
        <v>0</v>
      </c>
      <c r="V649">
        <v>0</v>
      </c>
      <c r="W649">
        <v>0</v>
      </c>
      <c r="X649">
        <v>0</v>
      </c>
      <c r="Y649">
        <v>3</v>
      </c>
      <c r="Z649">
        <v>0</v>
      </c>
      <c r="AA649">
        <v>0</v>
      </c>
      <c r="AB649">
        <v>0</v>
      </c>
      <c r="AC649">
        <v>0</v>
      </c>
      <c r="AD649" s="38">
        <v>0</v>
      </c>
      <c r="AE649" s="39">
        <f t="shared" si="43"/>
        <v>3</v>
      </c>
    </row>
    <row r="650" spans="1:31" x14ac:dyDescent="0.25">
      <c r="A650" s="33" t="str">
        <f>DATA!A649</f>
        <v>AU (AU.B.Bystrica)</v>
      </c>
      <c r="B650" s="41" t="str">
        <f>DATA!C649&amp;" - "&amp;DATA!B649</f>
        <v>Scénograf - SN2</v>
      </c>
      <c r="C650" s="38">
        <f t="shared" si="40"/>
        <v>0</v>
      </c>
      <c r="D650" s="13">
        <v>0</v>
      </c>
      <c r="E650" s="13">
        <v>0</v>
      </c>
      <c r="F650" s="13">
        <v>0</v>
      </c>
      <c r="G650" s="13">
        <v>0</v>
      </c>
      <c r="H650" s="13">
        <v>0</v>
      </c>
      <c r="I650" s="13">
        <v>0</v>
      </c>
      <c r="J650" s="38">
        <f t="shared" si="41"/>
        <v>0</v>
      </c>
      <c r="K650" s="13">
        <v>0</v>
      </c>
      <c r="L650" s="13">
        <v>0</v>
      </c>
      <c r="M650">
        <v>0</v>
      </c>
      <c r="N650">
        <v>0</v>
      </c>
      <c r="O650">
        <v>0</v>
      </c>
      <c r="P650">
        <v>0</v>
      </c>
      <c r="Q650">
        <v>0</v>
      </c>
      <c r="R650">
        <v>0</v>
      </c>
      <c r="S650">
        <v>0</v>
      </c>
      <c r="T650" s="38">
        <f t="shared" si="42"/>
        <v>1</v>
      </c>
      <c r="U650">
        <v>0</v>
      </c>
      <c r="V650">
        <v>0</v>
      </c>
      <c r="W650">
        <v>0</v>
      </c>
      <c r="X650">
        <v>0</v>
      </c>
      <c r="Y650">
        <v>1</v>
      </c>
      <c r="Z650">
        <v>0</v>
      </c>
      <c r="AA650">
        <v>0</v>
      </c>
      <c r="AB650">
        <v>0</v>
      </c>
      <c r="AC650">
        <v>0</v>
      </c>
      <c r="AD650" s="38">
        <v>0</v>
      </c>
      <c r="AE650" s="39">
        <f t="shared" si="43"/>
        <v>1</v>
      </c>
    </row>
    <row r="651" spans="1:31" x14ac:dyDescent="0.25">
      <c r="A651" s="33" t="str">
        <f>DATA!A650</f>
        <v>AU (AU.B.Bystrica)</v>
      </c>
      <c r="B651" s="41" t="str">
        <f>DATA!C650&amp;" - "&amp;DATA!B650</f>
        <v>Výtvarník - SN2</v>
      </c>
      <c r="C651" s="38">
        <f t="shared" si="40"/>
        <v>0</v>
      </c>
      <c r="D651" s="13">
        <v>0</v>
      </c>
      <c r="E651" s="13">
        <v>0</v>
      </c>
      <c r="F651" s="13">
        <v>0</v>
      </c>
      <c r="G651" s="13">
        <v>0</v>
      </c>
      <c r="H651" s="13">
        <v>0</v>
      </c>
      <c r="I651" s="13">
        <v>0</v>
      </c>
      <c r="J651" s="38">
        <f t="shared" si="41"/>
        <v>0</v>
      </c>
      <c r="K651" s="13">
        <v>0</v>
      </c>
      <c r="L651" s="13">
        <v>0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 s="38">
        <f t="shared" si="42"/>
        <v>41</v>
      </c>
      <c r="U651">
        <v>0</v>
      </c>
      <c r="V651">
        <v>0</v>
      </c>
      <c r="W651">
        <v>0</v>
      </c>
      <c r="X651">
        <v>0</v>
      </c>
      <c r="Y651">
        <v>41</v>
      </c>
      <c r="Z651">
        <v>0</v>
      </c>
      <c r="AA651">
        <v>0</v>
      </c>
      <c r="AB651">
        <v>0</v>
      </c>
      <c r="AC651">
        <v>0</v>
      </c>
      <c r="AD651" s="38">
        <v>0</v>
      </c>
      <c r="AE651" s="39">
        <f t="shared" si="43"/>
        <v>41</v>
      </c>
    </row>
    <row r="652" spans="1:31" x14ac:dyDescent="0.25">
      <c r="A652" s="33" t="str">
        <f>DATA!A651</f>
        <v>AU (AU.B.Bystrica)</v>
      </c>
      <c r="B652" s="41" t="str">
        <f>DATA!C651&amp;" - "&amp;DATA!B651</f>
        <v>Autor hudby - SN3</v>
      </c>
      <c r="C652" s="38">
        <f t="shared" si="40"/>
        <v>0</v>
      </c>
      <c r="D652" s="13">
        <v>0</v>
      </c>
      <c r="E652" s="13">
        <v>0</v>
      </c>
      <c r="F652" s="13">
        <v>0</v>
      </c>
      <c r="G652" s="13">
        <v>0</v>
      </c>
      <c r="H652" s="13">
        <v>0</v>
      </c>
      <c r="I652" s="13">
        <v>0</v>
      </c>
      <c r="J652" s="38">
        <f t="shared" si="41"/>
        <v>0</v>
      </c>
      <c r="K652" s="13">
        <v>0</v>
      </c>
      <c r="L652" s="13">
        <v>0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  <c r="S652">
        <v>0</v>
      </c>
      <c r="T652" s="38">
        <f t="shared" si="42"/>
        <v>5</v>
      </c>
      <c r="U652">
        <v>0</v>
      </c>
      <c r="V652">
        <v>0</v>
      </c>
      <c r="W652">
        <v>0</v>
      </c>
      <c r="X652">
        <v>0</v>
      </c>
      <c r="Y652">
        <v>0</v>
      </c>
      <c r="Z652">
        <v>5</v>
      </c>
      <c r="AA652">
        <v>0</v>
      </c>
      <c r="AB652">
        <v>0</v>
      </c>
      <c r="AC652">
        <v>0</v>
      </c>
      <c r="AD652" s="38">
        <v>0</v>
      </c>
      <c r="AE652" s="39">
        <f t="shared" si="43"/>
        <v>5</v>
      </c>
    </row>
    <row r="653" spans="1:31" x14ac:dyDescent="0.25">
      <c r="A653" s="33" t="str">
        <f>DATA!A652</f>
        <v>AU (AU.B.Bystrica)</v>
      </c>
      <c r="B653" s="41" t="str">
        <f>DATA!C652&amp;" - "&amp;DATA!B652</f>
        <v>Autor námetu - SN3</v>
      </c>
      <c r="C653" s="38">
        <f t="shared" si="40"/>
        <v>0</v>
      </c>
      <c r="D653" s="13">
        <v>0</v>
      </c>
      <c r="E653" s="13">
        <v>0</v>
      </c>
      <c r="F653" s="13">
        <v>0</v>
      </c>
      <c r="G653" s="13">
        <v>0</v>
      </c>
      <c r="H653" s="13">
        <v>0</v>
      </c>
      <c r="I653" s="13">
        <v>0</v>
      </c>
      <c r="J653" s="38">
        <f t="shared" si="41"/>
        <v>0</v>
      </c>
      <c r="K653" s="13">
        <v>0</v>
      </c>
      <c r="L653" s="13">
        <v>0</v>
      </c>
      <c r="M653">
        <v>0</v>
      </c>
      <c r="N653">
        <v>0</v>
      </c>
      <c r="O653">
        <v>0</v>
      </c>
      <c r="P653">
        <v>0</v>
      </c>
      <c r="Q653">
        <v>0</v>
      </c>
      <c r="R653">
        <v>0</v>
      </c>
      <c r="S653">
        <v>0</v>
      </c>
      <c r="T653" s="38">
        <f t="shared" si="42"/>
        <v>4</v>
      </c>
      <c r="U653">
        <v>0</v>
      </c>
      <c r="V653">
        <v>0</v>
      </c>
      <c r="W653">
        <v>0</v>
      </c>
      <c r="X653">
        <v>0</v>
      </c>
      <c r="Y653">
        <v>0</v>
      </c>
      <c r="Z653">
        <v>4</v>
      </c>
      <c r="AA653">
        <v>0</v>
      </c>
      <c r="AB653">
        <v>0</v>
      </c>
      <c r="AC653">
        <v>0</v>
      </c>
      <c r="AD653" s="38">
        <v>0</v>
      </c>
      <c r="AE653" s="39">
        <f t="shared" si="43"/>
        <v>4</v>
      </c>
    </row>
    <row r="654" spans="1:31" x14ac:dyDescent="0.25">
      <c r="A654" s="33" t="str">
        <f>DATA!A653</f>
        <v>AU (AU.B.Bystrica)</v>
      </c>
      <c r="B654" s="41" t="str">
        <f>DATA!C653&amp;" - "&amp;DATA!B653</f>
        <v>Autor scenára - SN3</v>
      </c>
      <c r="C654" s="38">
        <f t="shared" si="40"/>
        <v>0</v>
      </c>
      <c r="D654" s="13">
        <v>0</v>
      </c>
      <c r="E654" s="13">
        <v>0</v>
      </c>
      <c r="F654" s="13">
        <v>0</v>
      </c>
      <c r="G654" s="13">
        <v>0</v>
      </c>
      <c r="H654" s="13">
        <v>0</v>
      </c>
      <c r="I654" s="13">
        <v>0</v>
      </c>
      <c r="J654" s="38">
        <f t="shared" si="41"/>
        <v>0</v>
      </c>
      <c r="K654" s="13">
        <v>0</v>
      </c>
      <c r="L654" s="13">
        <v>0</v>
      </c>
      <c r="M654">
        <v>0</v>
      </c>
      <c r="N654">
        <v>0</v>
      </c>
      <c r="O654">
        <v>0</v>
      </c>
      <c r="P654">
        <v>0</v>
      </c>
      <c r="Q654">
        <v>0</v>
      </c>
      <c r="R654">
        <v>0</v>
      </c>
      <c r="S654">
        <v>0</v>
      </c>
      <c r="T654" s="38">
        <f t="shared" si="42"/>
        <v>3</v>
      </c>
      <c r="U654">
        <v>0</v>
      </c>
      <c r="V654">
        <v>0</v>
      </c>
      <c r="W654">
        <v>0</v>
      </c>
      <c r="X654">
        <v>0</v>
      </c>
      <c r="Y654">
        <v>0</v>
      </c>
      <c r="Z654">
        <v>3</v>
      </c>
      <c r="AA654">
        <v>0</v>
      </c>
      <c r="AB654">
        <v>0</v>
      </c>
      <c r="AC654">
        <v>0</v>
      </c>
      <c r="AD654" s="38">
        <v>0</v>
      </c>
      <c r="AE654" s="39">
        <f t="shared" si="43"/>
        <v>3</v>
      </c>
    </row>
    <row r="655" spans="1:31" x14ac:dyDescent="0.25">
      <c r="A655" s="33" t="str">
        <f>DATA!A654</f>
        <v>AU (AU.B.Bystrica)</v>
      </c>
      <c r="B655" s="41" t="str">
        <f>DATA!C654&amp;" - "&amp;DATA!B654</f>
        <v>Dirigent - SN3</v>
      </c>
      <c r="C655" s="38">
        <f t="shared" si="40"/>
        <v>0</v>
      </c>
      <c r="D655" s="13">
        <v>0</v>
      </c>
      <c r="E655" s="13">
        <v>0</v>
      </c>
      <c r="F655" s="13">
        <v>0</v>
      </c>
      <c r="G655" s="13">
        <v>0</v>
      </c>
      <c r="H655" s="13">
        <v>0</v>
      </c>
      <c r="I655" s="13">
        <v>0</v>
      </c>
      <c r="J655" s="38">
        <f t="shared" si="41"/>
        <v>0</v>
      </c>
      <c r="K655" s="13">
        <v>0</v>
      </c>
      <c r="L655" s="13">
        <v>0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0</v>
      </c>
      <c r="S655">
        <v>0</v>
      </c>
      <c r="T655" s="38">
        <f t="shared" si="42"/>
        <v>14</v>
      </c>
      <c r="U655">
        <v>0</v>
      </c>
      <c r="V655">
        <v>0</v>
      </c>
      <c r="W655">
        <v>0</v>
      </c>
      <c r="X655">
        <v>0</v>
      </c>
      <c r="Y655">
        <v>0</v>
      </c>
      <c r="Z655">
        <v>14</v>
      </c>
      <c r="AA655">
        <v>0</v>
      </c>
      <c r="AB655">
        <v>0</v>
      </c>
      <c r="AC655">
        <v>0</v>
      </c>
      <c r="AD655" s="38">
        <v>0</v>
      </c>
      <c r="AE655" s="39">
        <f t="shared" si="43"/>
        <v>14</v>
      </c>
    </row>
    <row r="656" spans="1:31" x14ac:dyDescent="0.25">
      <c r="A656" s="33" t="str">
        <f>DATA!A655</f>
        <v>AU (AU.B.Bystrica)</v>
      </c>
      <c r="B656" s="41" t="str">
        <f>DATA!C655&amp;" - "&amp;DATA!B655</f>
        <v>Herec v hlavnej úlohe - SN3</v>
      </c>
      <c r="C656" s="38">
        <f t="shared" si="40"/>
        <v>0</v>
      </c>
      <c r="D656" s="13">
        <v>0</v>
      </c>
      <c r="E656" s="13">
        <v>0</v>
      </c>
      <c r="F656" s="13">
        <v>0</v>
      </c>
      <c r="G656" s="13">
        <v>0</v>
      </c>
      <c r="H656" s="13">
        <v>0</v>
      </c>
      <c r="I656" s="13">
        <v>0</v>
      </c>
      <c r="J656" s="38">
        <f t="shared" si="41"/>
        <v>0</v>
      </c>
      <c r="K656" s="13">
        <v>0</v>
      </c>
      <c r="L656" s="13">
        <v>0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 s="38">
        <f t="shared" si="42"/>
        <v>2</v>
      </c>
      <c r="U656">
        <v>0</v>
      </c>
      <c r="V656">
        <v>0</v>
      </c>
      <c r="W656">
        <v>0</v>
      </c>
      <c r="X656">
        <v>0</v>
      </c>
      <c r="Y656">
        <v>0</v>
      </c>
      <c r="Z656">
        <v>2</v>
      </c>
      <c r="AA656">
        <v>0</v>
      </c>
      <c r="AB656">
        <v>0</v>
      </c>
      <c r="AC656">
        <v>0</v>
      </c>
      <c r="AD656" s="38">
        <v>0</v>
      </c>
      <c r="AE656" s="39">
        <f t="shared" si="43"/>
        <v>2</v>
      </c>
    </row>
    <row r="657" spans="1:31" x14ac:dyDescent="0.25">
      <c r="A657" s="33" t="str">
        <f>DATA!A656</f>
        <v>AU (AU.B.Bystrica)</v>
      </c>
      <c r="B657" s="41" t="str">
        <f>DATA!C656&amp;" - "&amp;DATA!B656</f>
        <v>Herec vo vedľajšej úlohe - SN3</v>
      </c>
      <c r="C657" s="38">
        <f t="shared" si="40"/>
        <v>0</v>
      </c>
      <c r="D657" s="13">
        <v>0</v>
      </c>
      <c r="E657" s="13">
        <v>0</v>
      </c>
      <c r="F657" s="13">
        <v>0</v>
      </c>
      <c r="G657" s="13">
        <v>0</v>
      </c>
      <c r="H657" s="13">
        <v>0</v>
      </c>
      <c r="I657" s="13">
        <v>0</v>
      </c>
      <c r="J657" s="38">
        <f t="shared" si="41"/>
        <v>0</v>
      </c>
      <c r="K657" s="13">
        <v>0</v>
      </c>
      <c r="L657" s="13">
        <v>0</v>
      </c>
      <c r="M657">
        <v>0</v>
      </c>
      <c r="N657">
        <v>0</v>
      </c>
      <c r="O657">
        <v>0</v>
      </c>
      <c r="P657">
        <v>0</v>
      </c>
      <c r="Q657">
        <v>0</v>
      </c>
      <c r="R657">
        <v>0</v>
      </c>
      <c r="S657">
        <v>0</v>
      </c>
      <c r="T657" s="38">
        <f t="shared" si="42"/>
        <v>2.25</v>
      </c>
      <c r="U657">
        <v>0</v>
      </c>
      <c r="V657">
        <v>0</v>
      </c>
      <c r="W657">
        <v>0</v>
      </c>
      <c r="X657">
        <v>0</v>
      </c>
      <c r="Y657">
        <v>0</v>
      </c>
      <c r="Z657">
        <v>2.25</v>
      </c>
      <c r="AA657">
        <v>0</v>
      </c>
      <c r="AB657">
        <v>0</v>
      </c>
      <c r="AC657">
        <v>0</v>
      </c>
      <c r="AD657" s="38">
        <v>0</v>
      </c>
      <c r="AE657" s="39">
        <f t="shared" si="43"/>
        <v>2.25</v>
      </c>
    </row>
    <row r="658" spans="1:31" x14ac:dyDescent="0.25">
      <c r="A658" s="33" t="str">
        <f>DATA!A657</f>
        <v>AU (AU.B.Bystrica)</v>
      </c>
      <c r="B658" s="41" t="str">
        <f>DATA!C657&amp;" - "&amp;DATA!B657</f>
        <v>Hudobný režisér - SN3</v>
      </c>
      <c r="C658" s="38">
        <f t="shared" si="40"/>
        <v>0</v>
      </c>
      <c r="D658" s="13">
        <v>0</v>
      </c>
      <c r="E658" s="13">
        <v>0</v>
      </c>
      <c r="F658" s="13">
        <v>0</v>
      </c>
      <c r="G658" s="13">
        <v>0</v>
      </c>
      <c r="H658" s="13">
        <v>0</v>
      </c>
      <c r="I658" s="13">
        <v>0</v>
      </c>
      <c r="J658" s="38">
        <f t="shared" si="41"/>
        <v>0</v>
      </c>
      <c r="K658" s="13">
        <v>0</v>
      </c>
      <c r="L658" s="13">
        <v>0</v>
      </c>
      <c r="M658">
        <v>0</v>
      </c>
      <c r="N658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 s="38">
        <f t="shared" si="42"/>
        <v>2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2</v>
      </c>
      <c r="AA658">
        <v>0</v>
      </c>
      <c r="AB658">
        <v>0</v>
      </c>
      <c r="AC658">
        <v>0</v>
      </c>
      <c r="AD658" s="38">
        <v>0</v>
      </c>
      <c r="AE658" s="39">
        <f t="shared" si="43"/>
        <v>2</v>
      </c>
    </row>
    <row r="659" spans="1:31" x14ac:dyDescent="0.25">
      <c r="A659" s="33" t="str">
        <f>DATA!A658</f>
        <v>AU (AU.B.Bystrica)</v>
      </c>
      <c r="B659" s="41" t="str">
        <f>DATA!C658&amp;" - "&amp;DATA!B658</f>
        <v>Inštrumentalista - SN3</v>
      </c>
      <c r="C659" s="38">
        <f t="shared" si="40"/>
        <v>0</v>
      </c>
      <c r="D659" s="13">
        <v>0</v>
      </c>
      <c r="E659" s="13">
        <v>0</v>
      </c>
      <c r="F659" s="13">
        <v>0</v>
      </c>
      <c r="G659" s="13">
        <v>0</v>
      </c>
      <c r="H659" s="13">
        <v>0</v>
      </c>
      <c r="I659" s="13">
        <v>0</v>
      </c>
      <c r="J659" s="38">
        <f t="shared" si="41"/>
        <v>0</v>
      </c>
      <c r="K659" s="13">
        <v>0</v>
      </c>
      <c r="L659" s="13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>
        <v>0</v>
      </c>
      <c r="T659" s="38">
        <f t="shared" si="42"/>
        <v>26.57957</v>
      </c>
      <c r="U659">
        <v>0</v>
      </c>
      <c r="V659">
        <v>0</v>
      </c>
      <c r="W659">
        <v>0</v>
      </c>
      <c r="X659">
        <v>0</v>
      </c>
      <c r="Y659">
        <v>0</v>
      </c>
      <c r="Z659">
        <v>26.57957</v>
      </c>
      <c r="AA659">
        <v>0</v>
      </c>
      <c r="AB659">
        <v>0</v>
      </c>
      <c r="AC659">
        <v>0</v>
      </c>
      <c r="AD659" s="38">
        <v>0</v>
      </c>
      <c r="AE659" s="39">
        <f t="shared" si="43"/>
        <v>26.57957</v>
      </c>
    </row>
    <row r="660" spans="1:31" x14ac:dyDescent="0.25">
      <c r="A660" s="33" t="str">
        <f>DATA!A659</f>
        <v>AU (AU.B.Bystrica)</v>
      </c>
      <c r="B660" s="41" t="str">
        <f>DATA!C659&amp;" - "&amp;DATA!B659</f>
        <v>Inštrumentalista - sólista - SN3</v>
      </c>
      <c r="C660" s="38">
        <f t="shared" si="40"/>
        <v>0</v>
      </c>
      <c r="D660" s="13">
        <v>0</v>
      </c>
      <c r="E660" s="13">
        <v>0</v>
      </c>
      <c r="F660" s="13">
        <v>0</v>
      </c>
      <c r="G660" s="13">
        <v>0</v>
      </c>
      <c r="H660" s="13">
        <v>0</v>
      </c>
      <c r="I660" s="13">
        <v>0</v>
      </c>
      <c r="J660" s="38">
        <f t="shared" si="41"/>
        <v>0</v>
      </c>
      <c r="K660" s="13">
        <v>0</v>
      </c>
      <c r="L660" s="13">
        <v>0</v>
      </c>
      <c r="M660">
        <v>0</v>
      </c>
      <c r="N660">
        <v>0</v>
      </c>
      <c r="O660">
        <v>0</v>
      </c>
      <c r="P660">
        <v>0</v>
      </c>
      <c r="Q660">
        <v>0</v>
      </c>
      <c r="R660">
        <v>0</v>
      </c>
      <c r="S660">
        <v>0</v>
      </c>
      <c r="T660" s="38">
        <f t="shared" si="42"/>
        <v>38.25</v>
      </c>
      <c r="U660">
        <v>0</v>
      </c>
      <c r="V660">
        <v>0</v>
      </c>
      <c r="W660">
        <v>0</v>
      </c>
      <c r="X660">
        <v>0</v>
      </c>
      <c r="Y660">
        <v>0</v>
      </c>
      <c r="Z660">
        <v>38.25</v>
      </c>
      <c r="AA660">
        <v>0</v>
      </c>
      <c r="AB660">
        <v>0</v>
      </c>
      <c r="AC660">
        <v>0</v>
      </c>
      <c r="AD660" s="38">
        <v>0</v>
      </c>
      <c r="AE660" s="39">
        <f t="shared" si="43"/>
        <v>38.25</v>
      </c>
    </row>
    <row r="661" spans="1:31" x14ac:dyDescent="0.25">
      <c r="A661" s="33" t="str">
        <f>DATA!A660</f>
        <v>AU (AU.B.Bystrica)</v>
      </c>
      <c r="B661" s="41" t="str">
        <f>DATA!C660&amp;" - "&amp;DATA!B660</f>
        <v>Kameraman - SN3</v>
      </c>
      <c r="C661" s="38">
        <f t="shared" si="40"/>
        <v>0</v>
      </c>
      <c r="D661" s="13">
        <v>0</v>
      </c>
      <c r="E661" s="13">
        <v>0</v>
      </c>
      <c r="F661" s="13">
        <v>0</v>
      </c>
      <c r="G661" s="13">
        <v>0</v>
      </c>
      <c r="H661" s="13">
        <v>0</v>
      </c>
      <c r="I661" s="13">
        <v>0</v>
      </c>
      <c r="J661" s="38">
        <f t="shared" si="41"/>
        <v>0</v>
      </c>
      <c r="K661" s="13">
        <v>0</v>
      </c>
      <c r="L661" s="13">
        <v>0</v>
      </c>
      <c r="M661">
        <v>0</v>
      </c>
      <c r="N661">
        <v>0</v>
      </c>
      <c r="O661">
        <v>0</v>
      </c>
      <c r="P661">
        <v>0</v>
      </c>
      <c r="Q661">
        <v>0</v>
      </c>
      <c r="R661">
        <v>0</v>
      </c>
      <c r="S661">
        <v>0</v>
      </c>
      <c r="T661" s="38">
        <f t="shared" si="42"/>
        <v>6.6666699999999999</v>
      </c>
      <c r="U661">
        <v>0</v>
      </c>
      <c r="V661">
        <v>0</v>
      </c>
      <c r="W661">
        <v>0</v>
      </c>
      <c r="X661">
        <v>0</v>
      </c>
      <c r="Y661">
        <v>0</v>
      </c>
      <c r="Z661">
        <v>6.6666699999999999</v>
      </c>
      <c r="AA661">
        <v>0</v>
      </c>
      <c r="AB661">
        <v>0</v>
      </c>
      <c r="AC661">
        <v>0</v>
      </c>
      <c r="AD661" s="38">
        <v>0</v>
      </c>
      <c r="AE661" s="39">
        <f t="shared" si="43"/>
        <v>6.6666699999999999</v>
      </c>
    </row>
    <row r="662" spans="1:31" x14ac:dyDescent="0.25">
      <c r="A662" s="33" t="str">
        <f>DATA!A661</f>
        <v>AU (AU.B.Bystrica)</v>
      </c>
      <c r="B662" s="41" t="str">
        <f>DATA!C661&amp;" - "&amp;DATA!B661</f>
        <v>Kurátor výstavy - SN3</v>
      </c>
      <c r="C662" s="38">
        <f t="shared" si="40"/>
        <v>0</v>
      </c>
      <c r="D662" s="13">
        <v>0</v>
      </c>
      <c r="E662" s="13">
        <v>0</v>
      </c>
      <c r="F662" s="13">
        <v>0</v>
      </c>
      <c r="G662" s="13">
        <v>0</v>
      </c>
      <c r="H662" s="13">
        <v>0</v>
      </c>
      <c r="I662" s="13">
        <v>0</v>
      </c>
      <c r="J662" s="38">
        <f t="shared" si="41"/>
        <v>0</v>
      </c>
      <c r="K662" s="13">
        <v>0</v>
      </c>
      <c r="L662" s="13">
        <v>0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0</v>
      </c>
      <c r="S662">
        <v>0</v>
      </c>
      <c r="T662" s="38">
        <f t="shared" si="42"/>
        <v>3</v>
      </c>
      <c r="U662">
        <v>0</v>
      </c>
      <c r="V662">
        <v>0</v>
      </c>
      <c r="W662">
        <v>0</v>
      </c>
      <c r="X662">
        <v>0</v>
      </c>
      <c r="Y662">
        <v>0</v>
      </c>
      <c r="Z662">
        <v>3</v>
      </c>
      <c r="AA662">
        <v>0</v>
      </c>
      <c r="AB662">
        <v>0</v>
      </c>
      <c r="AC662">
        <v>0</v>
      </c>
      <c r="AD662" s="38">
        <v>0</v>
      </c>
      <c r="AE662" s="39">
        <f t="shared" si="43"/>
        <v>3</v>
      </c>
    </row>
    <row r="663" spans="1:31" x14ac:dyDescent="0.25">
      <c r="A663" s="33" t="str">
        <f>DATA!A662</f>
        <v>AU (AU.B.Bystrica)</v>
      </c>
      <c r="B663" s="41" t="str">
        <f>DATA!C662&amp;" - "&amp;DATA!B662</f>
        <v>Majster zvuku - SN3</v>
      </c>
      <c r="C663" s="38">
        <f t="shared" si="40"/>
        <v>0</v>
      </c>
      <c r="D663" s="13">
        <v>0</v>
      </c>
      <c r="E663" s="13">
        <v>0</v>
      </c>
      <c r="F663" s="13">
        <v>0</v>
      </c>
      <c r="G663" s="13">
        <v>0</v>
      </c>
      <c r="H663" s="13">
        <v>0</v>
      </c>
      <c r="I663" s="13">
        <v>0</v>
      </c>
      <c r="J663" s="38">
        <f t="shared" si="41"/>
        <v>0</v>
      </c>
      <c r="K663" s="13">
        <v>0</v>
      </c>
      <c r="L663" s="1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>
        <v>0</v>
      </c>
      <c r="T663" s="38">
        <f t="shared" si="42"/>
        <v>9.5</v>
      </c>
      <c r="U663">
        <v>0</v>
      </c>
      <c r="V663">
        <v>0</v>
      </c>
      <c r="W663">
        <v>0</v>
      </c>
      <c r="X663">
        <v>0</v>
      </c>
      <c r="Y663">
        <v>0</v>
      </c>
      <c r="Z663">
        <v>9.5</v>
      </c>
      <c r="AA663">
        <v>0</v>
      </c>
      <c r="AB663">
        <v>0</v>
      </c>
      <c r="AC663">
        <v>0</v>
      </c>
      <c r="AD663" s="38">
        <v>0</v>
      </c>
      <c r="AE663" s="39">
        <f t="shared" si="43"/>
        <v>9.5</v>
      </c>
    </row>
    <row r="664" spans="1:31" x14ac:dyDescent="0.25">
      <c r="A664" s="33" t="str">
        <f>DATA!A663</f>
        <v>AU (AU.B.Bystrica)</v>
      </c>
      <c r="B664" s="41" t="str">
        <f>DATA!C663&amp;" - "&amp;DATA!B663</f>
        <v>Režisér - SN3</v>
      </c>
      <c r="C664" s="38">
        <f t="shared" si="40"/>
        <v>0</v>
      </c>
      <c r="D664" s="13">
        <v>0</v>
      </c>
      <c r="E664" s="13">
        <v>0</v>
      </c>
      <c r="F664" s="13">
        <v>0</v>
      </c>
      <c r="G664" s="13">
        <v>0</v>
      </c>
      <c r="H664" s="13">
        <v>0</v>
      </c>
      <c r="I664" s="13">
        <v>0</v>
      </c>
      <c r="J664" s="38">
        <f t="shared" si="41"/>
        <v>0</v>
      </c>
      <c r="K664" s="13">
        <v>0</v>
      </c>
      <c r="L664" s="13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0</v>
      </c>
      <c r="S664">
        <v>0</v>
      </c>
      <c r="T664" s="38">
        <f t="shared" si="42"/>
        <v>7</v>
      </c>
      <c r="U664">
        <v>0</v>
      </c>
      <c r="V664">
        <v>0</v>
      </c>
      <c r="W664">
        <v>0</v>
      </c>
      <c r="X664">
        <v>0</v>
      </c>
      <c r="Y664">
        <v>0</v>
      </c>
      <c r="Z664">
        <v>7</v>
      </c>
      <c r="AA664">
        <v>0</v>
      </c>
      <c r="AB664">
        <v>0</v>
      </c>
      <c r="AC664">
        <v>0</v>
      </c>
      <c r="AD664" s="38">
        <v>0</v>
      </c>
      <c r="AE664" s="39">
        <f t="shared" si="43"/>
        <v>7</v>
      </c>
    </row>
    <row r="665" spans="1:31" x14ac:dyDescent="0.25">
      <c r="A665" s="33" t="str">
        <f>DATA!A664</f>
        <v>AU (AU.B.Bystrica)</v>
      </c>
      <c r="B665" s="41" t="str">
        <f>DATA!C664&amp;" - "&amp;DATA!B664</f>
        <v>Spevák - SN3</v>
      </c>
      <c r="C665" s="38">
        <f t="shared" si="40"/>
        <v>0</v>
      </c>
      <c r="D665" s="13">
        <v>0</v>
      </c>
      <c r="E665" s="13">
        <v>0</v>
      </c>
      <c r="F665" s="13">
        <v>0</v>
      </c>
      <c r="G665" s="13">
        <v>0</v>
      </c>
      <c r="H665" s="13">
        <v>0</v>
      </c>
      <c r="I665" s="13">
        <v>0</v>
      </c>
      <c r="J665" s="38">
        <f t="shared" si="41"/>
        <v>0</v>
      </c>
      <c r="K665" s="13">
        <v>0</v>
      </c>
      <c r="L665" s="13">
        <v>0</v>
      </c>
      <c r="M665">
        <v>0</v>
      </c>
      <c r="N665">
        <v>0</v>
      </c>
      <c r="O665">
        <v>0</v>
      </c>
      <c r="P665">
        <v>0</v>
      </c>
      <c r="Q665">
        <v>0</v>
      </c>
      <c r="R665">
        <v>0</v>
      </c>
      <c r="S665">
        <v>0</v>
      </c>
      <c r="T665" s="38">
        <f t="shared" si="42"/>
        <v>5</v>
      </c>
      <c r="U665">
        <v>0</v>
      </c>
      <c r="V665">
        <v>0</v>
      </c>
      <c r="W665">
        <v>0</v>
      </c>
      <c r="X665">
        <v>0</v>
      </c>
      <c r="Y665">
        <v>0</v>
      </c>
      <c r="Z665">
        <v>5</v>
      </c>
      <c r="AA665">
        <v>0</v>
      </c>
      <c r="AB665">
        <v>0</v>
      </c>
      <c r="AC665">
        <v>0</v>
      </c>
      <c r="AD665" s="38">
        <v>0</v>
      </c>
      <c r="AE665" s="39">
        <f t="shared" si="43"/>
        <v>5</v>
      </c>
    </row>
    <row r="666" spans="1:31" x14ac:dyDescent="0.25">
      <c r="A666" s="33" t="str">
        <f>DATA!A665</f>
        <v>AU (AU.B.Bystrica)</v>
      </c>
      <c r="B666" s="41" t="str">
        <f>DATA!C665&amp;" - "&amp;DATA!B665</f>
        <v>Spevák - sólista - SN3</v>
      </c>
      <c r="C666" s="38">
        <f t="shared" si="40"/>
        <v>0</v>
      </c>
      <c r="D666" s="13">
        <v>0</v>
      </c>
      <c r="E666" s="13">
        <v>0</v>
      </c>
      <c r="F666" s="13">
        <v>0</v>
      </c>
      <c r="G666" s="13">
        <v>0</v>
      </c>
      <c r="H666" s="13">
        <v>0</v>
      </c>
      <c r="I666" s="13">
        <v>0</v>
      </c>
      <c r="J666" s="38">
        <f t="shared" si="41"/>
        <v>0</v>
      </c>
      <c r="K666" s="13">
        <v>0</v>
      </c>
      <c r="L666" s="13">
        <v>0</v>
      </c>
      <c r="M666">
        <v>0</v>
      </c>
      <c r="N666">
        <v>0</v>
      </c>
      <c r="O666">
        <v>0</v>
      </c>
      <c r="P666">
        <v>0</v>
      </c>
      <c r="Q666">
        <v>0</v>
      </c>
      <c r="R666">
        <v>0</v>
      </c>
      <c r="S666">
        <v>0</v>
      </c>
      <c r="T666" s="38">
        <f t="shared" si="42"/>
        <v>46.5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46.5</v>
      </c>
      <c r="AA666">
        <v>0</v>
      </c>
      <c r="AB666">
        <v>0</v>
      </c>
      <c r="AC666">
        <v>0</v>
      </c>
      <c r="AD666" s="38">
        <v>0</v>
      </c>
      <c r="AE666" s="39">
        <f t="shared" si="43"/>
        <v>46.5</v>
      </c>
    </row>
    <row r="667" spans="1:31" x14ac:dyDescent="0.25">
      <c r="A667" s="33" t="str">
        <f>DATA!A666</f>
        <v>AU (AU.B.Bystrica)</v>
      </c>
      <c r="B667" s="41" t="str">
        <f>DATA!C666&amp;" - "&amp;DATA!B666</f>
        <v>Strihač zvuku - SN3</v>
      </c>
      <c r="C667" s="38">
        <f t="shared" si="40"/>
        <v>0</v>
      </c>
      <c r="D667" s="13">
        <v>0</v>
      </c>
      <c r="E667" s="13">
        <v>0</v>
      </c>
      <c r="F667" s="13">
        <v>0</v>
      </c>
      <c r="G667" s="13">
        <v>0</v>
      </c>
      <c r="H667" s="13">
        <v>0</v>
      </c>
      <c r="I667" s="13">
        <v>0</v>
      </c>
      <c r="J667" s="38">
        <f t="shared" si="41"/>
        <v>0</v>
      </c>
      <c r="K667" s="13">
        <v>0</v>
      </c>
      <c r="L667" s="13">
        <v>0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0</v>
      </c>
      <c r="S667">
        <v>0</v>
      </c>
      <c r="T667" s="38">
        <f t="shared" si="42"/>
        <v>1</v>
      </c>
      <c r="U667">
        <v>0</v>
      </c>
      <c r="V667">
        <v>0</v>
      </c>
      <c r="W667">
        <v>0</v>
      </c>
      <c r="X667">
        <v>0</v>
      </c>
      <c r="Y667">
        <v>0</v>
      </c>
      <c r="Z667">
        <v>1</v>
      </c>
      <c r="AA667">
        <v>0</v>
      </c>
      <c r="AB667">
        <v>0</v>
      </c>
      <c r="AC667">
        <v>0</v>
      </c>
      <c r="AD667" s="38">
        <v>0</v>
      </c>
      <c r="AE667" s="39">
        <f t="shared" si="43"/>
        <v>1</v>
      </c>
    </row>
    <row r="668" spans="1:31" x14ac:dyDescent="0.25">
      <c r="A668" s="33" t="str">
        <f>DATA!A667</f>
        <v>AU (AU.B.Bystrica)</v>
      </c>
      <c r="B668" s="41" t="str">
        <f>DATA!C667&amp;" - "&amp;DATA!B667</f>
        <v>Výtvarník - SN3</v>
      </c>
      <c r="C668" s="38">
        <f t="shared" si="40"/>
        <v>0</v>
      </c>
      <c r="D668" s="13">
        <v>0</v>
      </c>
      <c r="E668" s="13">
        <v>0</v>
      </c>
      <c r="F668" s="13">
        <v>0</v>
      </c>
      <c r="G668" s="13">
        <v>0</v>
      </c>
      <c r="H668" s="13">
        <v>0</v>
      </c>
      <c r="I668" s="13">
        <v>0</v>
      </c>
      <c r="J668" s="38">
        <f t="shared" si="41"/>
        <v>0</v>
      </c>
      <c r="K668" s="13">
        <v>0</v>
      </c>
      <c r="L668" s="13">
        <v>0</v>
      </c>
      <c r="M668">
        <v>0</v>
      </c>
      <c r="N668">
        <v>0</v>
      </c>
      <c r="O668">
        <v>0</v>
      </c>
      <c r="P668">
        <v>0</v>
      </c>
      <c r="Q668">
        <v>0</v>
      </c>
      <c r="R668">
        <v>0</v>
      </c>
      <c r="S668">
        <v>0</v>
      </c>
      <c r="T668" s="38">
        <f t="shared" si="42"/>
        <v>46</v>
      </c>
      <c r="U668">
        <v>0</v>
      </c>
      <c r="V668">
        <v>0</v>
      </c>
      <c r="W668">
        <v>0</v>
      </c>
      <c r="X668">
        <v>0</v>
      </c>
      <c r="Y668">
        <v>0</v>
      </c>
      <c r="Z668">
        <v>46</v>
      </c>
      <c r="AA668">
        <v>0</v>
      </c>
      <c r="AB668">
        <v>0</v>
      </c>
      <c r="AC668">
        <v>0</v>
      </c>
      <c r="AD668" s="38">
        <v>0</v>
      </c>
      <c r="AE668" s="39">
        <f t="shared" si="43"/>
        <v>46</v>
      </c>
    </row>
    <row r="669" spans="1:31" x14ac:dyDescent="0.25">
      <c r="A669" s="33" t="str">
        <f>DATA!A668</f>
        <v>AU (AU.B.Bystrica)</v>
      </c>
      <c r="B669" s="41" t="str">
        <f>DATA!C668&amp;" - "&amp;DATA!B668</f>
        <v>Zvukár - SN3</v>
      </c>
      <c r="C669" s="38">
        <f t="shared" si="40"/>
        <v>0</v>
      </c>
      <c r="D669" s="13">
        <v>0</v>
      </c>
      <c r="E669" s="13">
        <v>0</v>
      </c>
      <c r="F669" s="13">
        <v>0</v>
      </c>
      <c r="G669" s="13">
        <v>0</v>
      </c>
      <c r="H669" s="13">
        <v>0</v>
      </c>
      <c r="I669" s="13">
        <v>0</v>
      </c>
      <c r="J669" s="38">
        <f t="shared" si="41"/>
        <v>0</v>
      </c>
      <c r="K669" s="13">
        <v>0</v>
      </c>
      <c r="L669" s="13">
        <v>0</v>
      </c>
      <c r="M669">
        <v>0</v>
      </c>
      <c r="N669">
        <v>0</v>
      </c>
      <c r="O669">
        <v>0</v>
      </c>
      <c r="P669">
        <v>0</v>
      </c>
      <c r="Q669">
        <v>0</v>
      </c>
      <c r="R669">
        <v>0</v>
      </c>
      <c r="S669">
        <v>0</v>
      </c>
      <c r="T669" s="38">
        <f t="shared" si="42"/>
        <v>1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1</v>
      </c>
      <c r="AA669">
        <v>0</v>
      </c>
      <c r="AB669">
        <v>0</v>
      </c>
      <c r="AC669">
        <v>0</v>
      </c>
      <c r="AD669" s="38">
        <v>0</v>
      </c>
      <c r="AE669" s="39">
        <f t="shared" si="43"/>
        <v>1</v>
      </c>
    </row>
    <row r="670" spans="1:31" x14ac:dyDescent="0.25">
      <c r="A670" s="33" t="str">
        <f>DATA!A669</f>
        <v>AU (AU.B.Bystrica)</v>
      </c>
      <c r="B670" s="41" t="str">
        <f>DATA!C669&amp;" - "&amp;DATA!B669</f>
        <v>Autor pohybovej spolupráce - SR1</v>
      </c>
      <c r="C670" s="38">
        <f t="shared" si="40"/>
        <v>0</v>
      </c>
      <c r="D670" s="13">
        <v>0</v>
      </c>
      <c r="E670" s="13">
        <v>0</v>
      </c>
      <c r="F670" s="13">
        <v>0</v>
      </c>
      <c r="G670" s="13">
        <v>0</v>
      </c>
      <c r="H670" s="13">
        <v>0</v>
      </c>
      <c r="I670" s="13">
        <v>0</v>
      </c>
      <c r="J670" s="38">
        <f t="shared" si="41"/>
        <v>0</v>
      </c>
      <c r="K670" s="13">
        <v>0</v>
      </c>
      <c r="L670" s="13">
        <v>0</v>
      </c>
      <c r="M670">
        <v>0</v>
      </c>
      <c r="N670">
        <v>0</v>
      </c>
      <c r="O670">
        <v>0</v>
      </c>
      <c r="P670">
        <v>0</v>
      </c>
      <c r="Q670">
        <v>0</v>
      </c>
      <c r="R670">
        <v>0</v>
      </c>
      <c r="S670">
        <v>0</v>
      </c>
      <c r="T670" s="38">
        <f t="shared" si="42"/>
        <v>1</v>
      </c>
      <c r="U670">
        <v>0</v>
      </c>
      <c r="V670">
        <v>0</v>
      </c>
      <c r="W670">
        <v>0</v>
      </c>
      <c r="X670">
        <v>0</v>
      </c>
      <c r="Y670">
        <v>0</v>
      </c>
      <c r="Z670">
        <v>0</v>
      </c>
      <c r="AA670">
        <v>1</v>
      </c>
      <c r="AB670">
        <v>0</v>
      </c>
      <c r="AC670">
        <v>0</v>
      </c>
      <c r="AD670" s="38">
        <v>0</v>
      </c>
      <c r="AE670" s="39">
        <f t="shared" si="43"/>
        <v>1</v>
      </c>
    </row>
    <row r="671" spans="1:31" x14ac:dyDescent="0.25">
      <c r="A671" s="33" t="str">
        <f>DATA!A670</f>
        <v>AU (AU.B.Bystrica)</v>
      </c>
      <c r="B671" s="41" t="str">
        <f>DATA!C670&amp;" - "&amp;DATA!B670</f>
        <v>Dirigent - SR1</v>
      </c>
      <c r="C671" s="38">
        <f t="shared" si="40"/>
        <v>0</v>
      </c>
      <c r="D671" s="13">
        <v>0</v>
      </c>
      <c r="E671" s="13">
        <v>0</v>
      </c>
      <c r="F671" s="13">
        <v>0</v>
      </c>
      <c r="G671" s="13">
        <v>0</v>
      </c>
      <c r="H671" s="13">
        <v>0</v>
      </c>
      <c r="I671" s="13">
        <v>0</v>
      </c>
      <c r="J671" s="38">
        <f t="shared" si="41"/>
        <v>0</v>
      </c>
      <c r="K671" s="13">
        <v>0</v>
      </c>
      <c r="L671" s="13">
        <v>0</v>
      </c>
      <c r="M671">
        <v>0</v>
      </c>
      <c r="N671">
        <v>0</v>
      </c>
      <c r="O671">
        <v>0</v>
      </c>
      <c r="P671">
        <v>0</v>
      </c>
      <c r="Q671">
        <v>0</v>
      </c>
      <c r="R671">
        <v>0</v>
      </c>
      <c r="S671">
        <v>0</v>
      </c>
      <c r="T671" s="38">
        <f t="shared" si="42"/>
        <v>1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0</v>
      </c>
      <c r="AA671">
        <v>1</v>
      </c>
      <c r="AB671">
        <v>0</v>
      </c>
      <c r="AC671">
        <v>0</v>
      </c>
      <c r="AD671" s="38">
        <v>0</v>
      </c>
      <c r="AE671" s="39">
        <f t="shared" si="43"/>
        <v>1</v>
      </c>
    </row>
    <row r="672" spans="1:31" x14ac:dyDescent="0.25">
      <c r="A672" s="33" t="str">
        <f>DATA!A671</f>
        <v>AU (AU.B.Bystrica)</v>
      </c>
      <c r="B672" s="41" t="str">
        <f>DATA!C671&amp;" - "&amp;DATA!B671</f>
        <v>Dramaturg - SR1</v>
      </c>
      <c r="C672" s="38">
        <f t="shared" si="40"/>
        <v>0</v>
      </c>
      <c r="D672" s="13">
        <v>0</v>
      </c>
      <c r="E672" s="13">
        <v>0</v>
      </c>
      <c r="F672" s="13">
        <v>0</v>
      </c>
      <c r="G672" s="13">
        <v>0</v>
      </c>
      <c r="H672" s="13">
        <v>0</v>
      </c>
      <c r="I672" s="13">
        <v>0</v>
      </c>
      <c r="J672" s="38">
        <f t="shared" si="41"/>
        <v>0</v>
      </c>
      <c r="K672" s="13">
        <v>0</v>
      </c>
      <c r="L672" s="13">
        <v>0</v>
      </c>
      <c r="M672">
        <v>0</v>
      </c>
      <c r="N672">
        <v>0</v>
      </c>
      <c r="O672">
        <v>0</v>
      </c>
      <c r="P672">
        <v>0</v>
      </c>
      <c r="Q672">
        <v>0</v>
      </c>
      <c r="R672">
        <v>0</v>
      </c>
      <c r="S672">
        <v>0</v>
      </c>
      <c r="T672" s="38">
        <f t="shared" si="42"/>
        <v>1</v>
      </c>
      <c r="U672">
        <v>0</v>
      </c>
      <c r="V672">
        <v>0</v>
      </c>
      <c r="W672">
        <v>0</v>
      </c>
      <c r="X672">
        <v>0</v>
      </c>
      <c r="Y672">
        <v>0</v>
      </c>
      <c r="Z672">
        <v>0</v>
      </c>
      <c r="AA672">
        <v>1</v>
      </c>
      <c r="AB672">
        <v>0</v>
      </c>
      <c r="AC672">
        <v>0</v>
      </c>
      <c r="AD672" s="38">
        <v>0</v>
      </c>
      <c r="AE672" s="39">
        <f t="shared" si="43"/>
        <v>1</v>
      </c>
    </row>
    <row r="673" spans="1:31" x14ac:dyDescent="0.25">
      <c r="A673" s="33" t="str">
        <f>DATA!A672</f>
        <v>AU (AU.B.Bystrica)</v>
      </c>
      <c r="B673" s="41" t="str">
        <f>DATA!C672&amp;" - "&amp;DATA!B672</f>
        <v>Herec v hlavnej úlohy - SR1</v>
      </c>
      <c r="C673" s="38">
        <f t="shared" si="40"/>
        <v>0</v>
      </c>
      <c r="D673" s="13">
        <v>0</v>
      </c>
      <c r="E673" s="13">
        <v>0</v>
      </c>
      <c r="F673" s="13">
        <v>0</v>
      </c>
      <c r="G673" s="13">
        <v>0</v>
      </c>
      <c r="H673" s="13">
        <v>0</v>
      </c>
      <c r="I673" s="13">
        <v>0</v>
      </c>
      <c r="J673" s="38">
        <f t="shared" si="41"/>
        <v>0</v>
      </c>
      <c r="K673" s="13">
        <v>0</v>
      </c>
      <c r="L673" s="13">
        <v>0</v>
      </c>
      <c r="M673">
        <v>0</v>
      </c>
      <c r="N673">
        <v>0</v>
      </c>
      <c r="O673">
        <v>0</v>
      </c>
      <c r="P673">
        <v>0</v>
      </c>
      <c r="Q673">
        <v>0</v>
      </c>
      <c r="R673">
        <v>0</v>
      </c>
      <c r="S673">
        <v>0</v>
      </c>
      <c r="T673" s="38">
        <f t="shared" si="42"/>
        <v>3</v>
      </c>
      <c r="U673">
        <v>0</v>
      </c>
      <c r="V673">
        <v>0</v>
      </c>
      <c r="W673">
        <v>0</v>
      </c>
      <c r="X673">
        <v>0</v>
      </c>
      <c r="Y673">
        <v>0</v>
      </c>
      <c r="Z673">
        <v>0</v>
      </c>
      <c r="AA673">
        <v>3</v>
      </c>
      <c r="AB673">
        <v>0</v>
      </c>
      <c r="AC673">
        <v>0</v>
      </c>
      <c r="AD673" s="38">
        <v>0</v>
      </c>
      <c r="AE673" s="39">
        <f t="shared" si="43"/>
        <v>3</v>
      </c>
    </row>
    <row r="674" spans="1:31" x14ac:dyDescent="0.25">
      <c r="A674" s="33" t="str">
        <f>DATA!A673</f>
        <v>AU (AU.B.Bystrica)</v>
      </c>
      <c r="B674" s="41" t="str">
        <f>DATA!C673&amp;" - "&amp;DATA!B673</f>
        <v>Inštrumentalista - SR1</v>
      </c>
      <c r="C674" s="38">
        <f t="shared" si="40"/>
        <v>0</v>
      </c>
      <c r="D674" s="13">
        <v>0</v>
      </c>
      <c r="E674" s="13">
        <v>0</v>
      </c>
      <c r="F674" s="13">
        <v>0</v>
      </c>
      <c r="G674" s="13">
        <v>0</v>
      </c>
      <c r="H674" s="13">
        <v>0</v>
      </c>
      <c r="I674" s="13">
        <v>0</v>
      </c>
      <c r="J674" s="38">
        <f t="shared" si="41"/>
        <v>0</v>
      </c>
      <c r="K674" s="13">
        <v>0</v>
      </c>
      <c r="L674" s="13">
        <v>0</v>
      </c>
      <c r="M674">
        <v>0</v>
      </c>
      <c r="N674">
        <v>0</v>
      </c>
      <c r="O674">
        <v>0</v>
      </c>
      <c r="P674">
        <v>0</v>
      </c>
      <c r="Q674">
        <v>0</v>
      </c>
      <c r="R674">
        <v>0</v>
      </c>
      <c r="S674">
        <v>0</v>
      </c>
      <c r="T674" s="38">
        <f t="shared" si="42"/>
        <v>2.7000099999999998</v>
      </c>
      <c r="U674">
        <v>0</v>
      </c>
      <c r="V674">
        <v>0</v>
      </c>
      <c r="W674">
        <v>0</v>
      </c>
      <c r="X674">
        <v>0</v>
      </c>
      <c r="Y674">
        <v>0</v>
      </c>
      <c r="Z674">
        <v>0</v>
      </c>
      <c r="AA674">
        <v>2.7000099999999998</v>
      </c>
      <c r="AB674">
        <v>0</v>
      </c>
      <c r="AC674">
        <v>0</v>
      </c>
      <c r="AD674" s="38">
        <v>0</v>
      </c>
      <c r="AE674" s="39">
        <f t="shared" si="43"/>
        <v>2.7000099999999998</v>
      </c>
    </row>
    <row r="675" spans="1:31" x14ac:dyDescent="0.25">
      <c r="A675" s="33" t="str">
        <f>DATA!A674</f>
        <v>AU (AU.B.Bystrica)</v>
      </c>
      <c r="B675" s="41" t="str">
        <f>DATA!C674&amp;" - "&amp;DATA!B674</f>
        <v>Inštrumentalista - sólista - SR1</v>
      </c>
      <c r="C675" s="38">
        <f t="shared" si="40"/>
        <v>0</v>
      </c>
      <c r="D675" s="13">
        <v>0</v>
      </c>
      <c r="E675" s="13">
        <v>0</v>
      </c>
      <c r="F675" s="13">
        <v>0</v>
      </c>
      <c r="G675" s="13">
        <v>0</v>
      </c>
      <c r="H675" s="13">
        <v>0</v>
      </c>
      <c r="I675" s="13">
        <v>0</v>
      </c>
      <c r="J675" s="38">
        <f t="shared" si="41"/>
        <v>0</v>
      </c>
      <c r="K675" s="13">
        <v>0</v>
      </c>
      <c r="L675" s="13">
        <v>0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0</v>
      </c>
      <c r="S675">
        <v>0</v>
      </c>
      <c r="T675" s="38">
        <f t="shared" si="42"/>
        <v>5.0000099999999996</v>
      </c>
      <c r="U675">
        <v>0</v>
      </c>
      <c r="V675">
        <v>0</v>
      </c>
      <c r="W675">
        <v>0</v>
      </c>
      <c r="X675">
        <v>0</v>
      </c>
      <c r="Y675">
        <v>0</v>
      </c>
      <c r="Z675">
        <v>0</v>
      </c>
      <c r="AA675">
        <v>5.0000099999999996</v>
      </c>
      <c r="AB675">
        <v>0</v>
      </c>
      <c r="AC675">
        <v>0</v>
      </c>
      <c r="AD675" s="38">
        <v>0</v>
      </c>
      <c r="AE675" s="39">
        <f t="shared" si="43"/>
        <v>5.0000099999999996</v>
      </c>
    </row>
    <row r="676" spans="1:31" x14ac:dyDescent="0.25">
      <c r="A676" s="33" t="str">
        <f>DATA!A675</f>
        <v>AU (AU.B.Bystrica)</v>
      </c>
      <c r="B676" s="41" t="str">
        <f>DATA!C675&amp;" - "&amp;DATA!B675</f>
        <v>Kostýmový výtvarník - SR1</v>
      </c>
      <c r="C676" s="38">
        <f t="shared" si="40"/>
        <v>0</v>
      </c>
      <c r="D676" s="13">
        <v>0</v>
      </c>
      <c r="E676" s="13">
        <v>0</v>
      </c>
      <c r="F676" s="13">
        <v>0</v>
      </c>
      <c r="G676" s="13">
        <v>0</v>
      </c>
      <c r="H676" s="13">
        <v>0</v>
      </c>
      <c r="I676" s="13">
        <v>0</v>
      </c>
      <c r="J676" s="38">
        <f t="shared" si="41"/>
        <v>0</v>
      </c>
      <c r="K676" s="13">
        <v>0</v>
      </c>
      <c r="L676" s="13">
        <v>0</v>
      </c>
      <c r="M676">
        <v>0</v>
      </c>
      <c r="N676">
        <v>0</v>
      </c>
      <c r="O676">
        <v>0</v>
      </c>
      <c r="P676">
        <v>0</v>
      </c>
      <c r="Q676">
        <v>0</v>
      </c>
      <c r="R676">
        <v>0</v>
      </c>
      <c r="S676">
        <v>0</v>
      </c>
      <c r="T676" s="38">
        <f t="shared" si="42"/>
        <v>1</v>
      </c>
      <c r="U676">
        <v>0</v>
      </c>
      <c r="V676">
        <v>0</v>
      </c>
      <c r="W676">
        <v>0</v>
      </c>
      <c r="X676">
        <v>0</v>
      </c>
      <c r="Y676">
        <v>0</v>
      </c>
      <c r="Z676">
        <v>0</v>
      </c>
      <c r="AA676">
        <v>1</v>
      </c>
      <c r="AB676">
        <v>0</v>
      </c>
      <c r="AC676">
        <v>0</v>
      </c>
      <c r="AD676" s="38">
        <v>0</v>
      </c>
      <c r="AE676" s="39">
        <f t="shared" si="43"/>
        <v>1</v>
      </c>
    </row>
    <row r="677" spans="1:31" x14ac:dyDescent="0.25">
      <c r="A677" s="33" t="str">
        <f>DATA!A676</f>
        <v>AU (AU.B.Bystrica)</v>
      </c>
      <c r="B677" s="41" t="str">
        <f>DATA!C676&amp;" - "&amp;DATA!B676</f>
        <v>Kurátor výstavy - SR1</v>
      </c>
      <c r="C677" s="38">
        <f t="shared" si="40"/>
        <v>0</v>
      </c>
      <c r="D677" s="13">
        <v>0</v>
      </c>
      <c r="E677" s="13">
        <v>0</v>
      </c>
      <c r="F677" s="13">
        <v>0</v>
      </c>
      <c r="G677" s="13">
        <v>0</v>
      </c>
      <c r="H677" s="13">
        <v>0</v>
      </c>
      <c r="I677" s="13">
        <v>0</v>
      </c>
      <c r="J677" s="38">
        <f t="shared" si="41"/>
        <v>0</v>
      </c>
      <c r="K677" s="13">
        <v>0</v>
      </c>
      <c r="L677" s="13">
        <v>0</v>
      </c>
      <c r="M677">
        <v>0</v>
      </c>
      <c r="N677">
        <v>0</v>
      </c>
      <c r="O677">
        <v>0</v>
      </c>
      <c r="P677">
        <v>0</v>
      </c>
      <c r="Q677">
        <v>0</v>
      </c>
      <c r="R677">
        <v>0</v>
      </c>
      <c r="S677">
        <v>0</v>
      </c>
      <c r="T677" s="38">
        <f t="shared" si="42"/>
        <v>2</v>
      </c>
      <c r="U677">
        <v>0</v>
      </c>
      <c r="V677">
        <v>0</v>
      </c>
      <c r="W677">
        <v>0</v>
      </c>
      <c r="X677">
        <v>0</v>
      </c>
      <c r="Y677">
        <v>0</v>
      </c>
      <c r="Z677">
        <v>0</v>
      </c>
      <c r="AA677">
        <v>2</v>
      </c>
      <c r="AB677">
        <v>0</v>
      </c>
      <c r="AC677">
        <v>0</v>
      </c>
      <c r="AD677" s="38">
        <v>0</v>
      </c>
      <c r="AE677" s="39">
        <f t="shared" si="43"/>
        <v>2</v>
      </c>
    </row>
    <row r="678" spans="1:31" x14ac:dyDescent="0.25">
      <c r="A678" s="33" t="str">
        <f>DATA!A677</f>
        <v>AU (AU.B.Bystrica)</v>
      </c>
      <c r="B678" s="41" t="str">
        <f>DATA!C677&amp;" - "&amp;DATA!B677</f>
        <v>Producent - SR1</v>
      </c>
      <c r="C678" s="38">
        <f t="shared" si="40"/>
        <v>0</v>
      </c>
      <c r="D678" s="13">
        <v>0</v>
      </c>
      <c r="E678" s="13">
        <v>0</v>
      </c>
      <c r="F678" s="13">
        <v>0</v>
      </c>
      <c r="G678" s="13">
        <v>0</v>
      </c>
      <c r="H678" s="13">
        <v>0</v>
      </c>
      <c r="I678" s="13">
        <v>0</v>
      </c>
      <c r="J678" s="38">
        <f t="shared" si="41"/>
        <v>0</v>
      </c>
      <c r="K678" s="13">
        <v>0</v>
      </c>
      <c r="L678" s="13">
        <v>0</v>
      </c>
      <c r="M678">
        <v>0</v>
      </c>
      <c r="N678">
        <v>0</v>
      </c>
      <c r="O678">
        <v>0</v>
      </c>
      <c r="P678">
        <v>0</v>
      </c>
      <c r="Q678">
        <v>0</v>
      </c>
      <c r="R678">
        <v>0</v>
      </c>
      <c r="S678">
        <v>0</v>
      </c>
      <c r="T678" s="38">
        <f t="shared" si="42"/>
        <v>0.5</v>
      </c>
      <c r="U678">
        <v>0</v>
      </c>
      <c r="V678">
        <v>0</v>
      </c>
      <c r="W678">
        <v>0</v>
      </c>
      <c r="X678">
        <v>0</v>
      </c>
      <c r="Y678">
        <v>0</v>
      </c>
      <c r="Z678">
        <v>0</v>
      </c>
      <c r="AA678">
        <v>0.5</v>
      </c>
      <c r="AB678">
        <v>0</v>
      </c>
      <c r="AC678">
        <v>0</v>
      </c>
      <c r="AD678" s="38">
        <v>0</v>
      </c>
      <c r="AE678" s="39">
        <f t="shared" si="43"/>
        <v>0.5</v>
      </c>
    </row>
    <row r="679" spans="1:31" x14ac:dyDescent="0.25">
      <c r="A679" s="33" t="str">
        <f>DATA!A678</f>
        <v>AU (AU.B.Bystrica)</v>
      </c>
      <c r="B679" s="41" t="str">
        <f>DATA!C678&amp;" - "&amp;DATA!B678</f>
        <v>Scénograf - SR1</v>
      </c>
      <c r="C679" s="38">
        <f t="shared" si="40"/>
        <v>0</v>
      </c>
      <c r="D679" s="13">
        <v>0</v>
      </c>
      <c r="E679" s="13">
        <v>0</v>
      </c>
      <c r="F679" s="13">
        <v>0</v>
      </c>
      <c r="G679" s="13">
        <v>0</v>
      </c>
      <c r="H679" s="13">
        <v>0</v>
      </c>
      <c r="I679" s="13">
        <v>0</v>
      </c>
      <c r="J679" s="38">
        <f t="shared" si="41"/>
        <v>0</v>
      </c>
      <c r="K679" s="13">
        <v>0</v>
      </c>
      <c r="L679" s="13">
        <v>0</v>
      </c>
      <c r="M679">
        <v>0</v>
      </c>
      <c r="N679">
        <v>0</v>
      </c>
      <c r="O679">
        <v>0</v>
      </c>
      <c r="P679">
        <v>0</v>
      </c>
      <c r="Q679">
        <v>0</v>
      </c>
      <c r="R679">
        <v>0</v>
      </c>
      <c r="S679">
        <v>0</v>
      </c>
      <c r="T679" s="38">
        <f t="shared" si="42"/>
        <v>1</v>
      </c>
      <c r="U679">
        <v>0</v>
      </c>
      <c r="V679">
        <v>0</v>
      </c>
      <c r="W679">
        <v>0</v>
      </c>
      <c r="X679">
        <v>0</v>
      </c>
      <c r="Y679">
        <v>0</v>
      </c>
      <c r="Z679">
        <v>0</v>
      </c>
      <c r="AA679">
        <v>1</v>
      </c>
      <c r="AB679">
        <v>0</v>
      </c>
      <c r="AC679">
        <v>0</v>
      </c>
      <c r="AD679" s="38">
        <v>0</v>
      </c>
      <c r="AE679" s="39">
        <f t="shared" si="43"/>
        <v>1</v>
      </c>
    </row>
    <row r="680" spans="1:31" x14ac:dyDescent="0.25">
      <c r="A680" s="33" t="str">
        <f>DATA!A679</f>
        <v>AU (AU.B.Bystrica)</v>
      </c>
      <c r="B680" s="41" t="str">
        <f>DATA!C679&amp;" - "&amp;DATA!B679</f>
        <v>Spevák - SR1</v>
      </c>
      <c r="C680" s="38">
        <f t="shared" si="40"/>
        <v>0</v>
      </c>
      <c r="D680" s="13">
        <v>0</v>
      </c>
      <c r="E680" s="13">
        <v>0</v>
      </c>
      <c r="F680" s="13">
        <v>0</v>
      </c>
      <c r="G680" s="13">
        <v>0</v>
      </c>
      <c r="H680" s="13">
        <v>0</v>
      </c>
      <c r="I680" s="13">
        <v>0</v>
      </c>
      <c r="J680" s="38">
        <f t="shared" si="41"/>
        <v>0</v>
      </c>
      <c r="K680" s="13">
        <v>0</v>
      </c>
      <c r="L680" s="13">
        <v>0</v>
      </c>
      <c r="M680">
        <v>0</v>
      </c>
      <c r="N680">
        <v>0</v>
      </c>
      <c r="O680">
        <v>0</v>
      </c>
      <c r="P680">
        <v>0</v>
      </c>
      <c r="Q680">
        <v>0</v>
      </c>
      <c r="R680">
        <v>0</v>
      </c>
      <c r="S680">
        <v>0</v>
      </c>
      <c r="T680" s="38">
        <f t="shared" si="42"/>
        <v>0.33334000000000003</v>
      </c>
      <c r="U680">
        <v>0</v>
      </c>
      <c r="V680">
        <v>0</v>
      </c>
      <c r="W680">
        <v>0</v>
      </c>
      <c r="X680">
        <v>0</v>
      </c>
      <c r="Y680">
        <v>0</v>
      </c>
      <c r="Z680">
        <v>0</v>
      </c>
      <c r="AA680">
        <v>0.33334000000000003</v>
      </c>
      <c r="AB680">
        <v>0</v>
      </c>
      <c r="AC680">
        <v>0</v>
      </c>
      <c r="AD680" s="38">
        <v>0</v>
      </c>
      <c r="AE680" s="39">
        <f t="shared" si="43"/>
        <v>0.33334000000000003</v>
      </c>
    </row>
    <row r="681" spans="1:31" x14ac:dyDescent="0.25">
      <c r="A681" s="33" t="str">
        <f>DATA!A680</f>
        <v>AU (AU.B.Bystrica)</v>
      </c>
      <c r="B681" s="41" t="str">
        <f>DATA!C680&amp;" - "&amp;DATA!B680</f>
        <v>Výtvarník - SR1</v>
      </c>
      <c r="C681" s="38">
        <f t="shared" si="40"/>
        <v>0</v>
      </c>
      <c r="D681" s="13">
        <v>0</v>
      </c>
      <c r="E681" s="13">
        <v>0</v>
      </c>
      <c r="F681" s="13">
        <v>0</v>
      </c>
      <c r="G681" s="13">
        <v>0</v>
      </c>
      <c r="H681" s="13">
        <v>0</v>
      </c>
      <c r="I681" s="13">
        <v>0</v>
      </c>
      <c r="J681" s="38">
        <f t="shared" si="41"/>
        <v>0</v>
      </c>
      <c r="K681" s="13">
        <v>0</v>
      </c>
      <c r="L681" s="13">
        <v>0</v>
      </c>
      <c r="M681">
        <v>0</v>
      </c>
      <c r="N681">
        <v>0</v>
      </c>
      <c r="O681">
        <v>0</v>
      </c>
      <c r="P681">
        <v>0</v>
      </c>
      <c r="Q681">
        <v>0</v>
      </c>
      <c r="R681">
        <v>0</v>
      </c>
      <c r="S681">
        <v>0</v>
      </c>
      <c r="T681" s="38">
        <f t="shared" si="42"/>
        <v>28.7</v>
      </c>
      <c r="U681">
        <v>0</v>
      </c>
      <c r="V681">
        <v>0</v>
      </c>
      <c r="W681">
        <v>0</v>
      </c>
      <c r="X681">
        <v>0</v>
      </c>
      <c r="Y681">
        <v>0</v>
      </c>
      <c r="Z681">
        <v>0</v>
      </c>
      <c r="AA681">
        <v>28.7</v>
      </c>
      <c r="AB681">
        <v>0</v>
      </c>
      <c r="AC681">
        <v>0</v>
      </c>
      <c r="AD681" s="38">
        <v>0</v>
      </c>
      <c r="AE681" s="39">
        <f t="shared" si="43"/>
        <v>28.7</v>
      </c>
    </row>
    <row r="682" spans="1:31" x14ac:dyDescent="0.25">
      <c r="A682" s="33" t="str">
        <f>DATA!A681</f>
        <v>AU (AU.B.Bystrica)</v>
      </c>
      <c r="B682" s="41" t="str">
        <f>DATA!C681&amp;" - "&amp;DATA!B681</f>
        <v>Autor dramatického diela - SR2</v>
      </c>
      <c r="C682" s="38">
        <f t="shared" si="40"/>
        <v>0</v>
      </c>
      <c r="D682" s="13">
        <v>0</v>
      </c>
      <c r="E682" s="13">
        <v>0</v>
      </c>
      <c r="F682" s="13">
        <v>0</v>
      </c>
      <c r="G682" s="13">
        <v>0</v>
      </c>
      <c r="H682" s="13">
        <v>0</v>
      </c>
      <c r="I682" s="13">
        <v>0</v>
      </c>
      <c r="J682" s="38">
        <f t="shared" si="41"/>
        <v>0</v>
      </c>
      <c r="K682" s="13">
        <v>0</v>
      </c>
      <c r="L682" s="13">
        <v>0</v>
      </c>
      <c r="M682">
        <v>0</v>
      </c>
      <c r="N682">
        <v>0</v>
      </c>
      <c r="O682">
        <v>0</v>
      </c>
      <c r="P682">
        <v>0</v>
      </c>
      <c r="Q682">
        <v>0</v>
      </c>
      <c r="R682">
        <v>0</v>
      </c>
      <c r="S682">
        <v>0</v>
      </c>
      <c r="T682" s="38">
        <f t="shared" si="42"/>
        <v>0.5</v>
      </c>
      <c r="U682">
        <v>0</v>
      </c>
      <c r="V682">
        <v>0</v>
      </c>
      <c r="W682">
        <v>0</v>
      </c>
      <c r="X682">
        <v>0</v>
      </c>
      <c r="Y682">
        <v>0</v>
      </c>
      <c r="Z682">
        <v>0</v>
      </c>
      <c r="AA682">
        <v>0</v>
      </c>
      <c r="AB682">
        <v>0.5</v>
      </c>
      <c r="AC682">
        <v>0</v>
      </c>
      <c r="AD682" s="38">
        <v>0</v>
      </c>
      <c r="AE682" s="39">
        <f t="shared" si="43"/>
        <v>0.5</v>
      </c>
    </row>
    <row r="683" spans="1:31" x14ac:dyDescent="0.25">
      <c r="A683" s="33" t="str">
        <f>DATA!A682</f>
        <v>AU (AU.B.Bystrica)</v>
      </c>
      <c r="B683" s="41" t="str">
        <f>DATA!C682&amp;" - "&amp;DATA!B682</f>
        <v>Autor dramatizácie literárneho diela - SR2</v>
      </c>
      <c r="C683" s="38">
        <f t="shared" si="40"/>
        <v>0</v>
      </c>
      <c r="D683" s="13">
        <v>0</v>
      </c>
      <c r="E683" s="13">
        <v>0</v>
      </c>
      <c r="F683" s="13">
        <v>0</v>
      </c>
      <c r="G683" s="13">
        <v>0</v>
      </c>
      <c r="H683" s="13">
        <v>0</v>
      </c>
      <c r="I683" s="13">
        <v>0</v>
      </c>
      <c r="J683" s="38">
        <f t="shared" si="41"/>
        <v>0</v>
      </c>
      <c r="K683" s="13">
        <v>0</v>
      </c>
      <c r="L683" s="13">
        <v>0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>
        <v>0</v>
      </c>
      <c r="T683" s="38">
        <f t="shared" si="42"/>
        <v>0.5</v>
      </c>
      <c r="U683">
        <v>0</v>
      </c>
      <c r="V683">
        <v>0</v>
      </c>
      <c r="W683">
        <v>0</v>
      </c>
      <c r="X683">
        <v>0</v>
      </c>
      <c r="Y683">
        <v>0</v>
      </c>
      <c r="Z683">
        <v>0</v>
      </c>
      <c r="AA683">
        <v>0</v>
      </c>
      <c r="AB683">
        <v>0.5</v>
      </c>
      <c r="AC683">
        <v>0</v>
      </c>
      <c r="AD683" s="38">
        <v>0</v>
      </c>
      <c r="AE683" s="39">
        <f t="shared" si="43"/>
        <v>0.5</v>
      </c>
    </row>
    <row r="684" spans="1:31" x14ac:dyDescent="0.25">
      <c r="A684" s="33" t="str">
        <f>DATA!A683</f>
        <v>AU (AU.B.Bystrica)</v>
      </c>
      <c r="B684" s="41" t="str">
        <f>DATA!C683&amp;" - "&amp;DATA!B683</f>
        <v>Autor hudby - SR2</v>
      </c>
      <c r="C684" s="38">
        <f t="shared" si="40"/>
        <v>0</v>
      </c>
      <c r="D684" s="13">
        <v>0</v>
      </c>
      <c r="E684" s="13">
        <v>0</v>
      </c>
      <c r="F684" s="13">
        <v>0</v>
      </c>
      <c r="G684" s="13">
        <v>0</v>
      </c>
      <c r="H684" s="13">
        <v>0</v>
      </c>
      <c r="I684" s="13">
        <v>0</v>
      </c>
      <c r="J684" s="38">
        <f t="shared" si="41"/>
        <v>0</v>
      </c>
      <c r="K684" s="13">
        <v>0</v>
      </c>
      <c r="L684" s="13">
        <v>0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0</v>
      </c>
      <c r="S684">
        <v>0</v>
      </c>
      <c r="T684" s="38">
        <f t="shared" si="42"/>
        <v>2</v>
      </c>
      <c r="U684">
        <v>0</v>
      </c>
      <c r="V684">
        <v>0</v>
      </c>
      <c r="W684">
        <v>0</v>
      </c>
      <c r="X684">
        <v>0</v>
      </c>
      <c r="Y684">
        <v>0</v>
      </c>
      <c r="Z684">
        <v>0</v>
      </c>
      <c r="AA684">
        <v>0</v>
      </c>
      <c r="AB684">
        <v>2</v>
      </c>
      <c r="AC684">
        <v>0</v>
      </c>
      <c r="AD684" s="38">
        <v>0</v>
      </c>
      <c r="AE684" s="39">
        <f t="shared" si="43"/>
        <v>2</v>
      </c>
    </row>
    <row r="685" spans="1:31" x14ac:dyDescent="0.25">
      <c r="A685" s="33" t="str">
        <f>DATA!A684</f>
        <v>AU (AU.B.Bystrica)</v>
      </c>
      <c r="B685" s="41" t="str">
        <f>DATA!C684&amp;" - "&amp;DATA!B684</f>
        <v>Autor pohybovej spolupráce - SR2</v>
      </c>
      <c r="C685" s="38">
        <f t="shared" si="40"/>
        <v>0</v>
      </c>
      <c r="D685" s="13">
        <v>0</v>
      </c>
      <c r="E685" s="13">
        <v>0</v>
      </c>
      <c r="F685" s="13">
        <v>0</v>
      </c>
      <c r="G685" s="13">
        <v>0</v>
      </c>
      <c r="H685" s="13">
        <v>0</v>
      </c>
      <c r="I685" s="13">
        <v>0</v>
      </c>
      <c r="J685" s="38">
        <f t="shared" si="41"/>
        <v>0</v>
      </c>
      <c r="K685" s="13">
        <v>0</v>
      </c>
      <c r="L685" s="13">
        <v>0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0</v>
      </c>
      <c r="S685">
        <v>0</v>
      </c>
      <c r="T685" s="38">
        <f t="shared" si="42"/>
        <v>4.5</v>
      </c>
      <c r="U685">
        <v>0</v>
      </c>
      <c r="V685">
        <v>0</v>
      </c>
      <c r="W685">
        <v>0</v>
      </c>
      <c r="X685">
        <v>0</v>
      </c>
      <c r="Y685">
        <v>0</v>
      </c>
      <c r="Z685">
        <v>0</v>
      </c>
      <c r="AA685">
        <v>0</v>
      </c>
      <c r="AB685">
        <v>4.5</v>
      </c>
      <c r="AC685">
        <v>0</v>
      </c>
      <c r="AD685" s="38">
        <v>0</v>
      </c>
      <c r="AE685" s="39">
        <f t="shared" si="43"/>
        <v>4.5</v>
      </c>
    </row>
    <row r="686" spans="1:31" x14ac:dyDescent="0.25">
      <c r="A686" s="33" t="str">
        <f>DATA!A685</f>
        <v>AU (AU.B.Bystrica)</v>
      </c>
      <c r="B686" s="41" t="str">
        <f>DATA!C685&amp;" - "&amp;DATA!B685</f>
        <v>Autor úpravy dramatického diela - SR2</v>
      </c>
      <c r="C686" s="38">
        <f t="shared" si="40"/>
        <v>0</v>
      </c>
      <c r="D686" s="13">
        <v>0</v>
      </c>
      <c r="E686" s="13">
        <v>0</v>
      </c>
      <c r="F686" s="13">
        <v>0</v>
      </c>
      <c r="G686" s="13">
        <v>0</v>
      </c>
      <c r="H686" s="13">
        <v>0</v>
      </c>
      <c r="I686" s="13">
        <v>0</v>
      </c>
      <c r="J686" s="38">
        <f t="shared" si="41"/>
        <v>0</v>
      </c>
      <c r="K686" s="13">
        <v>0</v>
      </c>
      <c r="L686" s="13">
        <v>0</v>
      </c>
      <c r="M686">
        <v>0</v>
      </c>
      <c r="N686">
        <v>0</v>
      </c>
      <c r="O686">
        <v>0</v>
      </c>
      <c r="P686">
        <v>0</v>
      </c>
      <c r="Q686">
        <v>0</v>
      </c>
      <c r="R686">
        <v>0</v>
      </c>
      <c r="S686">
        <v>0</v>
      </c>
      <c r="T686" s="38">
        <f t="shared" si="42"/>
        <v>1</v>
      </c>
      <c r="U686">
        <v>0</v>
      </c>
      <c r="V686">
        <v>0</v>
      </c>
      <c r="W686">
        <v>0</v>
      </c>
      <c r="X686">
        <v>0</v>
      </c>
      <c r="Y686">
        <v>0</v>
      </c>
      <c r="Z686">
        <v>0</v>
      </c>
      <c r="AA686">
        <v>0</v>
      </c>
      <c r="AB686">
        <v>1</v>
      </c>
      <c r="AC686">
        <v>0</v>
      </c>
      <c r="AD686" s="38">
        <v>0</v>
      </c>
      <c r="AE686" s="39">
        <f t="shared" si="43"/>
        <v>1</v>
      </c>
    </row>
    <row r="687" spans="1:31" x14ac:dyDescent="0.25">
      <c r="A687" s="33" t="str">
        <f>DATA!A686</f>
        <v>AU (AU.B.Bystrica)</v>
      </c>
      <c r="B687" s="41" t="str">
        <f>DATA!C686&amp;" - "&amp;DATA!B686</f>
        <v>Dramaturg - SR2</v>
      </c>
      <c r="C687" s="38">
        <f t="shared" si="40"/>
        <v>0</v>
      </c>
      <c r="D687" s="13">
        <v>0</v>
      </c>
      <c r="E687" s="13">
        <v>0</v>
      </c>
      <c r="F687" s="13">
        <v>0</v>
      </c>
      <c r="G687" s="13">
        <v>0</v>
      </c>
      <c r="H687" s="13">
        <v>0</v>
      </c>
      <c r="I687" s="13">
        <v>0</v>
      </c>
      <c r="J687" s="38">
        <f t="shared" si="41"/>
        <v>0</v>
      </c>
      <c r="K687" s="13">
        <v>0</v>
      </c>
      <c r="L687" s="13">
        <v>0</v>
      </c>
      <c r="M687">
        <v>0</v>
      </c>
      <c r="N687">
        <v>0</v>
      </c>
      <c r="O687">
        <v>0</v>
      </c>
      <c r="P687">
        <v>0</v>
      </c>
      <c r="Q687">
        <v>0</v>
      </c>
      <c r="R687">
        <v>0</v>
      </c>
      <c r="S687">
        <v>0</v>
      </c>
      <c r="T687" s="38">
        <f t="shared" si="42"/>
        <v>1</v>
      </c>
      <c r="U687">
        <v>0</v>
      </c>
      <c r="V687">
        <v>0</v>
      </c>
      <c r="W687">
        <v>0</v>
      </c>
      <c r="X687">
        <v>0</v>
      </c>
      <c r="Y687">
        <v>0</v>
      </c>
      <c r="Z687">
        <v>0</v>
      </c>
      <c r="AA687">
        <v>0</v>
      </c>
      <c r="AB687">
        <v>1</v>
      </c>
      <c r="AC687">
        <v>0</v>
      </c>
      <c r="AD687" s="38">
        <v>0</v>
      </c>
      <c r="AE687" s="39">
        <f t="shared" si="43"/>
        <v>1</v>
      </c>
    </row>
    <row r="688" spans="1:31" x14ac:dyDescent="0.25">
      <c r="A688" s="33" t="str">
        <f>DATA!A687</f>
        <v>AU (AU.B.Bystrica)</v>
      </c>
      <c r="B688" s="41" t="str">
        <f>DATA!C687&amp;" - "&amp;DATA!B687</f>
        <v>Herec v hlavnej úlohy - SR2</v>
      </c>
      <c r="C688" s="38">
        <f t="shared" si="40"/>
        <v>0</v>
      </c>
      <c r="D688" s="13">
        <v>0</v>
      </c>
      <c r="E688" s="13">
        <v>0</v>
      </c>
      <c r="F688" s="13">
        <v>0</v>
      </c>
      <c r="G688" s="13">
        <v>0</v>
      </c>
      <c r="H688" s="13">
        <v>0</v>
      </c>
      <c r="I688" s="13">
        <v>0</v>
      </c>
      <c r="J688" s="38">
        <f t="shared" si="41"/>
        <v>0</v>
      </c>
      <c r="K688" s="13">
        <v>0</v>
      </c>
      <c r="L688" s="13">
        <v>0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0</v>
      </c>
      <c r="S688">
        <v>0</v>
      </c>
      <c r="T688" s="38">
        <f t="shared" si="42"/>
        <v>2</v>
      </c>
      <c r="U688">
        <v>0</v>
      </c>
      <c r="V688">
        <v>0</v>
      </c>
      <c r="W688">
        <v>0</v>
      </c>
      <c r="X688">
        <v>0</v>
      </c>
      <c r="Y688">
        <v>0</v>
      </c>
      <c r="Z688">
        <v>0</v>
      </c>
      <c r="AA688">
        <v>0</v>
      </c>
      <c r="AB688">
        <v>2</v>
      </c>
      <c r="AC688">
        <v>0</v>
      </c>
      <c r="AD688" s="38">
        <v>0</v>
      </c>
      <c r="AE688" s="39">
        <f t="shared" si="43"/>
        <v>2</v>
      </c>
    </row>
    <row r="689" spans="1:31" x14ac:dyDescent="0.25">
      <c r="A689" s="33" t="str">
        <f>DATA!A688</f>
        <v>AU (AU.B.Bystrica)</v>
      </c>
      <c r="B689" s="41" t="str">
        <f>DATA!C688&amp;" - "&amp;DATA!B688</f>
        <v>Inštrumentalista - SR2</v>
      </c>
      <c r="C689" s="38">
        <f t="shared" si="40"/>
        <v>0</v>
      </c>
      <c r="D689" s="13">
        <v>0</v>
      </c>
      <c r="E689" s="13">
        <v>0</v>
      </c>
      <c r="F689" s="13">
        <v>0</v>
      </c>
      <c r="G689" s="13">
        <v>0</v>
      </c>
      <c r="H689" s="13">
        <v>0</v>
      </c>
      <c r="I689" s="13">
        <v>0</v>
      </c>
      <c r="J689" s="38">
        <f t="shared" si="41"/>
        <v>0</v>
      </c>
      <c r="K689" s="13">
        <v>0</v>
      </c>
      <c r="L689" s="13">
        <v>0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0</v>
      </c>
      <c r="S689">
        <v>0</v>
      </c>
      <c r="T689" s="38">
        <f t="shared" si="42"/>
        <v>6.6666699999999999</v>
      </c>
      <c r="U689">
        <v>0</v>
      </c>
      <c r="V689">
        <v>0</v>
      </c>
      <c r="W689">
        <v>0</v>
      </c>
      <c r="X689">
        <v>0</v>
      </c>
      <c r="Y689">
        <v>0</v>
      </c>
      <c r="Z689">
        <v>0</v>
      </c>
      <c r="AA689">
        <v>0</v>
      </c>
      <c r="AB689">
        <v>6.6666699999999999</v>
      </c>
      <c r="AC689">
        <v>0</v>
      </c>
      <c r="AD689" s="38">
        <v>0</v>
      </c>
      <c r="AE689" s="39">
        <f t="shared" si="43"/>
        <v>6.6666699999999999</v>
      </c>
    </row>
    <row r="690" spans="1:31" x14ac:dyDescent="0.25">
      <c r="A690" s="33" t="str">
        <f>DATA!A689</f>
        <v>AU (AU.B.Bystrica)</v>
      </c>
      <c r="B690" s="41" t="str">
        <f>DATA!C689&amp;" - "&amp;DATA!B689</f>
        <v>Inštrumentalista - sólista - SR2</v>
      </c>
      <c r="C690" s="38">
        <f t="shared" si="40"/>
        <v>0</v>
      </c>
      <c r="D690" s="13">
        <v>0</v>
      </c>
      <c r="E690" s="13">
        <v>0</v>
      </c>
      <c r="F690" s="13">
        <v>0</v>
      </c>
      <c r="G690" s="13">
        <v>0</v>
      </c>
      <c r="H690" s="13">
        <v>0</v>
      </c>
      <c r="I690" s="13">
        <v>0</v>
      </c>
      <c r="J690" s="38">
        <f t="shared" si="41"/>
        <v>0</v>
      </c>
      <c r="K690" s="13">
        <v>0</v>
      </c>
      <c r="L690" s="13">
        <v>0</v>
      </c>
      <c r="M690">
        <v>0</v>
      </c>
      <c r="N690">
        <v>0</v>
      </c>
      <c r="O690">
        <v>0</v>
      </c>
      <c r="P690">
        <v>0</v>
      </c>
      <c r="Q690">
        <v>0</v>
      </c>
      <c r="R690">
        <v>0</v>
      </c>
      <c r="S690">
        <v>0</v>
      </c>
      <c r="T690" s="38">
        <f t="shared" si="42"/>
        <v>2.5</v>
      </c>
      <c r="U690">
        <v>0</v>
      </c>
      <c r="V690">
        <v>0</v>
      </c>
      <c r="W690">
        <v>0</v>
      </c>
      <c r="X690">
        <v>0</v>
      </c>
      <c r="Y690">
        <v>0</v>
      </c>
      <c r="Z690">
        <v>0</v>
      </c>
      <c r="AA690">
        <v>0</v>
      </c>
      <c r="AB690">
        <v>2.5</v>
      </c>
      <c r="AC690">
        <v>0</v>
      </c>
      <c r="AD690" s="38">
        <v>0</v>
      </c>
      <c r="AE690" s="39">
        <f t="shared" si="43"/>
        <v>2.5</v>
      </c>
    </row>
    <row r="691" spans="1:31" x14ac:dyDescent="0.25">
      <c r="A691" s="33" t="str">
        <f>DATA!A690</f>
        <v>AU (AU.B.Bystrica)</v>
      </c>
      <c r="B691" s="41" t="str">
        <f>DATA!C690&amp;" - "&amp;DATA!B690</f>
        <v>Kurátor výstavy - SR2</v>
      </c>
      <c r="C691" s="38">
        <f t="shared" si="40"/>
        <v>0</v>
      </c>
      <c r="D691" s="13">
        <v>0</v>
      </c>
      <c r="E691" s="13">
        <v>0</v>
      </c>
      <c r="F691" s="13">
        <v>0</v>
      </c>
      <c r="G691" s="13">
        <v>0</v>
      </c>
      <c r="H691" s="13">
        <v>0</v>
      </c>
      <c r="I691" s="13">
        <v>0</v>
      </c>
      <c r="J691" s="38">
        <f t="shared" si="41"/>
        <v>0</v>
      </c>
      <c r="K691" s="13">
        <v>0</v>
      </c>
      <c r="L691" s="13">
        <v>0</v>
      </c>
      <c r="M691">
        <v>0</v>
      </c>
      <c r="N691">
        <v>0</v>
      </c>
      <c r="O691">
        <v>0</v>
      </c>
      <c r="P691">
        <v>0</v>
      </c>
      <c r="Q691">
        <v>0</v>
      </c>
      <c r="R691">
        <v>0</v>
      </c>
      <c r="S691">
        <v>0</v>
      </c>
      <c r="T691" s="38">
        <f t="shared" si="42"/>
        <v>5.5</v>
      </c>
      <c r="U691">
        <v>0</v>
      </c>
      <c r="V691">
        <v>0</v>
      </c>
      <c r="W691">
        <v>0</v>
      </c>
      <c r="X691">
        <v>0</v>
      </c>
      <c r="Y691">
        <v>0</v>
      </c>
      <c r="Z691">
        <v>0</v>
      </c>
      <c r="AA691">
        <v>0</v>
      </c>
      <c r="AB691">
        <v>5.5</v>
      </c>
      <c r="AC691">
        <v>0</v>
      </c>
      <c r="AD691" s="38">
        <v>0</v>
      </c>
      <c r="AE691" s="39">
        <f t="shared" si="43"/>
        <v>5.5</v>
      </c>
    </row>
    <row r="692" spans="1:31" x14ac:dyDescent="0.25">
      <c r="A692" s="33" t="str">
        <f>DATA!A691</f>
        <v>AU (AU.B.Bystrica)</v>
      </c>
      <c r="B692" s="41" t="str">
        <f>DATA!C691&amp;" - "&amp;DATA!B691</f>
        <v>Prekladateľ - SR2</v>
      </c>
      <c r="C692" s="38">
        <f t="shared" si="40"/>
        <v>0</v>
      </c>
      <c r="D692" s="13">
        <v>0</v>
      </c>
      <c r="E692" s="13">
        <v>0</v>
      </c>
      <c r="F692" s="13">
        <v>0</v>
      </c>
      <c r="G692" s="13">
        <v>0</v>
      </c>
      <c r="H692" s="13">
        <v>0</v>
      </c>
      <c r="I692" s="13">
        <v>0</v>
      </c>
      <c r="J692" s="38">
        <f t="shared" si="41"/>
        <v>0</v>
      </c>
      <c r="K692" s="13">
        <v>0</v>
      </c>
      <c r="L692" s="13">
        <v>0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0</v>
      </c>
      <c r="S692">
        <v>0</v>
      </c>
      <c r="T692" s="38">
        <f t="shared" si="42"/>
        <v>1</v>
      </c>
      <c r="U692">
        <v>0</v>
      </c>
      <c r="V692">
        <v>0</v>
      </c>
      <c r="W692">
        <v>0</v>
      </c>
      <c r="X692">
        <v>0</v>
      </c>
      <c r="Y692">
        <v>0</v>
      </c>
      <c r="Z692">
        <v>0</v>
      </c>
      <c r="AA692">
        <v>0</v>
      </c>
      <c r="AB692">
        <v>1</v>
      </c>
      <c r="AC692">
        <v>0</v>
      </c>
      <c r="AD692" s="38">
        <v>0</v>
      </c>
      <c r="AE692" s="39">
        <f t="shared" si="43"/>
        <v>1</v>
      </c>
    </row>
    <row r="693" spans="1:31" x14ac:dyDescent="0.25">
      <c r="A693" s="33" t="str">
        <f>DATA!A692</f>
        <v>AU (AU.B.Bystrica)</v>
      </c>
      <c r="B693" s="41" t="str">
        <f>DATA!C692&amp;" - "&amp;DATA!B692</f>
        <v>Režisér - SR2</v>
      </c>
      <c r="C693" s="38">
        <f t="shared" si="40"/>
        <v>0</v>
      </c>
      <c r="D693" s="13">
        <v>0</v>
      </c>
      <c r="E693" s="13">
        <v>0</v>
      </c>
      <c r="F693" s="13">
        <v>0</v>
      </c>
      <c r="G693" s="13">
        <v>0</v>
      </c>
      <c r="H693" s="13">
        <v>0</v>
      </c>
      <c r="I693" s="13">
        <v>0</v>
      </c>
      <c r="J693" s="38">
        <f t="shared" si="41"/>
        <v>0</v>
      </c>
      <c r="K693" s="13">
        <v>0</v>
      </c>
      <c r="L693" s="13">
        <v>0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0</v>
      </c>
      <c r="S693">
        <v>0</v>
      </c>
      <c r="T693" s="38">
        <f t="shared" si="42"/>
        <v>6</v>
      </c>
      <c r="U693">
        <v>0</v>
      </c>
      <c r="V693">
        <v>0</v>
      </c>
      <c r="W693">
        <v>0</v>
      </c>
      <c r="X693">
        <v>0</v>
      </c>
      <c r="Y693">
        <v>0</v>
      </c>
      <c r="Z693">
        <v>0</v>
      </c>
      <c r="AA693">
        <v>0</v>
      </c>
      <c r="AB693">
        <v>6</v>
      </c>
      <c r="AC693">
        <v>0</v>
      </c>
      <c r="AD693" s="38">
        <v>0</v>
      </c>
      <c r="AE693" s="39">
        <f t="shared" si="43"/>
        <v>6</v>
      </c>
    </row>
    <row r="694" spans="1:31" x14ac:dyDescent="0.25">
      <c r="A694" s="33" t="str">
        <f>DATA!A693</f>
        <v>AU (AU.B.Bystrica)</v>
      </c>
      <c r="B694" s="41" t="str">
        <f>DATA!C693&amp;" - "&amp;DATA!B693</f>
        <v>Spevák - sólista - SR2</v>
      </c>
      <c r="C694" s="38">
        <f t="shared" si="40"/>
        <v>0</v>
      </c>
      <c r="D694" s="13">
        <v>0</v>
      </c>
      <c r="E694" s="13">
        <v>0</v>
      </c>
      <c r="F694" s="13">
        <v>0</v>
      </c>
      <c r="G694" s="13">
        <v>0</v>
      </c>
      <c r="H694" s="13">
        <v>0</v>
      </c>
      <c r="I694" s="13">
        <v>0</v>
      </c>
      <c r="J694" s="38">
        <f t="shared" si="41"/>
        <v>0</v>
      </c>
      <c r="K694" s="13">
        <v>0</v>
      </c>
      <c r="L694" s="13">
        <v>0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0</v>
      </c>
      <c r="S694">
        <v>0</v>
      </c>
      <c r="T694" s="38">
        <f t="shared" si="42"/>
        <v>2.5</v>
      </c>
      <c r="U694">
        <v>0</v>
      </c>
      <c r="V694">
        <v>0</v>
      </c>
      <c r="W694">
        <v>0</v>
      </c>
      <c r="X694">
        <v>0</v>
      </c>
      <c r="Y694">
        <v>0</v>
      </c>
      <c r="Z694">
        <v>0</v>
      </c>
      <c r="AA694">
        <v>0</v>
      </c>
      <c r="AB694">
        <v>2.5</v>
      </c>
      <c r="AC694">
        <v>0</v>
      </c>
      <c r="AD694" s="38">
        <v>0</v>
      </c>
      <c r="AE694" s="39">
        <f t="shared" si="43"/>
        <v>2.5</v>
      </c>
    </row>
    <row r="695" spans="1:31" x14ac:dyDescent="0.25">
      <c r="A695" s="33" t="str">
        <f>DATA!A694</f>
        <v>AU (AU.B.Bystrica)</v>
      </c>
      <c r="B695" s="41" t="str">
        <f>DATA!C694&amp;" - "&amp;DATA!B694</f>
        <v>Výtvarník - SR2</v>
      </c>
      <c r="C695" s="38">
        <f t="shared" si="40"/>
        <v>0</v>
      </c>
      <c r="D695" s="13">
        <v>0</v>
      </c>
      <c r="E695" s="13">
        <v>0</v>
      </c>
      <c r="F695" s="13">
        <v>0</v>
      </c>
      <c r="G695" s="13">
        <v>0</v>
      </c>
      <c r="H695" s="13">
        <v>0</v>
      </c>
      <c r="I695" s="13">
        <v>0</v>
      </c>
      <c r="J695" s="38">
        <f t="shared" si="41"/>
        <v>0</v>
      </c>
      <c r="K695" s="13">
        <v>0</v>
      </c>
      <c r="L695" s="13">
        <v>0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>
        <v>0</v>
      </c>
      <c r="T695" s="38">
        <f t="shared" si="42"/>
        <v>27.5</v>
      </c>
      <c r="U695">
        <v>0</v>
      </c>
      <c r="V695">
        <v>0</v>
      </c>
      <c r="W695">
        <v>0</v>
      </c>
      <c r="X695">
        <v>0</v>
      </c>
      <c r="Y695">
        <v>0</v>
      </c>
      <c r="Z695">
        <v>0</v>
      </c>
      <c r="AA695">
        <v>0</v>
      </c>
      <c r="AB695">
        <v>27.5</v>
      </c>
      <c r="AC695">
        <v>0</v>
      </c>
      <c r="AD695" s="38">
        <v>0</v>
      </c>
      <c r="AE695" s="39">
        <f t="shared" si="43"/>
        <v>27.5</v>
      </c>
    </row>
    <row r="696" spans="1:31" x14ac:dyDescent="0.25">
      <c r="A696" s="33" t="str">
        <f>DATA!A695</f>
        <v>AU (AU.B.Bystrica)</v>
      </c>
      <c r="B696" s="41" t="str">
        <f>DATA!C695&amp;" - "&amp;DATA!B695</f>
        <v>Autor hudby - SR3</v>
      </c>
      <c r="C696" s="38">
        <f t="shared" si="40"/>
        <v>0</v>
      </c>
      <c r="D696" s="13">
        <v>0</v>
      </c>
      <c r="E696" s="13">
        <v>0</v>
      </c>
      <c r="F696" s="13">
        <v>0</v>
      </c>
      <c r="G696" s="13">
        <v>0</v>
      </c>
      <c r="H696" s="13">
        <v>0</v>
      </c>
      <c r="I696" s="13">
        <v>0</v>
      </c>
      <c r="J696" s="38">
        <f t="shared" si="41"/>
        <v>0</v>
      </c>
      <c r="K696" s="13">
        <v>0</v>
      </c>
      <c r="L696" s="13">
        <v>0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>
        <v>0</v>
      </c>
      <c r="T696" s="38">
        <f t="shared" si="42"/>
        <v>1</v>
      </c>
      <c r="U696">
        <v>0</v>
      </c>
      <c r="V696">
        <v>0</v>
      </c>
      <c r="W696">
        <v>0</v>
      </c>
      <c r="X696">
        <v>0</v>
      </c>
      <c r="Y696">
        <v>0</v>
      </c>
      <c r="Z696">
        <v>0</v>
      </c>
      <c r="AA696">
        <v>0</v>
      </c>
      <c r="AB696">
        <v>0</v>
      </c>
      <c r="AC696">
        <v>1</v>
      </c>
      <c r="AD696" s="38">
        <v>0</v>
      </c>
      <c r="AE696" s="39">
        <f t="shared" si="43"/>
        <v>1</v>
      </c>
    </row>
    <row r="697" spans="1:31" x14ac:dyDescent="0.25">
      <c r="A697" s="33" t="str">
        <f>DATA!A696</f>
        <v>AU (AU.B.Bystrica)</v>
      </c>
      <c r="B697" s="41" t="str">
        <f>DATA!C696&amp;" - "&amp;DATA!B696</f>
        <v>Dirigent - SR3</v>
      </c>
      <c r="C697" s="38">
        <f t="shared" si="40"/>
        <v>0</v>
      </c>
      <c r="D697" s="13">
        <v>0</v>
      </c>
      <c r="E697" s="13">
        <v>0</v>
      </c>
      <c r="F697" s="13">
        <v>0</v>
      </c>
      <c r="G697" s="13">
        <v>0</v>
      </c>
      <c r="H697" s="13">
        <v>0</v>
      </c>
      <c r="I697" s="13">
        <v>0</v>
      </c>
      <c r="J697" s="38">
        <f t="shared" si="41"/>
        <v>0</v>
      </c>
      <c r="K697" s="13">
        <v>0</v>
      </c>
      <c r="L697" s="13">
        <v>0</v>
      </c>
      <c r="M697">
        <v>0</v>
      </c>
      <c r="N697">
        <v>0</v>
      </c>
      <c r="O697">
        <v>0</v>
      </c>
      <c r="P697">
        <v>0</v>
      </c>
      <c r="Q697">
        <v>0</v>
      </c>
      <c r="R697">
        <v>0</v>
      </c>
      <c r="S697">
        <v>0</v>
      </c>
      <c r="T697" s="38">
        <f t="shared" si="42"/>
        <v>1</v>
      </c>
      <c r="U697">
        <v>0</v>
      </c>
      <c r="V697">
        <v>0</v>
      </c>
      <c r="W697">
        <v>0</v>
      </c>
      <c r="X697">
        <v>0</v>
      </c>
      <c r="Y697">
        <v>0</v>
      </c>
      <c r="Z697">
        <v>0</v>
      </c>
      <c r="AA697">
        <v>0</v>
      </c>
      <c r="AB697">
        <v>0</v>
      </c>
      <c r="AC697">
        <v>1</v>
      </c>
      <c r="AD697" s="38">
        <v>0</v>
      </c>
      <c r="AE697" s="39">
        <f t="shared" si="43"/>
        <v>1</v>
      </c>
    </row>
    <row r="698" spans="1:31" x14ac:dyDescent="0.25">
      <c r="A698" s="33" t="str">
        <f>DATA!A697</f>
        <v>AU (AU.B.Bystrica)</v>
      </c>
      <c r="B698" s="41" t="str">
        <f>DATA!C697&amp;" - "&amp;DATA!B697</f>
        <v>Herec v hlavnej úlohy - SR3</v>
      </c>
      <c r="C698" s="38">
        <f t="shared" si="40"/>
        <v>0</v>
      </c>
      <c r="D698" s="13">
        <v>0</v>
      </c>
      <c r="E698" s="13">
        <v>0</v>
      </c>
      <c r="F698" s="13">
        <v>0</v>
      </c>
      <c r="G698" s="13">
        <v>0</v>
      </c>
      <c r="H698" s="13">
        <v>0</v>
      </c>
      <c r="I698" s="13">
        <v>0</v>
      </c>
      <c r="J698" s="38">
        <f t="shared" si="41"/>
        <v>0</v>
      </c>
      <c r="K698" s="13">
        <v>0</v>
      </c>
      <c r="L698" s="13">
        <v>0</v>
      </c>
      <c r="M698">
        <v>0</v>
      </c>
      <c r="N698">
        <v>0</v>
      </c>
      <c r="O698">
        <v>0</v>
      </c>
      <c r="P698">
        <v>0</v>
      </c>
      <c r="Q698">
        <v>0</v>
      </c>
      <c r="R698">
        <v>0</v>
      </c>
      <c r="S698">
        <v>0</v>
      </c>
      <c r="T698" s="38">
        <f t="shared" si="42"/>
        <v>2</v>
      </c>
      <c r="U698">
        <v>0</v>
      </c>
      <c r="V698">
        <v>0</v>
      </c>
      <c r="W698">
        <v>0</v>
      </c>
      <c r="X698">
        <v>0</v>
      </c>
      <c r="Y698">
        <v>0</v>
      </c>
      <c r="Z698">
        <v>0</v>
      </c>
      <c r="AA698">
        <v>0</v>
      </c>
      <c r="AB698">
        <v>0</v>
      </c>
      <c r="AC698">
        <v>2</v>
      </c>
      <c r="AD698" s="38">
        <v>0</v>
      </c>
      <c r="AE698" s="39">
        <f t="shared" si="43"/>
        <v>2</v>
      </c>
    </row>
    <row r="699" spans="1:31" x14ac:dyDescent="0.25">
      <c r="A699" s="33" t="str">
        <f>DATA!A698</f>
        <v>AU (AU.B.Bystrica)</v>
      </c>
      <c r="B699" s="41" t="str">
        <f>DATA!C698&amp;" - "&amp;DATA!B698</f>
        <v>Inštrumentalista - SR3</v>
      </c>
      <c r="C699" s="38">
        <f t="shared" si="40"/>
        <v>0</v>
      </c>
      <c r="D699" s="13">
        <v>0</v>
      </c>
      <c r="E699" s="13">
        <v>0</v>
      </c>
      <c r="F699" s="13">
        <v>0</v>
      </c>
      <c r="G699" s="13">
        <v>0</v>
      </c>
      <c r="H699" s="13">
        <v>0</v>
      </c>
      <c r="I699" s="13">
        <v>0</v>
      </c>
      <c r="J699" s="38">
        <f t="shared" si="41"/>
        <v>0</v>
      </c>
      <c r="K699" s="13">
        <v>0</v>
      </c>
      <c r="L699" s="13">
        <v>0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 s="38">
        <f t="shared" si="42"/>
        <v>16.833349999999999</v>
      </c>
      <c r="U699">
        <v>0</v>
      </c>
      <c r="V699">
        <v>0</v>
      </c>
      <c r="W699">
        <v>0</v>
      </c>
      <c r="X699">
        <v>0</v>
      </c>
      <c r="Y699">
        <v>0</v>
      </c>
      <c r="Z699">
        <v>0</v>
      </c>
      <c r="AA699">
        <v>0</v>
      </c>
      <c r="AB699">
        <v>0</v>
      </c>
      <c r="AC699">
        <v>16.833349999999999</v>
      </c>
      <c r="AD699" s="38">
        <v>0</v>
      </c>
      <c r="AE699" s="39">
        <f t="shared" si="43"/>
        <v>16.833349999999999</v>
      </c>
    </row>
    <row r="700" spans="1:31" x14ac:dyDescent="0.25">
      <c r="A700" s="33" t="str">
        <f>DATA!A699</f>
        <v>AU (AU.B.Bystrica)</v>
      </c>
      <c r="B700" s="41" t="str">
        <f>DATA!C699&amp;" - "&amp;DATA!B699</f>
        <v>Inštrumentalista - sólista - SR3</v>
      </c>
      <c r="C700" s="38">
        <f t="shared" si="40"/>
        <v>0</v>
      </c>
      <c r="D700" s="13">
        <v>0</v>
      </c>
      <c r="E700" s="13">
        <v>0</v>
      </c>
      <c r="F700" s="13">
        <v>0</v>
      </c>
      <c r="G700" s="13">
        <v>0</v>
      </c>
      <c r="H700" s="13">
        <v>0</v>
      </c>
      <c r="I700" s="13">
        <v>0</v>
      </c>
      <c r="J700" s="38">
        <f t="shared" si="41"/>
        <v>0</v>
      </c>
      <c r="K700" s="13">
        <v>0</v>
      </c>
      <c r="L700" s="13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 s="38">
        <f t="shared" si="42"/>
        <v>35.5</v>
      </c>
      <c r="U700">
        <v>0</v>
      </c>
      <c r="V700">
        <v>0</v>
      </c>
      <c r="W700">
        <v>0</v>
      </c>
      <c r="X700">
        <v>0</v>
      </c>
      <c r="Y700">
        <v>0</v>
      </c>
      <c r="Z700">
        <v>0</v>
      </c>
      <c r="AA700">
        <v>0</v>
      </c>
      <c r="AB700">
        <v>0</v>
      </c>
      <c r="AC700">
        <v>35.5</v>
      </c>
      <c r="AD700" s="38">
        <v>0</v>
      </c>
      <c r="AE700" s="39">
        <f t="shared" si="43"/>
        <v>35.5</v>
      </c>
    </row>
    <row r="701" spans="1:31" x14ac:dyDescent="0.25">
      <c r="A701" s="33" t="str">
        <f>DATA!A700</f>
        <v>AU (AU.B.Bystrica)</v>
      </c>
      <c r="B701" s="41" t="str">
        <f>DATA!C700&amp;" - "&amp;DATA!B700</f>
        <v>Kurátor výstavy - SR3</v>
      </c>
      <c r="C701" s="38">
        <f t="shared" si="40"/>
        <v>0</v>
      </c>
      <c r="D701" s="13">
        <v>0</v>
      </c>
      <c r="E701" s="13">
        <v>0</v>
      </c>
      <c r="F701" s="13">
        <v>0</v>
      </c>
      <c r="G701" s="13">
        <v>0</v>
      </c>
      <c r="H701" s="13">
        <v>0</v>
      </c>
      <c r="I701" s="13">
        <v>0</v>
      </c>
      <c r="J701" s="38">
        <f t="shared" si="41"/>
        <v>0</v>
      </c>
      <c r="K701" s="13">
        <v>0</v>
      </c>
      <c r="L701" s="13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 s="38">
        <f t="shared" si="42"/>
        <v>8</v>
      </c>
      <c r="U701">
        <v>0</v>
      </c>
      <c r="V701">
        <v>0</v>
      </c>
      <c r="W701">
        <v>0</v>
      </c>
      <c r="X701">
        <v>0</v>
      </c>
      <c r="Y701">
        <v>0</v>
      </c>
      <c r="Z701">
        <v>0</v>
      </c>
      <c r="AA701">
        <v>0</v>
      </c>
      <c r="AB701">
        <v>0</v>
      </c>
      <c r="AC701">
        <v>8</v>
      </c>
      <c r="AD701" s="38">
        <v>0</v>
      </c>
      <c r="AE701" s="39">
        <f t="shared" si="43"/>
        <v>8</v>
      </c>
    </row>
    <row r="702" spans="1:31" x14ac:dyDescent="0.25">
      <c r="A702" s="33" t="str">
        <f>DATA!A701</f>
        <v>AU (AU.B.Bystrica)</v>
      </c>
      <c r="B702" s="41" t="str">
        <f>DATA!C701&amp;" - "&amp;DATA!B701</f>
        <v>Spevák - SR3</v>
      </c>
      <c r="C702" s="38">
        <f t="shared" si="40"/>
        <v>0</v>
      </c>
      <c r="D702" s="13">
        <v>0</v>
      </c>
      <c r="E702" s="13">
        <v>0</v>
      </c>
      <c r="F702" s="13">
        <v>0</v>
      </c>
      <c r="G702" s="13">
        <v>0</v>
      </c>
      <c r="H702" s="13">
        <v>0</v>
      </c>
      <c r="I702" s="13">
        <v>0</v>
      </c>
      <c r="J702" s="38">
        <f t="shared" si="41"/>
        <v>0</v>
      </c>
      <c r="K702" s="13">
        <v>0</v>
      </c>
      <c r="L702" s="13">
        <v>0</v>
      </c>
      <c r="M702">
        <v>0</v>
      </c>
      <c r="N702">
        <v>0</v>
      </c>
      <c r="O702">
        <v>0</v>
      </c>
      <c r="P702">
        <v>0</v>
      </c>
      <c r="Q702">
        <v>0</v>
      </c>
      <c r="R702">
        <v>0</v>
      </c>
      <c r="S702">
        <v>0</v>
      </c>
      <c r="T702" s="38">
        <f t="shared" si="42"/>
        <v>2.1667000000000001</v>
      </c>
      <c r="U702">
        <v>0</v>
      </c>
      <c r="V702">
        <v>0</v>
      </c>
      <c r="W702">
        <v>0</v>
      </c>
      <c r="X702">
        <v>0</v>
      </c>
      <c r="Y702">
        <v>0</v>
      </c>
      <c r="Z702">
        <v>0</v>
      </c>
      <c r="AA702">
        <v>0</v>
      </c>
      <c r="AB702">
        <v>0</v>
      </c>
      <c r="AC702">
        <v>2.1667000000000001</v>
      </c>
      <c r="AD702" s="38">
        <v>0</v>
      </c>
      <c r="AE702" s="39">
        <f t="shared" si="43"/>
        <v>2.1667000000000001</v>
      </c>
    </row>
    <row r="703" spans="1:31" x14ac:dyDescent="0.25">
      <c r="A703" s="33" t="str">
        <f>DATA!A702</f>
        <v>AU (AU.B.Bystrica)</v>
      </c>
      <c r="B703" s="41" t="str">
        <f>DATA!C702&amp;" - "&amp;DATA!B702</f>
        <v>Spevák - sólista - SR3</v>
      </c>
      <c r="C703" s="38">
        <f t="shared" si="40"/>
        <v>0</v>
      </c>
      <c r="D703" s="13">
        <v>0</v>
      </c>
      <c r="E703" s="13">
        <v>0</v>
      </c>
      <c r="F703" s="13">
        <v>0</v>
      </c>
      <c r="G703" s="13">
        <v>0</v>
      </c>
      <c r="H703" s="13">
        <v>0</v>
      </c>
      <c r="I703" s="13">
        <v>0</v>
      </c>
      <c r="J703" s="38">
        <f t="shared" si="41"/>
        <v>0</v>
      </c>
      <c r="K703" s="13">
        <v>0</v>
      </c>
      <c r="L703" s="13">
        <v>0</v>
      </c>
      <c r="M703">
        <v>0</v>
      </c>
      <c r="N703">
        <v>0</v>
      </c>
      <c r="O703">
        <v>0</v>
      </c>
      <c r="P703">
        <v>0</v>
      </c>
      <c r="Q703">
        <v>0</v>
      </c>
      <c r="R703">
        <v>0</v>
      </c>
      <c r="S703">
        <v>0</v>
      </c>
      <c r="T703" s="38">
        <f t="shared" si="42"/>
        <v>22</v>
      </c>
      <c r="U703">
        <v>0</v>
      </c>
      <c r="V703">
        <v>0</v>
      </c>
      <c r="W703">
        <v>0</v>
      </c>
      <c r="X703">
        <v>0</v>
      </c>
      <c r="Y703">
        <v>0</v>
      </c>
      <c r="Z703">
        <v>0</v>
      </c>
      <c r="AA703">
        <v>0</v>
      </c>
      <c r="AB703">
        <v>0</v>
      </c>
      <c r="AC703">
        <v>22</v>
      </c>
      <c r="AD703" s="38">
        <v>0</v>
      </c>
      <c r="AE703" s="39">
        <f t="shared" si="43"/>
        <v>22</v>
      </c>
    </row>
    <row r="704" spans="1:31" x14ac:dyDescent="0.25">
      <c r="A704" s="33" t="str">
        <f>DATA!A703</f>
        <v>AU (AU.B.Bystrica)</v>
      </c>
      <c r="B704" s="41" t="str">
        <f>DATA!C703&amp;" - "&amp;DATA!B703</f>
        <v>Výtvarník - SR3</v>
      </c>
      <c r="C704" s="38">
        <f t="shared" si="40"/>
        <v>0</v>
      </c>
      <c r="D704" s="13">
        <v>0</v>
      </c>
      <c r="E704" s="13">
        <v>0</v>
      </c>
      <c r="F704" s="13">
        <v>0</v>
      </c>
      <c r="G704" s="13">
        <v>0</v>
      </c>
      <c r="H704" s="13">
        <v>0</v>
      </c>
      <c r="I704" s="13">
        <v>0</v>
      </c>
      <c r="J704" s="38">
        <f t="shared" si="41"/>
        <v>0</v>
      </c>
      <c r="K704" s="13">
        <v>0</v>
      </c>
      <c r="L704" s="13">
        <v>0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0</v>
      </c>
      <c r="S704">
        <v>0</v>
      </c>
      <c r="T704" s="38">
        <f t="shared" si="42"/>
        <v>60</v>
      </c>
      <c r="U704">
        <v>0</v>
      </c>
      <c r="V704">
        <v>0</v>
      </c>
      <c r="W704">
        <v>0</v>
      </c>
      <c r="X704">
        <v>0</v>
      </c>
      <c r="Y704">
        <v>0</v>
      </c>
      <c r="Z704">
        <v>0</v>
      </c>
      <c r="AA704">
        <v>0</v>
      </c>
      <c r="AB704">
        <v>0</v>
      </c>
      <c r="AC704">
        <v>60</v>
      </c>
      <c r="AD704" s="38">
        <v>0</v>
      </c>
      <c r="AE704" s="39">
        <f t="shared" si="43"/>
        <v>60</v>
      </c>
    </row>
    <row r="705" spans="1:31" x14ac:dyDescent="0.25">
      <c r="A705" s="33" t="str">
        <f>DATA!A704</f>
        <v>AU (AU.B.Bystrica)</v>
      </c>
      <c r="B705" s="41" t="str">
        <f>DATA!C704&amp;" - "&amp;DATA!B704</f>
        <v>Herec vo vedľajšej úlohe - ZM1</v>
      </c>
      <c r="C705" s="38">
        <f t="shared" si="40"/>
        <v>0</v>
      </c>
      <c r="D705" s="13">
        <v>0</v>
      </c>
      <c r="E705" s="13">
        <v>0</v>
      </c>
      <c r="F705" s="13">
        <v>0</v>
      </c>
      <c r="G705" s="13">
        <v>0</v>
      </c>
      <c r="H705" s="13">
        <v>0</v>
      </c>
      <c r="I705" s="13">
        <v>0</v>
      </c>
      <c r="J705" s="38">
        <f t="shared" si="41"/>
        <v>0.33334000000000003</v>
      </c>
      <c r="K705" s="13">
        <v>0.33334000000000003</v>
      </c>
      <c r="L705" s="13">
        <v>0</v>
      </c>
      <c r="M705">
        <v>0</v>
      </c>
      <c r="N705">
        <v>0</v>
      </c>
      <c r="O705">
        <v>0</v>
      </c>
      <c r="P705">
        <v>0</v>
      </c>
      <c r="Q705">
        <v>0</v>
      </c>
      <c r="R705">
        <v>0</v>
      </c>
      <c r="S705">
        <v>0</v>
      </c>
      <c r="T705" s="38">
        <f t="shared" si="42"/>
        <v>0</v>
      </c>
      <c r="U705">
        <v>0</v>
      </c>
      <c r="V705">
        <v>0</v>
      </c>
      <c r="W705">
        <v>0</v>
      </c>
      <c r="X705">
        <v>0</v>
      </c>
      <c r="Y705">
        <v>0</v>
      </c>
      <c r="Z705">
        <v>0</v>
      </c>
      <c r="AA705">
        <v>0</v>
      </c>
      <c r="AB705">
        <v>0</v>
      </c>
      <c r="AC705">
        <v>0</v>
      </c>
      <c r="AD705" s="38">
        <v>0</v>
      </c>
      <c r="AE705" s="39">
        <f t="shared" si="43"/>
        <v>0.33334000000000003</v>
      </c>
    </row>
    <row r="706" spans="1:31" x14ac:dyDescent="0.25">
      <c r="A706" s="33" t="str">
        <f>DATA!A705</f>
        <v>AU (AU.B.Bystrica)</v>
      </c>
      <c r="B706" s="41" t="str">
        <f>DATA!C705&amp;" - "&amp;DATA!B705</f>
        <v>Inštrumentalista - sólista - ZM1</v>
      </c>
      <c r="C706" s="38">
        <f t="shared" si="40"/>
        <v>0</v>
      </c>
      <c r="D706" s="13">
        <v>0</v>
      </c>
      <c r="E706" s="13">
        <v>0</v>
      </c>
      <c r="F706" s="13">
        <v>0</v>
      </c>
      <c r="G706" s="13">
        <v>0</v>
      </c>
      <c r="H706" s="13">
        <v>0</v>
      </c>
      <c r="I706" s="13">
        <v>0</v>
      </c>
      <c r="J706" s="38">
        <f t="shared" si="41"/>
        <v>1</v>
      </c>
      <c r="K706" s="13">
        <v>1</v>
      </c>
      <c r="L706" s="13">
        <v>0</v>
      </c>
      <c r="M706">
        <v>0</v>
      </c>
      <c r="N706">
        <v>0</v>
      </c>
      <c r="O706">
        <v>0</v>
      </c>
      <c r="P706">
        <v>0</v>
      </c>
      <c r="Q706">
        <v>0</v>
      </c>
      <c r="R706">
        <v>0</v>
      </c>
      <c r="S706">
        <v>0</v>
      </c>
      <c r="T706" s="38">
        <f t="shared" si="42"/>
        <v>0</v>
      </c>
      <c r="U706">
        <v>0</v>
      </c>
      <c r="V706">
        <v>0</v>
      </c>
      <c r="W706">
        <v>0</v>
      </c>
      <c r="X706">
        <v>0</v>
      </c>
      <c r="Y706">
        <v>0</v>
      </c>
      <c r="Z706">
        <v>0</v>
      </c>
      <c r="AA706">
        <v>0</v>
      </c>
      <c r="AB706">
        <v>0</v>
      </c>
      <c r="AC706">
        <v>0</v>
      </c>
      <c r="AD706" s="38">
        <v>0</v>
      </c>
      <c r="AE706" s="39">
        <f t="shared" si="43"/>
        <v>1</v>
      </c>
    </row>
    <row r="707" spans="1:31" x14ac:dyDescent="0.25">
      <c r="A707" s="33" t="str">
        <f>DATA!A706</f>
        <v>AU (AU.B.Bystrica)</v>
      </c>
      <c r="B707" s="41" t="str">
        <f>DATA!C706&amp;" - "&amp;DATA!B706</f>
        <v>Inštrumentalista - sólista - ZM2</v>
      </c>
      <c r="C707" s="38">
        <f t="shared" ref="C707:C770" si="44">SUM(D707:I707)</f>
        <v>0</v>
      </c>
      <c r="D707" s="13">
        <v>0</v>
      </c>
      <c r="E707" s="13">
        <v>0</v>
      </c>
      <c r="F707" s="13">
        <v>0</v>
      </c>
      <c r="G707" s="13">
        <v>0</v>
      </c>
      <c r="H707" s="13">
        <v>0</v>
      </c>
      <c r="I707" s="13">
        <v>0</v>
      </c>
      <c r="J707" s="38">
        <f t="shared" ref="J707:J770" si="45">SUM(K707:S707)</f>
        <v>0.83333999999999997</v>
      </c>
      <c r="K707" s="13">
        <v>0</v>
      </c>
      <c r="L707" s="13">
        <v>0.83333999999999997</v>
      </c>
      <c r="M707">
        <v>0</v>
      </c>
      <c r="N707">
        <v>0</v>
      </c>
      <c r="O707">
        <v>0</v>
      </c>
      <c r="P707">
        <v>0</v>
      </c>
      <c r="Q707">
        <v>0</v>
      </c>
      <c r="R707">
        <v>0</v>
      </c>
      <c r="S707">
        <v>0</v>
      </c>
      <c r="T707" s="38">
        <f t="shared" ref="T707:T770" si="46">SUM(U707:AC707)</f>
        <v>0</v>
      </c>
      <c r="U707">
        <v>0</v>
      </c>
      <c r="V707">
        <v>0</v>
      </c>
      <c r="W707">
        <v>0</v>
      </c>
      <c r="X707">
        <v>0</v>
      </c>
      <c r="Y707">
        <v>0</v>
      </c>
      <c r="Z707">
        <v>0</v>
      </c>
      <c r="AA707">
        <v>0</v>
      </c>
      <c r="AB707">
        <v>0</v>
      </c>
      <c r="AC707">
        <v>0</v>
      </c>
      <c r="AD707" s="38">
        <v>0</v>
      </c>
      <c r="AE707" s="39">
        <f t="shared" ref="AE707:AE770" si="47">SUM(C707,J707,T707,AD707,)</f>
        <v>0.83333999999999997</v>
      </c>
    </row>
    <row r="708" spans="1:31" x14ac:dyDescent="0.25">
      <c r="A708" s="33" t="str">
        <f>DATA!A707</f>
        <v>AU (AU.B.Bystrica)</v>
      </c>
      <c r="B708" s="41" t="str">
        <f>DATA!C707&amp;" - "&amp;DATA!B707</f>
        <v>Kurátor výstavy - ZM2</v>
      </c>
      <c r="C708" s="38">
        <f t="shared" si="44"/>
        <v>0</v>
      </c>
      <c r="D708" s="13">
        <v>0</v>
      </c>
      <c r="E708" s="13">
        <v>0</v>
      </c>
      <c r="F708" s="13">
        <v>0</v>
      </c>
      <c r="G708" s="13">
        <v>0</v>
      </c>
      <c r="H708" s="13">
        <v>0</v>
      </c>
      <c r="I708" s="13">
        <v>0</v>
      </c>
      <c r="J708" s="38">
        <f t="shared" si="45"/>
        <v>0.5</v>
      </c>
      <c r="K708" s="13">
        <v>0</v>
      </c>
      <c r="L708" s="13">
        <v>0.5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0</v>
      </c>
      <c r="S708">
        <v>0</v>
      </c>
      <c r="T708" s="38">
        <f t="shared" si="46"/>
        <v>0</v>
      </c>
      <c r="U708">
        <v>0</v>
      </c>
      <c r="V708">
        <v>0</v>
      </c>
      <c r="W708">
        <v>0</v>
      </c>
      <c r="X708">
        <v>0</v>
      </c>
      <c r="Y708">
        <v>0</v>
      </c>
      <c r="Z708">
        <v>0</v>
      </c>
      <c r="AA708">
        <v>0</v>
      </c>
      <c r="AB708">
        <v>0</v>
      </c>
      <c r="AC708">
        <v>0</v>
      </c>
      <c r="AD708" s="38">
        <v>0</v>
      </c>
      <c r="AE708" s="39">
        <f t="shared" si="47"/>
        <v>0.5</v>
      </c>
    </row>
    <row r="709" spans="1:31" x14ac:dyDescent="0.25">
      <c r="A709" s="33" t="str">
        <f>DATA!A708</f>
        <v>AU (AU.B.Bystrica)</v>
      </c>
      <c r="B709" s="41" t="str">
        <f>DATA!C708&amp;" - "&amp;DATA!B708</f>
        <v>Výtvarník - ZM2</v>
      </c>
      <c r="C709" s="38">
        <f t="shared" si="44"/>
        <v>0</v>
      </c>
      <c r="D709" s="13">
        <v>0</v>
      </c>
      <c r="E709" s="13">
        <v>0</v>
      </c>
      <c r="F709" s="13">
        <v>0</v>
      </c>
      <c r="G709" s="13">
        <v>0</v>
      </c>
      <c r="H709" s="13">
        <v>0</v>
      </c>
      <c r="I709" s="13">
        <v>0</v>
      </c>
      <c r="J709" s="38">
        <f t="shared" si="45"/>
        <v>2</v>
      </c>
      <c r="K709" s="13">
        <v>0</v>
      </c>
      <c r="L709" s="13">
        <v>2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  <c r="S709">
        <v>0</v>
      </c>
      <c r="T709" s="38">
        <f t="shared" si="46"/>
        <v>0</v>
      </c>
      <c r="U709">
        <v>0</v>
      </c>
      <c r="V709">
        <v>0</v>
      </c>
      <c r="W709">
        <v>0</v>
      </c>
      <c r="X709">
        <v>0</v>
      </c>
      <c r="Y709">
        <v>0</v>
      </c>
      <c r="Z709">
        <v>0</v>
      </c>
      <c r="AA709">
        <v>0</v>
      </c>
      <c r="AB709">
        <v>0</v>
      </c>
      <c r="AC709">
        <v>0</v>
      </c>
      <c r="AD709" s="38">
        <v>0</v>
      </c>
      <c r="AE709" s="39">
        <f t="shared" si="47"/>
        <v>2</v>
      </c>
    </row>
    <row r="710" spans="1:31" x14ac:dyDescent="0.25">
      <c r="A710" s="33" t="str">
        <f>DATA!A709</f>
        <v>AU (AU.B.Bystrica)</v>
      </c>
      <c r="B710" s="41" t="str">
        <f>DATA!C709&amp;" - "&amp;DATA!B709</f>
        <v>Dirigent - ZM3</v>
      </c>
      <c r="C710" s="38">
        <f t="shared" si="44"/>
        <v>0</v>
      </c>
      <c r="D710" s="13">
        <v>0</v>
      </c>
      <c r="E710" s="13">
        <v>0</v>
      </c>
      <c r="F710" s="13">
        <v>0</v>
      </c>
      <c r="G710" s="13">
        <v>0</v>
      </c>
      <c r="H710" s="13">
        <v>0</v>
      </c>
      <c r="I710" s="13">
        <v>0</v>
      </c>
      <c r="J710" s="38">
        <f t="shared" si="45"/>
        <v>1</v>
      </c>
      <c r="K710" s="13">
        <v>0</v>
      </c>
      <c r="L710" s="13">
        <v>0</v>
      </c>
      <c r="M710">
        <v>1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0</v>
      </c>
      <c r="T710" s="38">
        <f t="shared" si="46"/>
        <v>0</v>
      </c>
      <c r="U710">
        <v>0</v>
      </c>
      <c r="V710">
        <v>0</v>
      </c>
      <c r="W710">
        <v>0</v>
      </c>
      <c r="X710">
        <v>0</v>
      </c>
      <c r="Y710">
        <v>0</v>
      </c>
      <c r="Z710">
        <v>0</v>
      </c>
      <c r="AA710">
        <v>0</v>
      </c>
      <c r="AB710">
        <v>0</v>
      </c>
      <c r="AC710">
        <v>0</v>
      </c>
      <c r="AD710" s="38">
        <v>0</v>
      </c>
      <c r="AE710" s="39">
        <f t="shared" si="47"/>
        <v>1</v>
      </c>
    </row>
    <row r="711" spans="1:31" x14ac:dyDescent="0.25">
      <c r="A711" s="33" t="str">
        <f>DATA!A710</f>
        <v>AU (AU.B.Bystrica)</v>
      </c>
      <c r="B711" s="41" t="str">
        <f>DATA!C710&amp;" - "&amp;DATA!B710</f>
        <v>Inštrumentalista - ZM3</v>
      </c>
      <c r="C711" s="38">
        <f t="shared" si="44"/>
        <v>0</v>
      </c>
      <c r="D711" s="13">
        <v>0</v>
      </c>
      <c r="E711" s="13">
        <v>0</v>
      </c>
      <c r="F711" s="13">
        <v>0</v>
      </c>
      <c r="G711" s="13">
        <v>0</v>
      </c>
      <c r="H711" s="13">
        <v>0</v>
      </c>
      <c r="I711" s="13">
        <v>0</v>
      </c>
      <c r="J711" s="38">
        <f t="shared" si="45"/>
        <v>2</v>
      </c>
      <c r="K711" s="13">
        <v>0</v>
      </c>
      <c r="L711" s="13">
        <v>0</v>
      </c>
      <c r="M711">
        <v>2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 s="38">
        <f t="shared" si="46"/>
        <v>0</v>
      </c>
      <c r="U711">
        <v>0</v>
      </c>
      <c r="V711">
        <v>0</v>
      </c>
      <c r="W711">
        <v>0</v>
      </c>
      <c r="X711">
        <v>0</v>
      </c>
      <c r="Y711">
        <v>0</v>
      </c>
      <c r="Z711">
        <v>0</v>
      </c>
      <c r="AA711">
        <v>0</v>
      </c>
      <c r="AB711">
        <v>0</v>
      </c>
      <c r="AC711">
        <v>0</v>
      </c>
      <c r="AD711" s="38">
        <v>0</v>
      </c>
      <c r="AE711" s="39">
        <f t="shared" si="47"/>
        <v>2</v>
      </c>
    </row>
    <row r="712" spans="1:31" x14ac:dyDescent="0.25">
      <c r="A712" s="33" t="str">
        <f>DATA!A711</f>
        <v>AU (AU.B.Bystrica)</v>
      </c>
      <c r="B712" s="41" t="str">
        <f>DATA!C711&amp;" - "&amp;DATA!B711</f>
        <v>Inštrumentalista - sólista - ZM3</v>
      </c>
      <c r="C712" s="38">
        <f t="shared" si="44"/>
        <v>0</v>
      </c>
      <c r="D712" s="13">
        <v>0</v>
      </c>
      <c r="E712" s="13">
        <v>0</v>
      </c>
      <c r="F712" s="13">
        <v>0</v>
      </c>
      <c r="G712" s="13">
        <v>0</v>
      </c>
      <c r="H712" s="13">
        <v>0</v>
      </c>
      <c r="I712" s="13">
        <v>0</v>
      </c>
      <c r="J712" s="38">
        <f t="shared" si="45"/>
        <v>2.1666799999999999</v>
      </c>
      <c r="K712" s="13">
        <v>0</v>
      </c>
      <c r="L712" s="13">
        <v>0</v>
      </c>
      <c r="M712">
        <v>2.1666799999999999</v>
      </c>
      <c r="N712">
        <v>0</v>
      </c>
      <c r="O712">
        <v>0</v>
      </c>
      <c r="P712">
        <v>0</v>
      </c>
      <c r="Q712">
        <v>0</v>
      </c>
      <c r="R712">
        <v>0</v>
      </c>
      <c r="S712">
        <v>0</v>
      </c>
      <c r="T712" s="38">
        <f t="shared" si="46"/>
        <v>0</v>
      </c>
      <c r="U712">
        <v>0</v>
      </c>
      <c r="V712">
        <v>0</v>
      </c>
      <c r="W712">
        <v>0</v>
      </c>
      <c r="X712">
        <v>0</v>
      </c>
      <c r="Y712">
        <v>0</v>
      </c>
      <c r="Z712">
        <v>0</v>
      </c>
      <c r="AA712">
        <v>0</v>
      </c>
      <c r="AB712">
        <v>0</v>
      </c>
      <c r="AC712">
        <v>0</v>
      </c>
      <c r="AD712" s="38">
        <v>0</v>
      </c>
      <c r="AE712" s="39">
        <f t="shared" si="47"/>
        <v>2.1666799999999999</v>
      </c>
    </row>
    <row r="713" spans="1:31" x14ac:dyDescent="0.25">
      <c r="A713" s="33" t="str">
        <f>DATA!A712</f>
        <v>AU (AU.B.Bystrica)</v>
      </c>
      <c r="B713" s="41" t="str">
        <f>DATA!C712&amp;" - "&amp;DATA!B712</f>
        <v>Autor dramatického diela - ZN1</v>
      </c>
      <c r="C713" s="38">
        <f t="shared" si="44"/>
        <v>0</v>
      </c>
      <c r="D713" s="13">
        <v>0</v>
      </c>
      <c r="E713" s="13">
        <v>0</v>
      </c>
      <c r="F713" s="13">
        <v>0</v>
      </c>
      <c r="G713" s="13">
        <v>0</v>
      </c>
      <c r="H713" s="13">
        <v>0</v>
      </c>
      <c r="I713" s="13">
        <v>0</v>
      </c>
      <c r="J713" s="38">
        <f t="shared" si="45"/>
        <v>0.5</v>
      </c>
      <c r="K713" s="13">
        <v>0</v>
      </c>
      <c r="L713" s="13">
        <v>0</v>
      </c>
      <c r="M713">
        <v>0</v>
      </c>
      <c r="N713">
        <v>0.5</v>
      </c>
      <c r="O713">
        <v>0</v>
      </c>
      <c r="P713">
        <v>0</v>
      </c>
      <c r="Q713">
        <v>0</v>
      </c>
      <c r="R713">
        <v>0</v>
      </c>
      <c r="S713">
        <v>0</v>
      </c>
      <c r="T713" s="38">
        <f t="shared" si="46"/>
        <v>0</v>
      </c>
      <c r="U713">
        <v>0</v>
      </c>
      <c r="V713">
        <v>0</v>
      </c>
      <c r="W713">
        <v>0</v>
      </c>
      <c r="X713">
        <v>0</v>
      </c>
      <c r="Y713">
        <v>0</v>
      </c>
      <c r="Z713">
        <v>0</v>
      </c>
      <c r="AA713">
        <v>0</v>
      </c>
      <c r="AB713">
        <v>0</v>
      </c>
      <c r="AC713">
        <v>0</v>
      </c>
      <c r="AD713" s="38">
        <v>0</v>
      </c>
      <c r="AE713" s="39">
        <f t="shared" si="47"/>
        <v>0.5</v>
      </c>
    </row>
    <row r="714" spans="1:31" x14ac:dyDescent="0.25">
      <c r="A714" s="33" t="str">
        <f>DATA!A713</f>
        <v>AU (AU.B.Bystrica)</v>
      </c>
      <c r="B714" s="41" t="str">
        <f>DATA!C713&amp;" - "&amp;DATA!B713</f>
        <v>Autor pohybovej spolupráce - ZN1</v>
      </c>
      <c r="C714" s="38">
        <f t="shared" si="44"/>
        <v>0</v>
      </c>
      <c r="D714" s="13">
        <v>0</v>
      </c>
      <c r="E714" s="13">
        <v>0</v>
      </c>
      <c r="F714" s="13">
        <v>0</v>
      </c>
      <c r="G714" s="13">
        <v>0</v>
      </c>
      <c r="H714" s="13">
        <v>0</v>
      </c>
      <c r="I714" s="13">
        <v>0</v>
      </c>
      <c r="J714" s="38">
        <f t="shared" si="45"/>
        <v>1</v>
      </c>
      <c r="K714" s="13">
        <v>0</v>
      </c>
      <c r="L714" s="13">
        <v>0</v>
      </c>
      <c r="M714">
        <v>0</v>
      </c>
      <c r="N714">
        <v>1</v>
      </c>
      <c r="O714">
        <v>0</v>
      </c>
      <c r="P714">
        <v>0</v>
      </c>
      <c r="Q714">
        <v>0</v>
      </c>
      <c r="R714">
        <v>0</v>
      </c>
      <c r="S714">
        <v>0</v>
      </c>
      <c r="T714" s="38">
        <f t="shared" si="46"/>
        <v>0</v>
      </c>
      <c r="U714">
        <v>0</v>
      </c>
      <c r="V714">
        <v>0</v>
      </c>
      <c r="W714">
        <v>0</v>
      </c>
      <c r="X714">
        <v>0</v>
      </c>
      <c r="Y714">
        <v>0</v>
      </c>
      <c r="Z714">
        <v>0</v>
      </c>
      <c r="AA714">
        <v>0</v>
      </c>
      <c r="AB714">
        <v>0</v>
      </c>
      <c r="AC714">
        <v>0</v>
      </c>
      <c r="AD714" s="38">
        <v>0</v>
      </c>
      <c r="AE714" s="39">
        <f t="shared" si="47"/>
        <v>1</v>
      </c>
    </row>
    <row r="715" spans="1:31" x14ac:dyDescent="0.25">
      <c r="A715" s="33" t="str">
        <f>DATA!A714</f>
        <v>AU (AU.B.Bystrica)</v>
      </c>
      <c r="B715" s="41" t="str">
        <f>DATA!C714&amp;" - "&amp;DATA!B714</f>
        <v>Dirigent - ZN1</v>
      </c>
      <c r="C715" s="38">
        <f t="shared" si="44"/>
        <v>0</v>
      </c>
      <c r="D715" s="13">
        <v>0</v>
      </c>
      <c r="E715" s="13">
        <v>0</v>
      </c>
      <c r="F715" s="13">
        <v>0</v>
      </c>
      <c r="G715" s="13">
        <v>0</v>
      </c>
      <c r="H715" s="13">
        <v>0</v>
      </c>
      <c r="I715" s="13">
        <v>0</v>
      </c>
      <c r="J715" s="38">
        <f t="shared" si="45"/>
        <v>1</v>
      </c>
      <c r="K715" s="13">
        <v>0</v>
      </c>
      <c r="L715" s="13">
        <v>0</v>
      </c>
      <c r="M715">
        <v>0</v>
      </c>
      <c r="N715">
        <v>1</v>
      </c>
      <c r="O715">
        <v>0</v>
      </c>
      <c r="P715">
        <v>0</v>
      </c>
      <c r="Q715">
        <v>0</v>
      </c>
      <c r="R715">
        <v>0</v>
      </c>
      <c r="S715">
        <v>0</v>
      </c>
      <c r="T715" s="38">
        <f t="shared" si="46"/>
        <v>0</v>
      </c>
      <c r="U715">
        <v>0</v>
      </c>
      <c r="V715">
        <v>0</v>
      </c>
      <c r="W715">
        <v>0</v>
      </c>
      <c r="X715">
        <v>0</v>
      </c>
      <c r="Y715">
        <v>0</v>
      </c>
      <c r="Z715">
        <v>0</v>
      </c>
      <c r="AA715">
        <v>0</v>
      </c>
      <c r="AB715">
        <v>0</v>
      </c>
      <c r="AC715">
        <v>0</v>
      </c>
      <c r="AD715" s="38">
        <v>0</v>
      </c>
      <c r="AE715" s="39">
        <f t="shared" si="47"/>
        <v>1</v>
      </c>
    </row>
    <row r="716" spans="1:31" x14ac:dyDescent="0.25">
      <c r="A716" s="33" t="str">
        <f>DATA!A715</f>
        <v>AU (AU.B.Bystrica)</v>
      </c>
      <c r="B716" s="41" t="str">
        <f>DATA!C715&amp;" - "&amp;DATA!B715</f>
        <v>Dramaturg - ZN1</v>
      </c>
      <c r="C716" s="38">
        <f t="shared" si="44"/>
        <v>0</v>
      </c>
      <c r="D716" s="13">
        <v>0</v>
      </c>
      <c r="E716" s="13">
        <v>0</v>
      </c>
      <c r="F716" s="13">
        <v>0</v>
      </c>
      <c r="G716" s="13">
        <v>0</v>
      </c>
      <c r="H716" s="13">
        <v>0</v>
      </c>
      <c r="I716" s="13">
        <v>0</v>
      </c>
      <c r="J716" s="38">
        <f t="shared" si="45"/>
        <v>1</v>
      </c>
      <c r="K716" s="13">
        <v>0</v>
      </c>
      <c r="L716" s="13">
        <v>0</v>
      </c>
      <c r="M716">
        <v>0</v>
      </c>
      <c r="N716">
        <v>1</v>
      </c>
      <c r="O716">
        <v>0</v>
      </c>
      <c r="P716">
        <v>0</v>
      </c>
      <c r="Q716">
        <v>0</v>
      </c>
      <c r="R716">
        <v>0</v>
      </c>
      <c r="S716">
        <v>0</v>
      </c>
      <c r="T716" s="38">
        <f t="shared" si="46"/>
        <v>0</v>
      </c>
      <c r="U716">
        <v>0</v>
      </c>
      <c r="V716">
        <v>0</v>
      </c>
      <c r="W716">
        <v>0</v>
      </c>
      <c r="X716">
        <v>0</v>
      </c>
      <c r="Y716">
        <v>0</v>
      </c>
      <c r="Z716">
        <v>0</v>
      </c>
      <c r="AA716">
        <v>0</v>
      </c>
      <c r="AB716">
        <v>0</v>
      </c>
      <c r="AC716">
        <v>0</v>
      </c>
      <c r="AD716" s="38">
        <v>0</v>
      </c>
      <c r="AE716" s="39">
        <f t="shared" si="47"/>
        <v>1</v>
      </c>
    </row>
    <row r="717" spans="1:31" x14ac:dyDescent="0.25">
      <c r="A717" s="33" t="str">
        <f>DATA!A716</f>
        <v>AU (AU.B.Bystrica)</v>
      </c>
      <c r="B717" s="41" t="str">
        <f>DATA!C716&amp;" - "&amp;DATA!B716</f>
        <v>Herec v hlavnej úlohy - ZN1</v>
      </c>
      <c r="C717" s="38">
        <f t="shared" si="44"/>
        <v>0</v>
      </c>
      <c r="D717" s="13">
        <v>0</v>
      </c>
      <c r="E717" s="13">
        <v>0</v>
      </c>
      <c r="F717" s="13">
        <v>0</v>
      </c>
      <c r="G717" s="13">
        <v>0</v>
      </c>
      <c r="H717" s="13">
        <v>0</v>
      </c>
      <c r="I717" s="13">
        <v>0</v>
      </c>
      <c r="J717" s="38">
        <f t="shared" si="45"/>
        <v>0.90244999999999997</v>
      </c>
      <c r="K717" s="13">
        <v>0</v>
      </c>
      <c r="L717" s="13">
        <v>0</v>
      </c>
      <c r="M717">
        <v>0</v>
      </c>
      <c r="N717">
        <v>0.90244999999999997</v>
      </c>
      <c r="O717">
        <v>0</v>
      </c>
      <c r="P717">
        <v>0</v>
      </c>
      <c r="Q717">
        <v>0</v>
      </c>
      <c r="R717">
        <v>0</v>
      </c>
      <c r="S717">
        <v>0</v>
      </c>
      <c r="T717" s="38">
        <f t="shared" si="46"/>
        <v>0</v>
      </c>
      <c r="U717">
        <v>0</v>
      </c>
      <c r="V717">
        <v>0</v>
      </c>
      <c r="W717">
        <v>0</v>
      </c>
      <c r="X717">
        <v>0</v>
      </c>
      <c r="Y717">
        <v>0</v>
      </c>
      <c r="Z717">
        <v>0</v>
      </c>
      <c r="AA717">
        <v>0</v>
      </c>
      <c r="AB717">
        <v>0</v>
      </c>
      <c r="AC717">
        <v>0</v>
      </c>
      <c r="AD717" s="38">
        <v>0</v>
      </c>
      <c r="AE717" s="39">
        <f t="shared" si="47"/>
        <v>0.90244999999999997</v>
      </c>
    </row>
    <row r="718" spans="1:31" x14ac:dyDescent="0.25">
      <c r="A718" s="33" t="str">
        <f>DATA!A717</f>
        <v>AU (AU.B.Bystrica)</v>
      </c>
      <c r="B718" s="41" t="str">
        <f>DATA!C717&amp;" - "&amp;DATA!B717</f>
        <v>Herec vo vedľajšej úlohe - ZN1</v>
      </c>
      <c r="C718" s="38">
        <f t="shared" si="44"/>
        <v>0</v>
      </c>
      <c r="D718" s="13">
        <v>0</v>
      </c>
      <c r="E718" s="13">
        <v>0</v>
      </c>
      <c r="F718" s="13">
        <v>0</v>
      </c>
      <c r="G718" s="13">
        <v>0</v>
      </c>
      <c r="H718" s="13">
        <v>0</v>
      </c>
      <c r="I718" s="13">
        <v>0</v>
      </c>
      <c r="J718" s="38">
        <f t="shared" si="45"/>
        <v>0.33334000000000003</v>
      </c>
      <c r="K718" s="13">
        <v>0</v>
      </c>
      <c r="L718" s="13">
        <v>0</v>
      </c>
      <c r="M718">
        <v>0</v>
      </c>
      <c r="N718">
        <v>0.33334000000000003</v>
      </c>
      <c r="O718">
        <v>0</v>
      </c>
      <c r="P718">
        <v>0</v>
      </c>
      <c r="Q718">
        <v>0</v>
      </c>
      <c r="R718">
        <v>0</v>
      </c>
      <c r="S718">
        <v>0</v>
      </c>
      <c r="T718" s="38">
        <f t="shared" si="46"/>
        <v>0</v>
      </c>
      <c r="U718">
        <v>0</v>
      </c>
      <c r="V718">
        <v>0</v>
      </c>
      <c r="W718">
        <v>0</v>
      </c>
      <c r="X718">
        <v>0</v>
      </c>
      <c r="Y718">
        <v>0</v>
      </c>
      <c r="Z718">
        <v>0</v>
      </c>
      <c r="AA718">
        <v>0</v>
      </c>
      <c r="AB718">
        <v>0</v>
      </c>
      <c r="AC718">
        <v>0</v>
      </c>
      <c r="AD718" s="38">
        <v>0</v>
      </c>
      <c r="AE718" s="39">
        <f t="shared" si="47"/>
        <v>0.33334000000000003</v>
      </c>
    </row>
    <row r="719" spans="1:31" x14ac:dyDescent="0.25">
      <c r="A719" s="33" t="str">
        <f>DATA!A718</f>
        <v>AU (AU.B.Bystrica)</v>
      </c>
      <c r="B719" s="41" t="str">
        <f>DATA!C718&amp;" - "&amp;DATA!B718</f>
        <v>Inštrumentalista - ZN1</v>
      </c>
      <c r="C719" s="38">
        <f t="shared" si="44"/>
        <v>0</v>
      </c>
      <c r="D719" s="13">
        <v>0</v>
      </c>
      <c r="E719" s="13">
        <v>0</v>
      </c>
      <c r="F719" s="13">
        <v>0</v>
      </c>
      <c r="G719" s="13">
        <v>0</v>
      </c>
      <c r="H719" s="13">
        <v>0</v>
      </c>
      <c r="I719" s="13">
        <v>0</v>
      </c>
      <c r="J719" s="38">
        <f t="shared" si="45"/>
        <v>0.66666999999999998</v>
      </c>
      <c r="K719" s="13">
        <v>0</v>
      </c>
      <c r="L719" s="13">
        <v>0</v>
      </c>
      <c r="M719">
        <v>0</v>
      </c>
      <c r="N719">
        <v>0.66666999999999998</v>
      </c>
      <c r="O719">
        <v>0</v>
      </c>
      <c r="P719">
        <v>0</v>
      </c>
      <c r="Q719">
        <v>0</v>
      </c>
      <c r="R719">
        <v>0</v>
      </c>
      <c r="S719">
        <v>0</v>
      </c>
      <c r="T719" s="38">
        <f t="shared" si="46"/>
        <v>0</v>
      </c>
      <c r="U719">
        <v>0</v>
      </c>
      <c r="V719">
        <v>0</v>
      </c>
      <c r="W719">
        <v>0</v>
      </c>
      <c r="X719">
        <v>0</v>
      </c>
      <c r="Y719">
        <v>0</v>
      </c>
      <c r="Z719">
        <v>0</v>
      </c>
      <c r="AA719">
        <v>0</v>
      </c>
      <c r="AB719">
        <v>0</v>
      </c>
      <c r="AC719">
        <v>0</v>
      </c>
      <c r="AD719" s="38">
        <v>0</v>
      </c>
      <c r="AE719" s="39">
        <f t="shared" si="47"/>
        <v>0.66666999999999998</v>
      </c>
    </row>
    <row r="720" spans="1:31" x14ac:dyDescent="0.25">
      <c r="A720" s="33" t="str">
        <f>DATA!A719</f>
        <v>AU (AU.B.Bystrica)</v>
      </c>
      <c r="B720" s="41" t="str">
        <f>DATA!C719&amp;" - "&amp;DATA!B719</f>
        <v>Inštrumentalista - sólista - ZN1</v>
      </c>
      <c r="C720" s="38">
        <f t="shared" si="44"/>
        <v>0</v>
      </c>
      <c r="D720" s="13">
        <v>0</v>
      </c>
      <c r="E720" s="13">
        <v>0</v>
      </c>
      <c r="F720" s="13">
        <v>0</v>
      </c>
      <c r="G720" s="13">
        <v>0</v>
      </c>
      <c r="H720" s="13">
        <v>0</v>
      </c>
      <c r="I720" s="13">
        <v>0</v>
      </c>
      <c r="J720" s="38">
        <f t="shared" si="45"/>
        <v>2.5</v>
      </c>
      <c r="K720" s="13">
        <v>0</v>
      </c>
      <c r="L720" s="13">
        <v>0</v>
      </c>
      <c r="M720">
        <v>0</v>
      </c>
      <c r="N720">
        <v>2.5</v>
      </c>
      <c r="O720">
        <v>0</v>
      </c>
      <c r="P720">
        <v>0</v>
      </c>
      <c r="Q720">
        <v>0</v>
      </c>
      <c r="R720">
        <v>0</v>
      </c>
      <c r="S720">
        <v>0</v>
      </c>
      <c r="T720" s="38">
        <f t="shared" si="46"/>
        <v>0</v>
      </c>
      <c r="U720">
        <v>0</v>
      </c>
      <c r="V720">
        <v>0</v>
      </c>
      <c r="W720">
        <v>0</v>
      </c>
      <c r="X720">
        <v>0</v>
      </c>
      <c r="Y720">
        <v>0</v>
      </c>
      <c r="Z720">
        <v>0</v>
      </c>
      <c r="AA720">
        <v>0</v>
      </c>
      <c r="AB720">
        <v>0</v>
      </c>
      <c r="AC720">
        <v>0</v>
      </c>
      <c r="AD720" s="38">
        <v>0</v>
      </c>
      <c r="AE720" s="39">
        <f t="shared" si="47"/>
        <v>2.5</v>
      </c>
    </row>
    <row r="721" spans="1:31" x14ac:dyDescent="0.25">
      <c r="A721" s="33" t="str">
        <f>DATA!A720</f>
        <v>AU (AU.B.Bystrica)</v>
      </c>
      <c r="B721" s="41" t="str">
        <f>DATA!C720&amp;" - "&amp;DATA!B720</f>
        <v>Režisér - ZN1</v>
      </c>
      <c r="C721" s="38">
        <f t="shared" si="44"/>
        <v>0</v>
      </c>
      <c r="D721" s="13">
        <v>0</v>
      </c>
      <c r="E721" s="13">
        <v>0</v>
      </c>
      <c r="F721" s="13">
        <v>0</v>
      </c>
      <c r="G721" s="13">
        <v>0</v>
      </c>
      <c r="H721" s="13">
        <v>0</v>
      </c>
      <c r="I721" s="13">
        <v>0</v>
      </c>
      <c r="J721" s="38">
        <f t="shared" si="45"/>
        <v>1</v>
      </c>
      <c r="K721" s="13">
        <v>0</v>
      </c>
      <c r="L721" s="13">
        <v>0</v>
      </c>
      <c r="M721">
        <v>0</v>
      </c>
      <c r="N721">
        <v>1</v>
      </c>
      <c r="O721">
        <v>0</v>
      </c>
      <c r="P721">
        <v>0</v>
      </c>
      <c r="Q721">
        <v>0</v>
      </c>
      <c r="R721">
        <v>0</v>
      </c>
      <c r="S721">
        <v>0</v>
      </c>
      <c r="T721" s="38">
        <f t="shared" si="46"/>
        <v>0</v>
      </c>
      <c r="U721">
        <v>0</v>
      </c>
      <c r="V721">
        <v>0</v>
      </c>
      <c r="W721">
        <v>0</v>
      </c>
      <c r="X721">
        <v>0</v>
      </c>
      <c r="Y721">
        <v>0</v>
      </c>
      <c r="Z721">
        <v>0</v>
      </c>
      <c r="AA721">
        <v>0</v>
      </c>
      <c r="AB721">
        <v>0</v>
      </c>
      <c r="AC721">
        <v>0</v>
      </c>
      <c r="AD721" s="38">
        <v>0</v>
      </c>
      <c r="AE721" s="39">
        <f t="shared" si="47"/>
        <v>1</v>
      </c>
    </row>
    <row r="722" spans="1:31" x14ac:dyDescent="0.25">
      <c r="A722" s="33" t="str">
        <f>DATA!A721</f>
        <v>AU (AU.B.Bystrica)</v>
      </c>
      <c r="B722" s="41" t="str">
        <f>DATA!C721&amp;" - "&amp;DATA!B721</f>
        <v>Autor hudby - ZN2</v>
      </c>
      <c r="C722" s="38">
        <f t="shared" si="44"/>
        <v>0</v>
      </c>
      <c r="D722" s="13">
        <v>0</v>
      </c>
      <c r="E722" s="13">
        <v>0</v>
      </c>
      <c r="F722" s="13">
        <v>0</v>
      </c>
      <c r="G722" s="13">
        <v>0</v>
      </c>
      <c r="H722" s="13">
        <v>0</v>
      </c>
      <c r="I722" s="13">
        <v>0</v>
      </c>
      <c r="J722" s="38">
        <f t="shared" si="45"/>
        <v>1</v>
      </c>
      <c r="K722" s="13">
        <v>0</v>
      </c>
      <c r="L722" s="13">
        <v>0</v>
      </c>
      <c r="M722">
        <v>0</v>
      </c>
      <c r="N722">
        <v>0</v>
      </c>
      <c r="O722">
        <v>1</v>
      </c>
      <c r="P722">
        <v>0</v>
      </c>
      <c r="Q722">
        <v>0</v>
      </c>
      <c r="R722">
        <v>0</v>
      </c>
      <c r="S722">
        <v>0</v>
      </c>
      <c r="T722" s="38">
        <f t="shared" si="46"/>
        <v>0</v>
      </c>
      <c r="U722">
        <v>0</v>
      </c>
      <c r="V722">
        <v>0</v>
      </c>
      <c r="W722">
        <v>0</v>
      </c>
      <c r="X722">
        <v>0</v>
      </c>
      <c r="Y722">
        <v>0</v>
      </c>
      <c r="Z722">
        <v>0</v>
      </c>
      <c r="AA722">
        <v>0</v>
      </c>
      <c r="AB722">
        <v>0</v>
      </c>
      <c r="AC722">
        <v>0</v>
      </c>
      <c r="AD722" s="38">
        <v>0</v>
      </c>
      <c r="AE722" s="39">
        <f t="shared" si="47"/>
        <v>1</v>
      </c>
    </row>
    <row r="723" spans="1:31" x14ac:dyDescent="0.25">
      <c r="A723" s="33" t="str">
        <f>DATA!A722</f>
        <v>AU (AU.B.Bystrica)</v>
      </c>
      <c r="B723" s="41" t="str">
        <f>DATA!C722&amp;" - "&amp;DATA!B722</f>
        <v>Autor pohybovej spolupráce - ZN2</v>
      </c>
      <c r="C723" s="38">
        <f t="shared" si="44"/>
        <v>0</v>
      </c>
      <c r="D723" s="13">
        <v>0</v>
      </c>
      <c r="E723" s="13">
        <v>0</v>
      </c>
      <c r="F723" s="13">
        <v>0</v>
      </c>
      <c r="G723" s="13">
        <v>0</v>
      </c>
      <c r="H723" s="13">
        <v>0</v>
      </c>
      <c r="I723" s="13">
        <v>0</v>
      </c>
      <c r="J723" s="38">
        <f t="shared" si="45"/>
        <v>1</v>
      </c>
      <c r="K723" s="13">
        <v>0</v>
      </c>
      <c r="L723" s="13">
        <v>0</v>
      </c>
      <c r="M723">
        <v>0</v>
      </c>
      <c r="N723">
        <v>0</v>
      </c>
      <c r="O723">
        <v>1</v>
      </c>
      <c r="P723">
        <v>0</v>
      </c>
      <c r="Q723">
        <v>0</v>
      </c>
      <c r="R723">
        <v>0</v>
      </c>
      <c r="S723">
        <v>0</v>
      </c>
      <c r="T723" s="38">
        <f t="shared" si="46"/>
        <v>0</v>
      </c>
      <c r="U723">
        <v>0</v>
      </c>
      <c r="V723">
        <v>0</v>
      </c>
      <c r="W723">
        <v>0</v>
      </c>
      <c r="X723">
        <v>0</v>
      </c>
      <c r="Y723">
        <v>0</v>
      </c>
      <c r="Z723">
        <v>0</v>
      </c>
      <c r="AA723">
        <v>0</v>
      </c>
      <c r="AB723">
        <v>0</v>
      </c>
      <c r="AC723">
        <v>0</v>
      </c>
      <c r="AD723" s="38">
        <v>0</v>
      </c>
      <c r="AE723" s="39">
        <f t="shared" si="47"/>
        <v>1</v>
      </c>
    </row>
    <row r="724" spans="1:31" x14ac:dyDescent="0.25">
      <c r="A724" s="33" t="str">
        <f>DATA!A723</f>
        <v>AU (AU.B.Bystrica)</v>
      </c>
      <c r="B724" s="41" t="str">
        <f>DATA!C723&amp;" - "&amp;DATA!B723</f>
        <v>Herec v hlavnej úlohy - ZN2</v>
      </c>
      <c r="C724" s="38">
        <f t="shared" si="44"/>
        <v>0</v>
      </c>
      <c r="D724" s="13">
        <v>0</v>
      </c>
      <c r="E724" s="13">
        <v>0</v>
      </c>
      <c r="F724" s="13">
        <v>0</v>
      </c>
      <c r="G724" s="13">
        <v>0</v>
      </c>
      <c r="H724" s="13">
        <v>0</v>
      </c>
      <c r="I724" s="13">
        <v>0</v>
      </c>
      <c r="J724" s="38">
        <f t="shared" si="45"/>
        <v>1</v>
      </c>
      <c r="K724" s="13">
        <v>0</v>
      </c>
      <c r="L724" s="13">
        <v>0</v>
      </c>
      <c r="M724">
        <v>0</v>
      </c>
      <c r="N724">
        <v>0</v>
      </c>
      <c r="O724">
        <v>1</v>
      </c>
      <c r="P724">
        <v>0</v>
      </c>
      <c r="Q724">
        <v>0</v>
      </c>
      <c r="R724">
        <v>0</v>
      </c>
      <c r="S724">
        <v>0</v>
      </c>
      <c r="T724" s="38">
        <f t="shared" si="46"/>
        <v>0</v>
      </c>
      <c r="U724">
        <v>0</v>
      </c>
      <c r="V724">
        <v>0</v>
      </c>
      <c r="W724">
        <v>0</v>
      </c>
      <c r="X724">
        <v>0</v>
      </c>
      <c r="Y724">
        <v>0</v>
      </c>
      <c r="Z724">
        <v>0</v>
      </c>
      <c r="AA724">
        <v>0</v>
      </c>
      <c r="AB724">
        <v>0</v>
      </c>
      <c r="AC724">
        <v>0</v>
      </c>
      <c r="AD724" s="38">
        <v>0</v>
      </c>
      <c r="AE724" s="39">
        <f t="shared" si="47"/>
        <v>1</v>
      </c>
    </row>
    <row r="725" spans="1:31" x14ac:dyDescent="0.25">
      <c r="A725" s="33" t="str">
        <f>DATA!A724</f>
        <v>AU (AU.B.Bystrica)</v>
      </c>
      <c r="B725" s="41" t="str">
        <f>DATA!C724&amp;" - "&amp;DATA!B724</f>
        <v>Inštrumentalista - sólista - ZN2</v>
      </c>
      <c r="C725" s="38">
        <f t="shared" si="44"/>
        <v>0</v>
      </c>
      <c r="D725" s="13">
        <v>0</v>
      </c>
      <c r="E725" s="13">
        <v>0</v>
      </c>
      <c r="F725" s="13">
        <v>0</v>
      </c>
      <c r="G725" s="13">
        <v>0</v>
      </c>
      <c r="H725" s="13">
        <v>0</v>
      </c>
      <c r="I725" s="13">
        <v>0</v>
      </c>
      <c r="J725" s="38">
        <f t="shared" si="45"/>
        <v>1.5</v>
      </c>
      <c r="K725" s="13">
        <v>0</v>
      </c>
      <c r="L725" s="13">
        <v>0</v>
      </c>
      <c r="M725">
        <v>0</v>
      </c>
      <c r="N725">
        <v>0</v>
      </c>
      <c r="O725">
        <v>1.5</v>
      </c>
      <c r="P725">
        <v>0</v>
      </c>
      <c r="Q725">
        <v>0</v>
      </c>
      <c r="R725">
        <v>0</v>
      </c>
      <c r="S725">
        <v>0</v>
      </c>
      <c r="T725" s="38">
        <f t="shared" si="46"/>
        <v>0</v>
      </c>
      <c r="U725">
        <v>0</v>
      </c>
      <c r="V725">
        <v>0</v>
      </c>
      <c r="W725">
        <v>0</v>
      </c>
      <c r="X725">
        <v>0</v>
      </c>
      <c r="Y725">
        <v>0</v>
      </c>
      <c r="Z725">
        <v>0</v>
      </c>
      <c r="AA725">
        <v>0</v>
      </c>
      <c r="AB725">
        <v>0</v>
      </c>
      <c r="AC725">
        <v>0</v>
      </c>
      <c r="AD725" s="38">
        <v>0</v>
      </c>
      <c r="AE725" s="39">
        <f t="shared" si="47"/>
        <v>1.5</v>
      </c>
    </row>
    <row r="726" spans="1:31" x14ac:dyDescent="0.25">
      <c r="A726" s="33" t="str">
        <f>DATA!A725</f>
        <v>AU (AU.B.Bystrica)</v>
      </c>
      <c r="B726" s="41" t="str">
        <f>DATA!C725&amp;" - "&amp;DATA!B725</f>
        <v>Výtvarník - ZN2</v>
      </c>
      <c r="C726" s="38">
        <f t="shared" si="44"/>
        <v>0</v>
      </c>
      <c r="D726" s="13">
        <v>0</v>
      </c>
      <c r="E726" s="13">
        <v>0</v>
      </c>
      <c r="F726" s="13">
        <v>0</v>
      </c>
      <c r="G726" s="13">
        <v>0</v>
      </c>
      <c r="H726" s="13">
        <v>0</v>
      </c>
      <c r="I726" s="13">
        <v>0</v>
      </c>
      <c r="J726" s="38">
        <f t="shared" si="45"/>
        <v>1</v>
      </c>
      <c r="K726" s="13">
        <v>0</v>
      </c>
      <c r="L726" s="13">
        <v>0</v>
      </c>
      <c r="M726">
        <v>0</v>
      </c>
      <c r="N726">
        <v>0</v>
      </c>
      <c r="O726">
        <v>1</v>
      </c>
      <c r="P726">
        <v>0</v>
      </c>
      <c r="Q726">
        <v>0</v>
      </c>
      <c r="R726">
        <v>0</v>
      </c>
      <c r="S726">
        <v>0</v>
      </c>
      <c r="T726" s="38">
        <f t="shared" si="46"/>
        <v>0</v>
      </c>
      <c r="U726">
        <v>0</v>
      </c>
      <c r="V726">
        <v>0</v>
      </c>
      <c r="W726">
        <v>0</v>
      </c>
      <c r="X726">
        <v>0</v>
      </c>
      <c r="Y726">
        <v>0</v>
      </c>
      <c r="Z726">
        <v>0</v>
      </c>
      <c r="AA726">
        <v>0</v>
      </c>
      <c r="AB726">
        <v>0</v>
      </c>
      <c r="AC726">
        <v>0</v>
      </c>
      <c r="AD726" s="38">
        <v>0</v>
      </c>
      <c r="AE726" s="39">
        <f t="shared" si="47"/>
        <v>1</v>
      </c>
    </row>
    <row r="727" spans="1:31" x14ac:dyDescent="0.25">
      <c r="A727" s="33" t="str">
        <f>DATA!A726</f>
        <v>AU (AU.B.Bystrica)</v>
      </c>
      <c r="B727" s="41" t="str">
        <f>DATA!C726&amp;" - "&amp;DATA!B726</f>
        <v>Spevák - ZN3</v>
      </c>
      <c r="C727" s="38">
        <f t="shared" si="44"/>
        <v>0</v>
      </c>
      <c r="D727" s="13">
        <v>0</v>
      </c>
      <c r="E727" s="13">
        <v>0</v>
      </c>
      <c r="F727" s="13">
        <v>0</v>
      </c>
      <c r="G727" s="13">
        <v>0</v>
      </c>
      <c r="H727" s="13">
        <v>0</v>
      </c>
      <c r="I727" s="13">
        <v>0</v>
      </c>
      <c r="J727" s="38">
        <f t="shared" si="45"/>
        <v>0.16669999999999999</v>
      </c>
      <c r="K727" s="13">
        <v>0</v>
      </c>
      <c r="L727" s="13">
        <v>0</v>
      </c>
      <c r="M727">
        <v>0</v>
      </c>
      <c r="N727">
        <v>0</v>
      </c>
      <c r="O727">
        <v>0</v>
      </c>
      <c r="P727">
        <v>0.16669999999999999</v>
      </c>
      <c r="Q727">
        <v>0</v>
      </c>
      <c r="R727">
        <v>0</v>
      </c>
      <c r="S727">
        <v>0</v>
      </c>
      <c r="T727" s="38">
        <f t="shared" si="46"/>
        <v>0</v>
      </c>
      <c r="U727">
        <v>0</v>
      </c>
      <c r="V727">
        <v>0</v>
      </c>
      <c r="W727">
        <v>0</v>
      </c>
      <c r="X727">
        <v>0</v>
      </c>
      <c r="Y727">
        <v>0</v>
      </c>
      <c r="Z727">
        <v>0</v>
      </c>
      <c r="AA727">
        <v>0</v>
      </c>
      <c r="AB727">
        <v>0</v>
      </c>
      <c r="AC727">
        <v>0</v>
      </c>
      <c r="AD727" s="38">
        <v>0</v>
      </c>
      <c r="AE727" s="39">
        <f t="shared" si="47"/>
        <v>0.16669999999999999</v>
      </c>
    </row>
    <row r="728" spans="1:31" x14ac:dyDescent="0.25">
      <c r="A728" s="33" t="str">
        <f>DATA!A727</f>
        <v>AU (AU.B.Bystrica)</v>
      </c>
      <c r="B728" s="41" t="str">
        <f>DATA!C727&amp;" - "&amp;DATA!B727</f>
        <v>Spevák - sólista - ZN3</v>
      </c>
      <c r="C728" s="38">
        <f t="shared" si="44"/>
        <v>0</v>
      </c>
      <c r="D728" s="13">
        <v>0</v>
      </c>
      <c r="E728" s="13">
        <v>0</v>
      </c>
      <c r="F728" s="13">
        <v>0</v>
      </c>
      <c r="G728" s="13">
        <v>0</v>
      </c>
      <c r="H728" s="13">
        <v>0</v>
      </c>
      <c r="I728" s="13">
        <v>0</v>
      </c>
      <c r="J728" s="38">
        <f t="shared" si="45"/>
        <v>1</v>
      </c>
      <c r="K728" s="13">
        <v>0</v>
      </c>
      <c r="L728" s="13">
        <v>0</v>
      </c>
      <c r="M728">
        <v>0</v>
      </c>
      <c r="N728">
        <v>0</v>
      </c>
      <c r="O728">
        <v>0</v>
      </c>
      <c r="P728">
        <v>1</v>
      </c>
      <c r="Q728">
        <v>0</v>
      </c>
      <c r="R728">
        <v>0</v>
      </c>
      <c r="S728">
        <v>0</v>
      </c>
      <c r="T728" s="38">
        <f t="shared" si="46"/>
        <v>0</v>
      </c>
      <c r="U728">
        <v>0</v>
      </c>
      <c r="V728">
        <v>0</v>
      </c>
      <c r="W728">
        <v>0</v>
      </c>
      <c r="X728">
        <v>0</v>
      </c>
      <c r="Y728">
        <v>0</v>
      </c>
      <c r="Z728">
        <v>0</v>
      </c>
      <c r="AA728">
        <v>0</v>
      </c>
      <c r="AB728">
        <v>0</v>
      </c>
      <c r="AC728">
        <v>0</v>
      </c>
      <c r="AD728" s="38">
        <v>0</v>
      </c>
      <c r="AE728" s="39">
        <f t="shared" si="47"/>
        <v>1</v>
      </c>
    </row>
    <row r="729" spans="1:31" x14ac:dyDescent="0.25">
      <c r="A729" s="33" t="str">
        <f>DATA!A728</f>
        <v>AU (AU.B.Bystrica)</v>
      </c>
      <c r="B729" s="41" t="str">
        <f>DATA!C728&amp;" - "&amp;DATA!B728</f>
        <v>Výtvarník - ZR1</v>
      </c>
      <c r="C729" s="38">
        <f t="shared" si="44"/>
        <v>0</v>
      </c>
      <c r="D729" s="13">
        <v>0</v>
      </c>
      <c r="E729" s="13">
        <v>0</v>
      </c>
      <c r="F729" s="13">
        <v>0</v>
      </c>
      <c r="G729" s="13">
        <v>0</v>
      </c>
      <c r="H729" s="13">
        <v>0</v>
      </c>
      <c r="I729" s="13">
        <v>0</v>
      </c>
      <c r="J729" s="38">
        <f t="shared" si="45"/>
        <v>5</v>
      </c>
      <c r="K729" s="13">
        <v>0</v>
      </c>
      <c r="L729" s="13">
        <v>0</v>
      </c>
      <c r="M729">
        <v>0</v>
      </c>
      <c r="N729">
        <v>0</v>
      </c>
      <c r="O729">
        <v>0</v>
      </c>
      <c r="P729">
        <v>0</v>
      </c>
      <c r="Q729">
        <v>5</v>
      </c>
      <c r="R729">
        <v>0</v>
      </c>
      <c r="S729">
        <v>0</v>
      </c>
      <c r="T729" s="38">
        <f t="shared" si="46"/>
        <v>0</v>
      </c>
      <c r="U729">
        <v>0</v>
      </c>
      <c r="V729">
        <v>0</v>
      </c>
      <c r="W729">
        <v>0</v>
      </c>
      <c r="X729">
        <v>0</v>
      </c>
      <c r="Y729">
        <v>0</v>
      </c>
      <c r="Z729">
        <v>0</v>
      </c>
      <c r="AA729">
        <v>0</v>
      </c>
      <c r="AB729">
        <v>0</v>
      </c>
      <c r="AC729">
        <v>0</v>
      </c>
      <c r="AD729" s="38">
        <v>0</v>
      </c>
      <c r="AE729" s="39">
        <f t="shared" si="47"/>
        <v>5</v>
      </c>
    </row>
    <row r="730" spans="1:31" x14ac:dyDescent="0.25">
      <c r="A730" s="33" t="str">
        <f>DATA!A729</f>
        <v>KU (KU.Ružomberok)</v>
      </c>
      <c r="B730" s="41" t="str">
        <f>DATA!C729&amp;" - "&amp;DATA!B729</f>
        <v>Inštrumentalista - SM1</v>
      </c>
      <c r="C730" s="38">
        <f t="shared" si="44"/>
        <v>0</v>
      </c>
      <c r="D730" s="13">
        <v>0</v>
      </c>
      <c r="E730" s="13">
        <v>0</v>
      </c>
      <c r="F730" s="13">
        <v>0</v>
      </c>
      <c r="G730" s="13">
        <v>0</v>
      </c>
      <c r="H730" s="13">
        <v>0</v>
      </c>
      <c r="I730" s="13">
        <v>0</v>
      </c>
      <c r="J730" s="38">
        <f t="shared" si="45"/>
        <v>0</v>
      </c>
      <c r="K730" s="13">
        <v>0</v>
      </c>
      <c r="L730" s="13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S730">
        <v>0</v>
      </c>
      <c r="T730" s="38">
        <f t="shared" si="46"/>
        <v>13.6</v>
      </c>
      <c r="U730">
        <v>13.6</v>
      </c>
      <c r="V730">
        <v>0</v>
      </c>
      <c r="W730">
        <v>0</v>
      </c>
      <c r="X730">
        <v>0</v>
      </c>
      <c r="Y730">
        <v>0</v>
      </c>
      <c r="Z730">
        <v>0</v>
      </c>
      <c r="AA730">
        <v>0</v>
      </c>
      <c r="AB730">
        <v>0</v>
      </c>
      <c r="AC730">
        <v>0</v>
      </c>
      <c r="AD730" s="38">
        <v>0</v>
      </c>
      <c r="AE730" s="39">
        <f t="shared" si="47"/>
        <v>13.6</v>
      </c>
    </row>
    <row r="731" spans="1:31" x14ac:dyDescent="0.25">
      <c r="A731" s="33" t="str">
        <f>DATA!A730</f>
        <v>KU (KU.Ružomberok)</v>
      </c>
      <c r="B731" s="41" t="str">
        <f>DATA!C730&amp;" - "&amp;DATA!B730</f>
        <v>Inštrumentalista - sólista - SM1</v>
      </c>
      <c r="C731" s="38">
        <f t="shared" si="44"/>
        <v>0</v>
      </c>
      <c r="D731" s="13">
        <v>0</v>
      </c>
      <c r="E731" s="13">
        <v>0</v>
      </c>
      <c r="F731" s="13">
        <v>0</v>
      </c>
      <c r="G731" s="13">
        <v>0</v>
      </c>
      <c r="H731" s="13">
        <v>0</v>
      </c>
      <c r="I731" s="13">
        <v>0</v>
      </c>
      <c r="J731" s="38">
        <f t="shared" si="45"/>
        <v>0</v>
      </c>
      <c r="K731" s="13">
        <v>0</v>
      </c>
      <c r="L731" s="13">
        <v>0</v>
      </c>
      <c r="M731">
        <v>0</v>
      </c>
      <c r="N731">
        <v>0</v>
      </c>
      <c r="O731">
        <v>0</v>
      </c>
      <c r="P731">
        <v>0</v>
      </c>
      <c r="Q731">
        <v>0</v>
      </c>
      <c r="R731">
        <v>0</v>
      </c>
      <c r="S731">
        <v>0</v>
      </c>
      <c r="T731" s="38">
        <f t="shared" si="46"/>
        <v>3.42</v>
      </c>
      <c r="U731">
        <v>3.42</v>
      </c>
      <c r="V731">
        <v>0</v>
      </c>
      <c r="W731">
        <v>0</v>
      </c>
      <c r="X731">
        <v>0</v>
      </c>
      <c r="Y731">
        <v>0</v>
      </c>
      <c r="Z731">
        <v>0</v>
      </c>
      <c r="AA731">
        <v>0</v>
      </c>
      <c r="AB731">
        <v>0</v>
      </c>
      <c r="AC731">
        <v>0</v>
      </c>
      <c r="AD731" s="38">
        <v>0</v>
      </c>
      <c r="AE731" s="39">
        <f t="shared" si="47"/>
        <v>3.42</v>
      </c>
    </row>
    <row r="732" spans="1:31" x14ac:dyDescent="0.25">
      <c r="A732" s="33" t="str">
        <f>DATA!A731</f>
        <v>KU (KU.Ružomberok)</v>
      </c>
      <c r="B732" s="41" t="str">
        <f>DATA!C731&amp;" - "&amp;DATA!B731</f>
        <v>Spevák - SM1</v>
      </c>
      <c r="C732" s="38">
        <f t="shared" si="44"/>
        <v>0</v>
      </c>
      <c r="D732" s="13">
        <v>0</v>
      </c>
      <c r="E732" s="13">
        <v>0</v>
      </c>
      <c r="F732" s="13">
        <v>0</v>
      </c>
      <c r="G732" s="13">
        <v>0</v>
      </c>
      <c r="H732" s="13">
        <v>0</v>
      </c>
      <c r="I732" s="13">
        <v>0</v>
      </c>
      <c r="J732" s="38">
        <f t="shared" si="45"/>
        <v>0</v>
      </c>
      <c r="K732" s="13">
        <v>0</v>
      </c>
      <c r="L732" s="13">
        <v>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  <c r="S732">
        <v>0</v>
      </c>
      <c r="T732" s="38">
        <f t="shared" si="46"/>
        <v>2</v>
      </c>
      <c r="U732">
        <v>2</v>
      </c>
      <c r="V732">
        <v>0</v>
      </c>
      <c r="W732">
        <v>0</v>
      </c>
      <c r="X732">
        <v>0</v>
      </c>
      <c r="Y732">
        <v>0</v>
      </c>
      <c r="Z732">
        <v>0</v>
      </c>
      <c r="AA732">
        <v>0</v>
      </c>
      <c r="AB732">
        <v>0</v>
      </c>
      <c r="AC732">
        <v>0</v>
      </c>
      <c r="AD732" s="38">
        <v>0</v>
      </c>
      <c r="AE732" s="39">
        <f t="shared" si="47"/>
        <v>2</v>
      </c>
    </row>
    <row r="733" spans="1:31" x14ac:dyDescent="0.25">
      <c r="A733" s="33" t="str">
        <f>DATA!A732</f>
        <v>KU (KU.Ružomberok)</v>
      </c>
      <c r="B733" s="41" t="str">
        <f>DATA!C732&amp;" - "&amp;DATA!B732</f>
        <v>Inštrumentalista - SM2</v>
      </c>
      <c r="C733" s="38">
        <f t="shared" si="44"/>
        <v>0</v>
      </c>
      <c r="D733" s="13">
        <v>0</v>
      </c>
      <c r="E733" s="13">
        <v>0</v>
      </c>
      <c r="F733" s="13">
        <v>0</v>
      </c>
      <c r="G733" s="13">
        <v>0</v>
      </c>
      <c r="H733" s="13">
        <v>0</v>
      </c>
      <c r="I733" s="13">
        <v>0</v>
      </c>
      <c r="J733" s="38">
        <f t="shared" si="45"/>
        <v>0</v>
      </c>
      <c r="K733" s="13">
        <v>0</v>
      </c>
      <c r="L733" s="1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0</v>
      </c>
      <c r="S733">
        <v>0</v>
      </c>
      <c r="T733" s="38">
        <f t="shared" si="46"/>
        <v>3</v>
      </c>
      <c r="U733">
        <v>0</v>
      </c>
      <c r="V733">
        <v>3</v>
      </c>
      <c r="W733">
        <v>0</v>
      </c>
      <c r="X733">
        <v>0</v>
      </c>
      <c r="Y733">
        <v>0</v>
      </c>
      <c r="Z733">
        <v>0</v>
      </c>
      <c r="AA733">
        <v>0</v>
      </c>
      <c r="AB733">
        <v>0</v>
      </c>
      <c r="AC733">
        <v>0</v>
      </c>
      <c r="AD733" s="38">
        <v>0</v>
      </c>
      <c r="AE733" s="39">
        <f t="shared" si="47"/>
        <v>3</v>
      </c>
    </row>
    <row r="734" spans="1:31" x14ac:dyDescent="0.25">
      <c r="A734" s="33" t="str">
        <f>DATA!A733</f>
        <v>KU (KU.Ružomberok)</v>
      </c>
      <c r="B734" s="41" t="str">
        <f>DATA!C733&amp;" - "&amp;DATA!B733</f>
        <v>Inštrumentalista - sólista - SM2</v>
      </c>
      <c r="C734" s="38">
        <f t="shared" si="44"/>
        <v>0</v>
      </c>
      <c r="D734" s="13">
        <v>0</v>
      </c>
      <c r="E734" s="13">
        <v>0</v>
      </c>
      <c r="F734" s="13">
        <v>0</v>
      </c>
      <c r="G734" s="13">
        <v>0</v>
      </c>
      <c r="H734" s="13">
        <v>0</v>
      </c>
      <c r="I734" s="13">
        <v>0</v>
      </c>
      <c r="J734" s="38">
        <f t="shared" si="45"/>
        <v>0</v>
      </c>
      <c r="K734" s="13">
        <v>0</v>
      </c>
      <c r="L734" s="13">
        <v>0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0</v>
      </c>
      <c r="S734">
        <v>0</v>
      </c>
      <c r="T734" s="38">
        <f t="shared" si="46"/>
        <v>3</v>
      </c>
      <c r="U734">
        <v>0</v>
      </c>
      <c r="V734">
        <v>3</v>
      </c>
      <c r="W734">
        <v>0</v>
      </c>
      <c r="X734">
        <v>0</v>
      </c>
      <c r="Y734">
        <v>0</v>
      </c>
      <c r="Z734">
        <v>0</v>
      </c>
      <c r="AA734">
        <v>0</v>
      </c>
      <c r="AB734">
        <v>0</v>
      </c>
      <c r="AC734">
        <v>0</v>
      </c>
      <c r="AD734" s="38">
        <v>0</v>
      </c>
      <c r="AE734" s="39">
        <f t="shared" si="47"/>
        <v>3</v>
      </c>
    </row>
    <row r="735" spans="1:31" x14ac:dyDescent="0.25">
      <c r="A735" s="33" t="str">
        <f>DATA!A734</f>
        <v>KU (KU.Ružomberok)</v>
      </c>
      <c r="B735" s="41" t="str">
        <f>DATA!C734&amp;" - "&amp;DATA!B734</f>
        <v>Dirigent - SM3</v>
      </c>
      <c r="C735" s="38">
        <f t="shared" si="44"/>
        <v>0</v>
      </c>
      <c r="D735" s="13">
        <v>0</v>
      </c>
      <c r="E735" s="13">
        <v>0</v>
      </c>
      <c r="F735" s="13">
        <v>0</v>
      </c>
      <c r="G735" s="13">
        <v>0</v>
      </c>
      <c r="H735" s="13">
        <v>0</v>
      </c>
      <c r="I735" s="13">
        <v>0</v>
      </c>
      <c r="J735" s="38">
        <f t="shared" si="45"/>
        <v>0</v>
      </c>
      <c r="K735" s="13">
        <v>0</v>
      </c>
      <c r="L735" s="13">
        <v>0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0</v>
      </c>
      <c r="S735">
        <v>0</v>
      </c>
      <c r="T735" s="38">
        <f t="shared" si="46"/>
        <v>6</v>
      </c>
      <c r="U735">
        <v>0</v>
      </c>
      <c r="V735">
        <v>0</v>
      </c>
      <c r="W735">
        <v>6</v>
      </c>
      <c r="X735">
        <v>0</v>
      </c>
      <c r="Y735">
        <v>0</v>
      </c>
      <c r="Z735">
        <v>0</v>
      </c>
      <c r="AA735">
        <v>0</v>
      </c>
      <c r="AB735">
        <v>0</v>
      </c>
      <c r="AC735">
        <v>0</v>
      </c>
      <c r="AD735" s="38">
        <v>0</v>
      </c>
      <c r="AE735" s="39">
        <f t="shared" si="47"/>
        <v>6</v>
      </c>
    </row>
    <row r="736" spans="1:31" x14ac:dyDescent="0.25">
      <c r="A736" s="33" t="str">
        <f>DATA!A735</f>
        <v>KU (KU.Ružomberok)</v>
      </c>
      <c r="B736" s="41" t="str">
        <f>DATA!C735&amp;" - "&amp;DATA!B735</f>
        <v>Inštrumentalista - sólista - SM3</v>
      </c>
      <c r="C736" s="38">
        <f t="shared" si="44"/>
        <v>0</v>
      </c>
      <c r="D736" s="13">
        <v>0</v>
      </c>
      <c r="E736" s="13">
        <v>0</v>
      </c>
      <c r="F736" s="13">
        <v>0</v>
      </c>
      <c r="G736" s="13">
        <v>0</v>
      </c>
      <c r="H736" s="13">
        <v>0</v>
      </c>
      <c r="I736" s="13">
        <v>0</v>
      </c>
      <c r="J736" s="38">
        <f t="shared" si="45"/>
        <v>0</v>
      </c>
      <c r="K736" s="13">
        <v>0</v>
      </c>
      <c r="L736" s="13">
        <v>0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0</v>
      </c>
      <c r="S736">
        <v>0</v>
      </c>
      <c r="T736" s="38">
        <f t="shared" si="46"/>
        <v>23.5</v>
      </c>
      <c r="U736">
        <v>0</v>
      </c>
      <c r="V736">
        <v>0</v>
      </c>
      <c r="W736">
        <v>23.5</v>
      </c>
      <c r="X736">
        <v>0</v>
      </c>
      <c r="Y736">
        <v>0</v>
      </c>
      <c r="Z736">
        <v>0</v>
      </c>
      <c r="AA736">
        <v>0</v>
      </c>
      <c r="AB736">
        <v>0</v>
      </c>
      <c r="AC736">
        <v>0</v>
      </c>
      <c r="AD736" s="38">
        <v>0</v>
      </c>
      <c r="AE736" s="39">
        <f t="shared" si="47"/>
        <v>23.5</v>
      </c>
    </row>
    <row r="737" spans="1:31" x14ac:dyDescent="0.25">
      <c r="A737" s="33" t="str">
        <f>DATA!A736</f>
        <v>KU (KU.Ružomberok)</v>
      </c>
      <c r="B737" s="41" t="str">
        <f>DATA!C736&amp;" - "&amp;DATA!B736</f>
        <v>Spevák - sólista - SM3</v>
      </c>
      <c r="C737" s="38">
        <f t="shared" si="44"/>
        <v>0</v>
      </c>
      <c r="D737" s="13">
        <v>0</v>
      </c>
      <c r="E737" s="13">
        <v>0</v>
      </c>
      <c r="F737" s="13">
        <v>0</v>
      </c>
      <c r="G737" s="13">
        <v>0</v>
      </c>
      <c r="H737" s="13">
        <v>0</v>
      </c>
      <c r="I737" s="13">
        <v>0</v>
      </c>
      <c r="J737" s="38">
        <f t="shared" si="45"/>
        <v>0</v>
      </c>
      <c r="K737" s="13">
        <v>0</v>
      </c>
      <c r="L737" s="13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  <c r="S737">
        <v>0</v>
      </c>
      <c r="T737" s="38">
        <f t="shared" si="46"/>
        <v>10</v>
      </c>
      <c r="U737">
        <v>0</v>
      </c>
      <c r="V737">
        <v>0</v>
      </c>
      <c r="W737">
        <v>10</v>
      </c>
      <c r="X737">
        <v>0</v>
      </c>
      <c r="Y737">
        <v>0</v>
      </c>
      <c r="Z737">
        <v>0</v>
      </c>
      <c r="AA737">
        <v>0</v>
      </c>
      <c r="AB737">
        <v>0</v>
      </c>
      <c r="AC737">
        <v>0</v>
      </c>
      <c r="AD737" s="38">
        <v>0</v>
      </c>
      <c r="AE737" s="39">
        <f t="shared" si="47"/>
        <v>10</v>
      </c>
    </row>
    <row r="738" spans="1:31" x14ac:dyDescent="0.25">
      <c r="A738" s="33" t="str">
        <f>DATA!A737</f>
        <v>KU (KU.Ružomberok)</v>
      </c>
      <c r="B738" s="41" t="str">
        <f>DATA!C737&amp;" - "&amp;DATA!B737</f>
        <v>Výtvarník - SM3</v>
      </c>
      <c r="C738" s="38">
        <f t="shared" si="44"/>
        <v>0</v>
      </c>
      <c r="D738" s="13">
        <v>0</v>
      </c>
      <c r="E738" s="13">
        <v>0</v>
      </c>
      <c r="F738" s="13">
        <v>0</v>
      </c>
      <c r="G738" s="13">
        <v>0</v>
      </c>
      <c r="H738" s="13">
        <v>0</v>
      </c>
      <c r="I738" s="13">
        <v>0</v>
      </c>
      <c r="J738" s="38">
        <f t="shared" si="45"/>
        <v>0</v>
      </c>
      <c r="K738" s="13">
        <v>0</v>
      </c>
      <c r="L738" s="13">
        <v>0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0</v>
      </c>
      <c r="S738">
        <v>0</v>
      </c>
      <c r="T738" s="38">
        <f t="shared" si="46"/>
        <v>1</v>
      </c>
      <c r="U738">
        <v>0</v>
      </c>
      <c r="V738">
        <v>0</v>
      </c>
      <c r="W738">
        <v>1</v>
      </c>
      <c r="X738">
        <v>0</v>
      </c>
      <c r="Y738">
        <v>0</v>
      </c>
      <c r="Z738">
        <v>0</v>
      </c>
      <c r="AA738">
        <v>0</v>
      </c>
      <c r="AB738">
        <v>0</v>
      </c>
      <c r="AC738">
        <v>0</v>
      </c>
      <c r="AD738" s="38">
        <v>0</v>
      </c>
      <c r="AE738" s="39">
        <f t="shared" si="47"/>
        <v>1</v>
      </c>
    </row>
    <row r="739" spans="1:31" x14ac:dyDescent="0.25">
      <c r="A739" s="33" t="str">
        <f>DATA!A738</f>
        <v>KU (KU.Ružomberok)</v>
      </c>
      <c r="B739" s="41" t="str">
        <f>DATA!C738&amp;" - "&amp;DATA!B738</f>
        <v>Inštrumentalista - SN1</v>
      </c>
      <c r="C739" s="38">
        <f t="shared" si="44"/>
        <v>0</v>
      </c>
      <c r="D739" s="13">
        <v>0</v>
      </c>
      <c r="E739" s="13">
        <v>0</v>
      </c>
      <c r="F739" s="13">
        <v>0</v>
      </c>
      <c r="G739" s="13">
        <v>0</v>
      </c>
      <c r="H739" s="13">
        <v>0</v>
      </c>
      <c r="I739" s="13">
        <v>0</v>
      </c>
      <c r="J739" s="38">
        <f t="shared" si="45"/>
        <v>0</v>
      </c>
      <c r="K739" s="13">
        <v>0</v>
      </c>
      <c r="L739" s="13">
        <v>0</v>
      </c>
      <c r="M739">
        <v>0</v>
      </c>
      <c r="N739">
        <v>0</v>
      </c>
      <c r="O739">
        <v>0</v>
      </c>
      <c r="P739">
        <v>0</v>
      </c>
      <c r="Q739">
        <v>0</v>
      </c>
      <c r="R739">
        <v>0</v>
      </c>
      <c r="S739">
        <v>0</v>
      </c>
      <c r="T739" s="38">
        <f t="shared" si="46"/>
        <v>2</v>
      </c>
      <c r="U739">
        <v>0</v>
      </c>
      <c r="V739">
        <v>0</v>
      </c>
      <c r="W739">
        <v>0</v>
      </c>
      <c r="X739">
        <v>2</v>
      </c>
      <c r="Y739">
        <v>0</v>
      </c>
      <c r="Z739">
        <v>0</v>
      </c>
      <c r="AA739">
        <v>0</v>
      </c>
      <c r="AB739">
        <v>0</v>
      </c>
      <c r="AC739">
        <v>0</v>
      </c>
      <c r="AD739" s="38">
        <v>0</v>
      </c>
      <c r="AE739" s="39">
        <f t="shared" si="47"/>
        <v>2</v>
      </c>
    </row>
    <row r="740" spans="1:31" x14ac:dyDescent="0.25">
      <c r="A740" s="33" t="str">
        <f>DATA!A739</f>
        <v>KU (KU.Ružomberok)</v>
      </c>
      <c r="B740" s="41" t="str">
        <f>DATA!C739&amp;" - "&amp;DATA!B739</f>
        <v>Inštrumentalista - sólista - SN1</v>
      </c>
      <c r="C740" s="38">
        <f t="shared" si="44"/>
        <v>0</v>
      </c>
      <c r="D740" s="13">
        <v>0</v>
      </c>
      <c r="E740" s="13">
        <v>0</v>
      </c>
      <c r="F740" s="13">
        <v>0</v>
      </c>
      <c r="G740" s="13">
        <v>0</v>
      </c>
      <c r="H740" s="13">
        <v>0</v>
      </c>
      <c r="I740" s="13">
        <v>0</v>
      </c>
      <c r="J740" s="38">
        <f t="shared" si="45"/>
        <v>0</v>
      </c>
      <c r="K740" s="13">
        <v>0</v>
      </c>
      <c r="L740" s="13">
        <v>0</v>
      </c>
      <c r="M740">
        <v>0</v>
      </c>
      <c r="N740">
        <v>0</v>
      </c>
      <c r="O740">
        <v>0</v>
      </c>
      <c r="P740">
        <v>0</v>
      </c>
      <c r="Q740">
        <v>0</v>
      </c>
      <c r="R740">
        <v>0</v>
      </c>
      <c r="S740">
        <v>0</v>
      </c>
      <c r="T740" s="38">
        <f t="shared" si="46"/>
        <v>3.17</v>
      </c>
      <c r="U740">
        <v>0</v>
      </c>
      <c r="V740">
        <v>0</v>
      </c>
      <c r="W740">
        <v>0</v>
      </c>
      <c r="X740">
        <v>3.17</v>
      </c>
      <c r="Y740">
        <v>0</v>
      </c>
      <c r="Z740">
        <v>0</v>
      </c>
      <c r="AA740">
        <v>0</v>
      </c>
      <c r="AB740">
        <v>0</v>
      </c>
      <c r="AC740">
        <v>0</v>
      </c>
      <c r="AD740" s="38">
        <v>0</v>
      </c>
      <c r="AE740" s="39">
        <f t="shared" si="47"/>
        <v>3.17</v>
      </c>
    </row>
    <row r="741" spans="1:31" x14ac:dyDescent="0.25">
      <c r="A741" s="33" t="str">
        <f>DATA!A740</f>
        <v>KU (KU.Ružomberok)</v>
      </c>
      <c r="B741" s="41" t="str">
        <f>DATA!C740&amp;" - "&amp;DATA!B740</f>
        <v>Výtvarník - SN1</v>
      </c>
      <c r="C741" s="38">
        <f t="shared" si="44"/>
        <v>0</v>
      </c>
      <c r="D741" s="13">
        <v>0</v>
      </c>
      <c r="E741" s="13">
        <v>0</v>
      </c>
      <c r="F741" s="13">
        <v>0</v>
      </c>
      <c r="G741" s="13">
        <v>0</v>
      </c>
      <c r="H741" s="13">
        <v>0</v>
      </c>
      <c r="I741" s="13">
        <v>0</v>
      </c>
      <c r="J741" s="38">
        <f t="shared" si="45"/>
        <v>0</v>
      </c>
      <c r="K741" s="13">
        <v>0</v>
      </c>
      <c r="L741" s="13">
        <v>0</v>
      </c>
      <c r="M741">
        <v>0</v>
      </c>
      <c r="N741">
        <v>0</v>
      </c>
      <c r="O741">
        <v>0</v>
      </c>
      <c r="P741">
        <v>0</v>
      </c>
      <c r="Q741">
        <v>0</v>
      </c>
      <c r="R741">
        <v>0</v>
      </c>
      <c r="S741">
        <v>0</v>
      </c>
      <c r="T741" s="38">
        <f t="shared" si="46"/>
        <v>7</v>
      </c>
      <c r="U741">
        <v>0</v>
      </c>
      <c r="V741">
        <v>0</v>
      </c>
      <c r="W741">
        <v>0</v>
      </c>
      <c r="X741">
        <v>7</v>
      </c>
      <c r="Y741">
        <v>0</v>
      </c>
      <c r="Z741">
        <v>0</v>
      </c>
      <c r="AA741">
        <v>0</v>
      </c>
      <c r="AB741">
        <v>0</v>
      </c>
      <c r="AC741">
        <v>0</v>
      </c>
      <c r="AD741" s="38">
        <v>0</v>
      </c>
      <c r="AE741" s="39">
        <f t="shared" si="47"/>
        <v>7</v>
      </c>
    </row>
    <row r="742" spans="1:31" x14ac:dyDescent="0.25">
      <c r="A742" s="33" t="str">
        <f>DATA!A741</f>
        <v>KU (KU.Ružomberok)</v>
      </c>
      <c r="B742" s="41" t="str">
        <f>DATA!C741&amp;" - "&amp;DATA!B741</f>
        <v>Inštrumentalista - sólista - SN2</v>
      </c>
      <c r="C742" s="38">
        <f t="shared" si="44"/>
        <v>0</v>
      </c>
      <c r="D742" s="13">
        <v>0</v>
      </c>
      <c r="E742" s="13">
        <v>0</v>
      </c>
      <c r="F742" s="13">
        <v>0</v>
      </c>
      <c r="G742" s="13">
        <v>0</v>
      </c>
      <c r="H742" s="13">
        <v>0</v>
      </c>
      <c r="I742" s="13">
        <v>0</v>
      </c>
      <c r="J742" s="38">
        <f t="shared" si="45"/>
        <v>0</v>
      </c>
      <c r="K742" s="13">
        <v>0</v>
      </c>
      <c r="L742" s="13">
        <v>0</v>
      </c>
      <c r="M742">
        <v>0</v>
      </c>
      <c r="N742">
        <v>0</v>
      </c>
      <c r="O742">
        <v>0</v>
      </c>
      <c r="P742">
        <v>0</v>
      </c>
      <c r="Q742">
        <v>0</v>
      </c>
      <c r="R742">
        <v>0</v>
      </c>
      <c r="S742">
        <v>0</v>
      </c>
      <c r="T742" s="38">
        <f t="shared" si="46"/>
        <v>1.67</v>
      </c>
      <c r="U742">
        <v>0</v>
      </c>
      <c r="V742">
        <v>0</v>
      </c>
      <c r="W742">
        <v>0</v>
      </c>
      <c r="X742">
        <v>0</v>
      </c>
      <c r="Y742">
        <v>1.67</v>
      </c>
      <c r="Z742">
        <v>0</v>
      </c>
      <c r="AA742">
        <v>0</v>
      </c>
      <c r="AB742">
        <v>0</v>
      </c>
      <c r="AC742">
        <v>0</v>
      </c>
      <c r="AD742" s="38">
        <v>0</v>
      </c>
      <c r="AE742" s="39">
        <f t="shared" si="47"/>
        <v>1.67</v>
      </c>
    </row>
    <row r="743" spans="1:31" x14ac:dyDescent="0.25">
      <c r="A743" s="33" t="str">
        <f>DATA!A742</f>
        <v>KU (KU.Ružomberok)</v>
      </c>
      <c r="B743" s="41" t="str">
        <f>DATA!C742&amp;" - "&amp;DATA!B742</f>
        <v>Výtvarník - SN2</v>
      </c>
      <c r="C743" s="38">
        <f t="shared" si="44"/>
        <v>0</v>
      </c>
      <c r="D743" s="13">
        <v>0</v>
      </c>
      <c r="E743" s="13">
        <v>0</v>
      </c>
      <c r="F743" s="13">
        <v>0</v>
      </c>
      <c r="G743" s="13">
        <v>0</v>
      </c>
      <c r="H743" s="13">
        <v>0</v>
      </c>
      <c r="I743" s="13">
        <v>0</v>
      </c>
      <c r="J743" s="38">
        <f t="shared" si="45"/>
        <v>0</v>
      </c>
      <c r="K743" s="13">
        <v>0</v>
      </c>
      <c r="L743" s="13">
        <v>0</v>
      </c>
      <c r="M743">
        <v>0</v>
      </c>
      <c r="N743">
        <v>0</v>
      </c>
      <c r="O743">
        <v>0</v>
      </c>
      <c r="P743">
        <v>0</v>
      </c>
      <c r="Q743">
        <v>0</v>
      </c>
      <c r="R743">
        <v>0</v>
      </c>
      <c r="S743">
        <v>0</v>
      </c>
      <c r="T743" s="38">
        <f t="shared" si="46"/>
        <v>16</v>
      </c>
      <c r="U743">
        <v>0</v>
      </c>
      <c r="V743">
        <v>0</v>
      </c>
      <c r="W743">
        <v>0</v>
      </c>
      <c r="X743">
        <v>0</v>
      </c>
      <c r="Y743">
        <v>16</v>
      </c>
      <c r="Z743">
        <v>0</v>
      </c>
      <c r="AA743">
        <v>0</v>
      </c>
      <c r="AB743">
        <v>0</v>
      </c>
      <c r="AC743">
        <v>0</v>
      </c>
      <c r="AD743" s="38">
        <v>0</v>
      </c>
      <c r="AE743" s="39">
        <f t="shared" si="47"/>
        <v>16</v>
      </c>
    </row>
    <row r="744" spans="1:31" x14ac:dyDescent="0.25">
      <c r="A744" s="33" t="str">
        <f>DATA!A743</f>
        <v>KU (KU.Ružomberok)</v>
      </c>
      <c r="B744" s="41" t="str">
        <f>DATA!C743&amp;" - "&amp;DATA!B743</f>
        <v>Inštrumentalista - SN3</v>
      </c>
      <c r="C744" s="38">
        <f t="shared" si="44"/>
        <v>0</v>
      </c>
      <c r="D744" s="13">
        <v>0</v>
      </c>
      <c r="E744" s="13">
        <v>0</v>
      </c>
      <c r="F744" s="13">
        <v>0</v>
      </c>
      <c r="G744" s="13">
        <v>0</v>
      </c>
      <c r="H744" s="13">
        <v>0</v>
      </c>
      <c r="I744" s="13">
        <v>0</v>
      </c>
      <c r="J744" s="38">
        <f t="shared" si="45"/>
        <v>0</v>
      </c>
      <c r="K744" s="13">
        <v>0</v>
      </c>
      <c r="L744" s="13">
        <v>0</v>
      </c>
      <c r="M744">
        <v>0</v>
      </c>
      <c r="N744">
        <v>0</v>
      </c>
      <c r="O744">
        <v>0</v>
      </c>
      <c r="P744">
        <v>0</v>
      </c>
      <c r="Q744">
        <v>0</v>
      </c>
      <c r="R744">
        <v>0</v>
      </c>
      <c r="S744">
        <v>0</v>
      </c>
      <c r="T744" s="38">
        <f t="shared" si="46"/>
        <v>5</v>
      </c>
      <c r="U744">
        <v>0</v>
      </c>
      <c r="V744">
        <v>0</v>
      </c>
      <c r="W744">
        <v>0</v>
      </c>
      <c r="X744">
        <v>0</v>
      </c>
      <c r="Y744">
        <v>0</v>
      </c>
      <c r="Z744">
        <v>5</v>
      </c>
      <c r="AA744">
        <v>0</v>
      </c>
      <c r="AB744">
        <v>0</v>
      </c>
      <c r="AC744">
        <v>0</v>
      </c>
      <c r="AD744" s="38">
        <v>0</v>
      </c>
      <c r="AE744" s="39">
        <f t="shared" si="47"/>
        <v>5</v>
      </c>
    </row>
    <row r="745" spans="1:31" x14ac:dyDescent="0.25">
      <c r="A745" s="33" t="str">
        <f>DATA!A744</f>
        <v>KU (KU.Ružomberok)</v>
      </c>
      <c r="B745" s="41" t="str">
        <f>DATA!C744&amp;" - "&amp;DATA!B744</f>
        <v>Inštrumentalista - sólista - SN3</v>
      </c>
      <c r="C745" s="38">
        <f t="shared" si="44"/>
        <v>0</v>
      </c>
      <c r="D745" s="13">
        <v>0</v>
      </c>
      <c r="E745" s="13">
        <v>0</v>
      </c>
      <c r="F745" s="13">
        <v>0</v>
      </c>
      <c r="G745" s="13">
        <v>0</v>
      </c>
      <c r="H745" s="13">
        <v>0</v>
      </c>
      <c r="I745" s="13">
        <v>0</v>
      </c>
      <c r="J745" s="38">
        <f t="shared" si="45"/>
        <v>0</v>
      </c>
      <c r="K745" s="13">
        <v>0</v>
      </c>
      <c r="L745" s="13">
        <v>0</v>
      </c>
      <c r="M745">
        <v>0</v>
      </c>
      <c r="N745">
        <v>0</v>
      </c>
      <c r="O745">
        <v>0</v>
      </c>
      <c r="P745">
        <v>0</v>
      </c>
      <c r="Q745">
        <v>0</v>
      </c>
      <c r="R745">
        <v>0</v>
      </c>
      <c r="S745">
        <v>0</v>
      </c>
      <c r="T745" s="38">
        <f t="shared" si="46"/>
        <v>6.5</v>
      </c>
      <c r="U745">
        <v>0</v>
      </c>
      <c r="V745">
        <v>0</v>
      </c>
      <c r="W745">
        <v>0</v>
      </c>
      <c r="X745">
        <v>0</v>
      </c>
      <c r="Y745">
        <v>0</v>
      </c>
      <c r="Z745">
        <v>6.5</v>
      </c>
      <c r="AA745">
        <v>0</v>
      </c>
      <c r="AB745">
        <v>0</v>
      </c>
      <c r="AC745">
        <v>0</v>
      </c>
      <c r="AD745" s="38">
        <v>0</v>
      </c>
      <c r="AE745" s="39">
        <f t="shared" si="47"/>
        <v>6.5</v>
      </c>
    </row>
    <row r="746" spans="1:31" x14ac:dyDescent="0.25">
      <c r="A746" s="33" t="str">
        <f>DATA!A745</f>
        <v>KU (KU.Ružomberok)</v>
      </c>
      <c r="B746" s="41" t="str">
        <f>DATA!C745&amp;" - "&amp;DATA!B745</f>
        <v>Spevák - SN3</v>
      </c>
      <c r="C746" s="38">
        <f t="shared" si="44"/>
        <v>0</v>
      </c>
      <c r="D746" s="13">
        <v>0</v>
      </c>
      <c r="E746" s="13">
        <v>0</v>
      </c>
      <c r="F746" s="13">
        <v>0</v>
      </c>
      <c r="G746" s="13">
        <v>0</v>
      </c>
      <c r="H746" s="13">
        <v>0</v>
      </c>
      <c r="I746" s="13">
        <v>0</v>
      </c>
      <c r="J746" s="38">
        <f t="shared" si="45"/>
        <v>0</v>
      </c>
      <c r="K746" s="13">
        <v>0</v>
      </c>
      <c r="L746" s="13">
        <v>0</v>
      </c>
      <c r="M746">
        <v>0</v>
      </c>
      <c r="N746">
        <v>0</v>
      </c>
      <c r="O746">
        <v>0</v>
      </c>
      <c r="P746">
        <v>0</v>
      </c>
      <c r="Q746">
        <v>0</v>
      </c>
      <c r="R746">
        <v>0</v>
      </c>
      <c r="S746">
        <v>0</v>
      </c>
      <c r="T746" s="38">
        <f t="shared" si="46"/>
        <v>9</v>
      </c>
      <c r="U746">
        <v>0</v>
      </c>
      <c r="V746">
        <v>0</v>
      </c>
      <c r="W746">
        <v>0</v>
      </c>
      <c r="X746">
        <v>0</v>
      </c>
      <c r="Y746">
        <v>0</v>
      </c>
      <c r="Z746">
        <v>9</v>
      </c>
      <c r="AA746">
        <v>0</v>
      </c>
      <c r="AB746">
        <v>0</v>
      </c>
      <c r="AC746">
        <v>0</v>
      </c>
      <c r="AD746" s="38">
        <v>0</v>
      </c>
      <c r="AE746" s="39">
        <f t="shared" si="47"/>
        <v>9</v>
      </c>
    </row>
    <row r="747" spans="1:31" x14ac:dyDescent="0.25">
      <c r="A747" s="33" t="str">
        <f>DATA!A746</f>
        <v>KU (KU.Ružomberok)</v>
      </c>
      <c r="B747" s="41" t="str">
        <f>DATA!C746&amp;" - "&amp;DATA!B746</f>
        <v>Spevák - sólista - SN3</v>
      </c>
      <c r="C747" s="38">
        <f t="shared" si="44"/>
        <v>0</v>
      </c>
      <c r="D747" s="13">
        <v>0</v>
      </c>
      <c r="E747" s="13">
        <v>0</v>
      </c>
      <c r="F747" s="13">
        <v>0</v>
      </c>
      <c r="G747" s="13">
        <v>0</v>
      </c>
      <c r="H747" s="13">
        <v>0</v>
      </c>
      <c r="I747" s="13">
        <v>0</v>
      </c>
      <c r="J747" s="38">
        <f t="shared" si="45"/>
        <v>0</v>
      </c>
      <c r="K747" s="13">
        <v>0</v>
      </c>
      <c r="L747" s="13">
        <v>0</v>
      </c>
      <c r="M747">
        <v>0</v>
      </c>
      <c r="N747">
        <v>0</v>
      </c>
      <c r="O747">
        <v>0</v>
      </c>
      <c r="P747">
        <v>0</v>
      </c>
      <c r="Q747">
        <v>0</v>
      </c>
      <c r="R747">
        <v>0</v>
      </c>
      <c r="S747">
        <v>0</v>
      </c>
      <c r="T747" s="38">
        <f t="shared" si="46"/>
        <v>1.5</v>
      </c>
      <c r="U747">
        <v>0</v>
      </c>
      <c r="V747">
        <v>0</v>
      </c>
      <c r="W747">
        <v>0</v>
      </c>
      <c r="X747">
        <v>0</v>
      </c>
      <c r="Y747">
        <v>0</v>
      </c>
      <c r="Z747">
        <v>1.5</v>
      </c>
      <c r="AA747">
        <v>0</v>
      </c>
      <c r="AB747">
        <v>0</v>
      </c>
      <c r="AC747">
        <v>0</v>
      </c>
      <c r="AD747" s="38">
        <v>0</v>
      </c>
      <c r="AE747" s="39">
        <f t="shared" si="47"/>
        <v>1.5</v>
      </c>
    </row>
    <row r="748" spans="1:31" x14ac:dyDescent="0.25">
      <c r="A748" s="33" t="str">
        <f>DATA!A747</f>
        <v>KU (KU.Ružomberok)</v>
      </c>
      <c r="B748" s="41" t="str">
        <f>DATA!C747&amp;" - "&amp;DATA!B747</f>
        <v>Výtvarník - SN3</v>
      </c>
      <c r="C748" s="38">
        <f t="shared" si="44"/>
        <v>0</v>
      </c>
      <c r="D748" s="13">
        <v>0</v>
      </c>
      <c r="E748" s="13">
        <v>0</v>
      </c>
      <c r="F748" s="13">
        <v>0</v>
      </c>
      <c r="G748" s="13">
        <v>0</v>
      </c>
      <c r="H748" s="13">
        <v>0</v>
      </c>
      <c r="I748" s="13">
        <v>0</v>
      </c>
      <c r="J748" s="38">
        <f t="shared" si="45"/>
        <v>0</v>
      </c>
      <c r="K748" s="13">
        <v>0</v>
      </c>
      <c r="L748" s="13">
        <v>0</v>
      </c>
      <c r="M748">
        <v>0</v>
      </c>
      <c r="N748">
        <v>0</v>
      </c>
      <c r="O748">
        <v>0</v>
      </c>
      <c r="P748">
        <v>0</v>
      </c>
      <c r="Q748">
        <v>0</v>
      </c>
      <c r="R748">
        <v>0</v>
      </c>
      <c r="S748">
        <v>0</v>
      </c>
      <c r="T748" s="38">
        <f t="shared" si="46"/>
        <v>3</v>
      </c>
      <c r="U748">
        <v>0</v>
      </c>
      <c r="V748">
        <v>0</v>
      </c>
      <c r="W748">
        <v>0</v>
      </c>
      <c r="X748">
        <v>0</v>
      </c>
      <c r="Y748">
        <v>0</v>
      </c>
      <c r="Z748">
        <v>3</v>
      </c>
      <c r="AA748">
        <v>0</v>
      </c>
      <c r="AB748">
        <v>0</v>
      </c>
      <c r="AC748">
        <v>0</v>
      </c>
      <c r="AD748" s="38">
        <v>0</v>
      </c>
      <c r="AE748" s="39">
        <f t="shared" si="47"/>
        <v>3</v>
      </c>
    </row>
    <row r="749" spans="1:31" x14ac:dyDescent="0.25">
      <c r="A749" s="33" t="str">
        <f>DATA!A748</f>
        <v>KU (KU.Ružomberok)</v>
      </c>
      <c r="B749" s="41" t="str">
        <f>DATA!C748&amp;" - "&amp;DATA!B748</f>
        <v>Dirigent - SR3</v>
      </c>
      <c r="C749" s="38">
        <f t="shared" si="44"/>
        <v>0</v>
      </c>
      <c r="D749" s="13">
        <v>0</v>
      </c>
      <c r="E749" s="13">
        <v>0</v>
      </c>
      <c r="F749" s="13">
        <v>0</v>
      </c>
      <c r="G749" s="13">
        <v>0</v>
      </c>
      <c r="H749" s="13">
        <v>0</v>
      </c>
      <c r="I749" s="13">
        <v>0</v>
      </c>
      <c r="J749" s="38">
        <f t="shared" si="45"/>
        <v>0</v>
      </c>
      <c r="K749" s="13">
        <v>0</v>
      </c>
      <c r="L749" s="13">
        <v>0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0</v>
      </c>
      <c r="S749">
        <v>0</v>
      </c>
      <c r="T749" s="38">
        <f t="shared" si="46"/>
        <v>1</v>
      </c>
      <c r="U749">
        <v>0</v>
      </c>
      <c r="V749">
        <v>0</v>
      </c>
      <c r="W749">
        <v>0</v>
      </c>
      <c r="X749">
        <v>0</v>
      </c>
      <c r="Y749">
        <v>0</v>
      </c>
      <c r="Z749">
        <v>0</v>
      </c>
      <c r="AA749">
        <v>0</v>
      </c>
      <c r="AB749">
        <v>0</v>
      </c>
      <c r="AC749">
        <v>1</v>
      </c>
      <c r="AD749" s="38">
        <v>0</v>
      </c>
      <c r="AE749" s="39">
        <f t="shared" si="47"/>
        <v>1</v>
      </c>
    </row>
    <row r="750" spans="1:31" x14ac:dyDescent="0.25">
      <c r="A750" s="33" t="str">
        <f>DATA!A749</f>
        <v>KU (KU.Ružomberok)</v>
      </c>
      <c r="B750" s="41" t="str">
        <f>DATA!C749&amp;" - "&amp;DATA!B749</f>
        <v>Inštrumentalista - SR3</v>
      </c>
      <c r="C750" s="38">
        <f t="shared" si="44"/>
        <v>0</v>
      </c>
      <c r="D750" s="13">
        <v>0</v>
      </c>
      <c r="E750" s="13">
        <v>0</v>
      </c>
      <c r="F750" s="13">
        <v>0</v>
      </c>
      <c r="G750" s="13">
        <v>0</v>
      </c>
      <c r="H750" s="13">
        <v>0</v>
      </c>
      <c r="I750" s="13">
        <v>0</v>
      </c>
      <c r="J750" s="38">
        <f t="shared" si="45"/>
        <v>0</v>
      </c>
      <c r="K750" s="13">
        <v>0</v>
      </c>
      <c r="L750" s="13">
        <v>0</v>
      </c>
      <c r="M750">
        <v>0</v>
      </c>
      <c r="N750">
        <v>0</v>
      </c>
      <c r="O750">
        <v>0</v>
      </c>
      <c r="P750">
        <v>0</v>
      </c>
      <c r="Q750">
        <v>0</v>
      </c>
      <c r="R750">
        <v>0</v>
      </c>
      <c r="S750">
        <v>0</v>
      </c>
      <c r="T750" s="38">
        <f t="shared" si="46"/>
        <v>1.5</v>
      </c>
      <c r="U750">
        <v>0</v>
      </c>
      <c r="V750">
        <v>0</v>
      </c>
      <c r="W750">
        <v>0</v>
      </c>
      <c r="X750">
        <v>0</v>
      </c>
      <c r="Y750">
        <v>0</v>
      </c>
      <c r="Z750">
        <v>0</v>
      </c>
      <c r="AA750">
        <v>0</v>
      </c>
      <c r="AB750">
        <v>0</v>
      </c>
      <c r="AC750">
        <v>1.5</v>
      </c>
      <c r="AD750" s="38">
        <v>0</v>
      </c>
      <c r="AE750" s="39">
        <f t="shared" si="47"/>
        <v>1.5</v>
      </c>
    </row>
    <row r="751" spans="1:31" x14ac:dyDescent="0.25">
      <c r="A751" s="33" t="str">
        <f>DATA!A750</f>
        <v>KU (KU.Ružomberok)</v>
      </c>
      <c r="B751" s="41" t="str">
        <f>DATA!C750&amp;" - "&amp;DATA!B750</f>
        <v>Inštrumentalista - sólista - SR3</v>
      </c>
      <c r="C751" s="38">
        <f t="shared" si="44"/>
        <v>0</v>
      </c>
      <c r="D751" s="13">
        <v>0</v>
      </c>
      <c r="E751" s="13">
        <v>0</v>
      </c>
      <c r="F751" s="13">
        <v>0</v>
      </c>
      <c r="G751" s="13">
        <v>0</v>
      </c>
      <c r="H751" s="13">
        <v>0</v>
      </c>
      <c r="I751" s="13">
        <v>0</v>
      </c>
      <c r="J751" s="38">
        <f t="shared" si="45"/>
        <v>0</v>
      </c>
      <c r="K751" s="13">
        <v>0</v>
      </c>
      <c r="L751" s="13">
        <v>0</v>
      </c>
      <c r="M751">
        <v>0</v>
      </c>
      <c r="N751">
        <v>0</v>
      </c>
      <c r="O751">
        <v>0</v>
      </c>
      <c r="P751">
        <v>0</v>
      </c>
      <c r="Q751">
        <v>0</v>
      </c>
      <c r="R751">
        <v>0</v>
      </c>
      <c r="S751">
        <v>0</v>
      </c>
      <c r="T751" s="38">
        <f t="shared" si="46"/>
        <v>6</v>
      </c>
      <c r="U751">
        <v>0</v>
      </c>
      <c r="V751">
        <v>0</v>
      </c>
      <c r="W751">
        <v>0</v>
      </c>
      <c r="X751">
        <v>0</v>
      </c>
      <c r="Y751">
        <v>0</v>
      </c>
      <c r="Z751">
        <v>0</v>
      </c>
      <c r="AA751">
        <v>0</v>
      </c>
      <c r="AB751">
        <v>0</v>
      </c>
      <c r="AC751">
        <v>6</v>
      </c>
      <c r="AD751" s="38">
        <v>0</v>
      </c>
      <c r="AE751" s="39">
        <f t="shared" si="47"/>
        <v>6</v>
      </c>
    </row>
    <row r="752" spans="1:31" x14ac:dyDescent="0.25">
      <c r="A752" s="33" t="str">
        <f>DATA!A751</f>
        <v>KU (KU.Ružomberok)</v>
      </c>
      <c r="B752" s="41" t="str">
        <f>DATA!C751&amp;" - "&amp;DATA!B751</f>
        <v>Spevák - SR3</v>
      </c>
      <c r="C752" s="38">
        <f t="shared" si="44"/>
        <v>0</v>
      </c>
      <c r="D752" s="13">
        <v>0</v>
      </c>
      <c r="E752" s="13">
        <v>0</v>
      </c>
      <c r="F752" s="13">
        <v>0</v>
      </c>
      <c r="G752" s="13">
        <v>0</v>
      </c>
      <c r="H752" s="13">
        <v>0</v>
      </c>
      <c r="I752" s="13">
        <v>0</v>
      </c>
      <c r="J752" s="38">
        <f t="shared" si="45"/>
        <v>0</v>
      </c>
      <c r="K752" s="13">
        <v>0</v>
      </c>
      <c r="L752" s="13">
        <v>0</v>
      </c>
      <c r="M752">
        <v>0</v>
      </c>
      <c r="N752">
        <v>0</v>
      </c>
      <c r="O752">
        <v>0</v>
      </c>
      <c r="P752">
        <v>0</v>
      </c>
      <c r="Q752">
        <v>0</v>
      </c>
      <c r="R752">
        <v>0</v>
      </c>
      <c r="S752">
        <v>0</v>
      </c>
      <c r="T752" s="38">
        <f t="shared" si="46"/>
        <v>1</v>
      </c>
      <c r="U752">
        <v>0</v>
      </c>
      <c r="V752">
        <v>0</v>
      </c>
      <c r="W752">
        <v>0</v>
      </c>
      <c r="X752">
        <v>0</v>
      </c>
      <c r="Y752">
        <v>0</v>
      </c>
      <c r="Z752">
        <v>0</v>
      </c>
      <c r="AA752">
        <v>0</v>
      </c>
      <c r="AB752">
        <v>0</v>
      </c>
      <c r="AC752">
        <v>1</v>
      </c>
      <c r="AD752" s="38">
        <v>0</v>
      </c>
      <c r="AE752" s="39">
        <f t="shared" si="47"/>
        <v>1</v>
      </c>
    </row>
    <row r="753" spans="1:31" x14ac:dyDescent="0.25">
      <c r="A753" s="33" t="str">
        <f>DATA!A752</f>
        <v>KU (KU.Ružomberok)</v>
      </c>
      <c r="B753" s="41" t="str">
        <f>DATA!C752&amp;" - "&amp;DATA!B752</f>
        <v>Spevák - sólista - SR3</v>
      </c>
      <c r="C753" s="38">
        <f t="shared" si="44"/>
        <v>0</v>
      </c>
      <c r="D753" s="13">
        <v>0</v>
      </c>
      <c r="E753" s="13">
        <v>0</v>
      </c>
      <c r="F753" s="13">
        <v>0</v>
      </c>
      <c r="G753" s="13">
        <v>0</v>
      </c>
      <c r="H753" s="13">
        <v>0</v>
      </c>
      <c r="I753" s="13">
        <v>0</v>
      </c>
      <c r="J753" s="38">
        <f t="shared" si="45"/>
        <v>0</v>
      </c>
      <c r="K753" s="13">
        <v>0</v>
      </c>
      <c r="L753" s="13">
        <v>0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0</v>
      </c>
      <c r="S753">
        <v>0</v>
      </c>
      <c r="T753" s="38">
        <f t="shared" si="46"/>
        <v>5</v>
      </c>
      <c r="U753">
        <v>0</v>
      </c>
      <c r="V753">
        <v>0</v>
      </c>
      <c r="W753">
        <v>0</v>
      </c>
      <c r="X753">
        <v>0</v>
      </c>
      <c r="Y753">
        <v>0</v>
      </c>
      <c r="Z753">
        <v>0</v>
      </c>
      <c r="AA753">
        <v>0</v>
      </c>
      <c r="AB753">
        <v>0</v>
      </c>
      <c r="AC753">
        <v>5</v>
      </c>
      <c r="AD753" s="38">
        <v>0</v>
      </c>
      <c r="AE753" s="39">
        <f t="shared" si="47"/>
        <v>5</v>
      </c>
    </row>
    <row r="754" spans="1:31" x14ac:dyDescent="0.25">
      <c r="A754" s="33" t="str">
        <f>DATA!A753</f>
        <v>KU (KU.Ružomberok)</v>
      </c>
      <c r="B754" s="41" t="str">
        <f>DATA!C753&amp;" - "&amp;DATA!B753</f>
        <v>Výtvarník - SR3</v>
      </c>
      <c r="C754" s="38">
        <f t="shared" si="44"/>
        <v>0</v>
      </c>
      <c r="D754" s="13">
        <v>0</v>
      </c>
      <c r="E754" s="13">
        <v>0</v>
      </c>
      <c r="F754" s="13">
        <v>0</v>
      </c>
      <c r="G754" s="13">
        <v>0</v>
      </c>
      <c r="H754" s="13">
        <v>0</v>
      </c>
      <c r="I754" s="13">
        <v>0</v>
      </c>
      <c r="J754" s="38">
        <f t="shared" si="45"/>
        <v>0</v>
      </c>
      <c r="K754" s="13">
        <v>0</v>
      </c>
      <c r="L754" s="13">
        <v>0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0</v>
      </c>
      <c r="S754">
        <v>0</v>
      </c>
      <c r="T754" s="38">
        <f t="shared" si="46"/>
        <v>4</v>
      </c>
      <c r="U754">
        <v>0</v>
      </c>
      <c r="V754">
        <v>0</v>
      </c>
      <c r="W754">
        <v>0</v>
      </c>
      <c r="X754">
        <v>0</v>
      </c>
      <c r="Y754">
        <v>0</v>
      </c>
      <c r="Z754">
        <v>0</v>
      </c>
      <c r="AA754">
        <v>0</v>
      </c>
      <c r="AB754">
        <v>0</v>
      </c>
      <c r="AC754">
        <v>4</v>
      </c>
      <c r="AD754" s="38">
        <v>0</v>
      </c>
      <c r="AE754" s="39">
        <f t="shared" si="47"/>
        <v>4</v>
      </c>
    </row>
    <row r="755" spans="1:31" x14ac:dyDescent="0.25">
      <c r="A755" s="33" t="str">
        <f>DATA!A754</f>
        <v>STU v Bratislave (STUBA)</v>
      </c>
      <c r="B755" s="41" t="str">
        <f>DATA!C754&amp;" - "&amp;DATA!B754</f>
        <v>Dizajnér - EM1</v>
      </c>
      <c r="C755" s="38">
        <f t="shared" si="44"/>
        <v>0.4</v>
      </c>
      <c r="D755" s="13">
        <v>0.4</v>
      </c>
      <c r="E755" s="13">
        <v>0</v>
      </c>
      <c r="F755" s="13">
        <v>0</v>
      </c>
      <c r="G755" s="13">
        <v>0</v>
      </c>
      <c r="H755" s="13">
        <v>0</v>
      </c>
      <c r="I755" s="13">
        <v>0</v>
      </c>
      <c r="J755" s="38">
        <f t="shared" si="45"/>
        <v>0</v>
      </c>
      <c r="K755" s="13">
        <v>0</v>
      </c>
      <c r="L755" s="13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  <c r="S755">
        <v>0</v>
      </c>
      <c r="T755" s="38">
        <f t="shared" si="46"/>
        <v>0</v>
      </c>
      <c r="U755">
        <v>0</v>
      </c>
      <c r="V755">
        <v>0</v>
      </c>
      <c r="W755">
        <v>0</v>
      </c>
      <c r="X755">
        <v>0</v>
      </c>
      <c r="Y755">
        <v>0</v>
      </c>
      <c r="Z755">
        <v>0</v>
      </c>
      <c r="AA755">
        <v>0</v>
      </c>
      <c r="AB755">
        <v>0</v>
      </c>
      <c r="AC755">
        <v>0</v>
      </c>
      <c r="AD755" s="38">
        <v>0</v>
      </c>
      <c r="AE755" s="39">
        <f t="shared" si="47"/>
        <v>0.4</v>
      </c>
    </row>
    <row r="756" spans="1:31" x14ac:dyDescent="0.25">
      <c r="A756" s="33" t="str">
        <f>DATA!A755</f>
        <v>STU v Bratislave (STUBA)</v>
      </c>
      <c r="B756" s="41" t="str">
        <f>DATA!C755&amp;" - "&amp;DATA!B755</f>
        <v>Výtvarník - EM1</v>
      </c>
      <c r="C756" s="38">
        <f t="shared" si="44"/>
        <v>1</v>
      </c>
      <c r="D756" s="13">
        <v>1</v>
      </c>
      <c r="E756" s="13">
        <v>0</v>
      </c>
      <c r="F756" s="13">
        <v>0</v>
      </c>
      <c r="G756" s="13">
        <v>0</v>
      </c>
      <c r="H756" s="13">
        <v>0</v>
      </c>
      <c r="I756" s="13">
        <v>0</v>
      </c>
      <c r="J756" s="38">
        <f t="shared" si="45"/>
        <v>0</v>
      </c>
      <c r="K756" s="13">
        <v>0</v>
      </c>
      <c r="L756" s="13">
        <v>0</v>
      </c>
      <c r="M756">
        <v>0</v>
      </c>
      <c r="N756">
        <v>0</v>
      </c>
      <c r="O756">
        <v>0</v>
      </c>
      <c r="P756">
        <v>0</v>
      </c>
      <c r="Q756">
        <v>0</v>
      </c>
      <c r="R756">
        <v>0</v>
      </c>
      <c r="S756">
        <v>0</v>
      </c>
      <c r="T756" s="38">
        <f t="shared" si="46"/>
        <v>0</v>
      </c>
      <c r="U756">
        <v>0</v>
      </c>
      <c r="V756">
        <v>0</v>
      </c>
      <c r="W756">
        <v>0</v>
      </c>
      <c r="X756">
        <v>0</v>
      </c>
      <c r="Y756">
        <v>0</v>
      </c>
      <c r="Z756">
        <v>0</v>
      </c>
      <c r="AA756">
        <v>0</v>
      </c>
      <c r="AB756">
        <v>0</v>
      </c>
      <c r="AC756">
        <v>0</v>
      </c>
      <c r="AD756" s="38">
        <v>0</v>
      </c>
      <c r="AE756" s="39">
        <f t="shared" si="47"/>
        <v>1</v>
      </c>
    </row>
    <row r="757" spans="1:31" x14ac:dyDescent="0.25">
      <c r="A757" s="33" t="str">
        <f>DATA!A756</f>
        <v>STU v Bratislave (STUBA)</v>
      </c>
      <c r="B757" s="41" t="str">
        <f>DATA!C756&amp;" - "&amp;DATA!B756</f>
        <v>Dizajnér - EM2</v>
      </c>
      <c r="C757" s="38">
        <f t="shared" si="44"/>
        <v>1</v>
      </c>
      <c r="D757" s="13">
        <v>0</v>
      </c>
      <c r="E757" s="13">
        <v>1</v>
      </c>
      <c r="F757" s="13">
        <v>0</v>
      </c>
      <c r="G757" s="13">
        <v>0</v>
      </c>
      <c r="H757" s="13">
        <v>0</v>
      </c>
      <c r="I757" s="13">
        <v>0</v>
      </c>
      <c r="J757" s="38">
        <f t="shared" si="45"/>
        <v>0</v>
      </c>
      <c r="K757" s="13">
        <v>0</v>
      </c>
      <c r="L757" s="13">
        <v>0</v>
      </c>
      <c r="M757">
        <v>0</v>
      </c>
      <c r="N757">
        <v>0</v>
      </c>
      <c r="O757">
        <v>0</v>
      </c>
      <c r="P757">
        <v>0</v>
      </c>
      <c r="Q757">
        <v>0</v>
      </c>
      <c r="R757">
        <v>0</v>
      </c>
      <c r="S757">
        <v>0</v>
      </c>
      <c r="T757" s="38">
        <f t="shared" si="46"/>
        <v>0</v>
      </c>
      <c r="U757">
        <v>0</v>
      </c>
      <c r="V757">
        <v>0</v>
      </c>
      <c r="W757">
        <v>0</v>
      </c>
      <c r="X757">
        <v>0</v>
      </c>
      <c r="Y757">
        <v>0</v>
      </c>
      <c r="Z757">
        <v>0</v>
      </c>
      <c r="AA757">
        <v>0</v>
      </c>
      <c r="AB757">
        <v>0</v>
      </c>
      <c r="AC757">
        <v>0</v>
      </c>
      <c r="AD757" s="38">
        <v>0</v>
      </c>
      <c r="AE757" s="39">
        <f t="shared" si="47"/>
        <v>1</v>
      </c>
    </row>
    <row r="758" spans="1:31" x14ac:dyDescent="0.25">
      <c r="A758" s="33" t="str">
        <f>DATA!A757</f>
        <v>STU v Bratislave (STUBA)</v>
      </c>
      <c r="B758" s="41" t="str">
        <f>DATA!C757&amp;" - "&amp;DATA!B757</f>
        <v>Dizajnér - EM3</v>
      </c>
      <c r="C758" s="38">
        <f t="shared" si="44"/>
        <v>0.4</v>
      </c>
      <c r="D758" s="13">
        <v>0</v>
      </c>
      <c r="E758" s="13">
        <v>0</v>
      </c>
      <c r="F758" s="13">
        <v>0.4</v>
      </c>
      <c r="G758" s="13">
        <v>0</v>
      </c>
      <c r="H758" s="13">
        <v>0</v>
      </c>
      <c r="I758" s="13">
        <v>0</v>
      </c>
      <c r="J758" s="38">
        <f t="shared" si="45"/>
        <v>0</v>
      </c>
      <c r="K758" s="13">
        <v>0</v>
      </c>
      <c r="L758" s="13">
        <v>0</v>
      </c>
      <c r="M758">
        <v>0</v>
      </c>
      <c r="N758">
        <v>0</v>
      </c>
      <c r="O758">
        <v>0</v>
      </c>
      <c r="P758">
        <v>0</v>
      </c>
      <c r="Q758">
        <v>0</v>
      </c>
      <c r="R758">
        <v>0</v>
      </c>
      <c r="S758">
        <v>0</v>
      </c>
      <c r="T758" s="38">
        <f t="shared" si="46"/>
        <v>0</v>
      </c>
      <c r="U758">
        <v>0</v>
      </c>
      <c r="V758">
        <v>0</v>
      </c>
      <c r="W758">
        <v>0</v>
      </c>
      <c r="X758">
        <v>0</v>
      </c>
      <c r="Y758">
        <v>0</v>
      </c>
      <c r="Z758">
        <v>0</v>
      </c>
      <c r="AA758">
        <v>0</v>
      </c>
      <c r="AB758">
        <v>0</v>
      </c>
      <c r="AC758">
        <v>0</v>
      </c>
      <c r="AD758" s="38">
        <v>0</v>
      </c>
      <c r="AE758" s="39">
        <f t="shared" si="47"/>
        <v>0.4</v>
      </c>
    </row>
    <row r="759" spans="1:31" x14ac:dyDescent="0.25">
      <c r="A759" s="33" t="str">
        <f>DATA!A758</f>
        <v>STU v Bratislave (STUBA)</v>
      </c>
      <c r="B759" s="41" t="str">
        <f>DATA!C758&amp;" - "&amp;DATA!B758</f>
        <v>Scénograf - EN2</v>
      </c>
      <c r="C759" s="38">
        <f t="shared" si="44"/>
        <v>1</v>
      </c>
      <c r="D759" s="13">
        <v>0</v>
      </c>
      <c r="E759" s="13">
        <v>0</v>
      </c>
      <c r="F759" s="13">
        <v>0</v>
      </c>
      <c r="G759" s="13">
        <v>0</v>
      </c>
      <c r="H759" s="13">
        <v>1</v>
      </c>
      <c r="I759" s="13">
        <v>0</v>
      </c>
      <c r="J759" s="38">
        <f t="shared" si="45"/>
        <v>0</v>
      </c>
      <c r="K759" s="13">
        <v>0</v>
      </c>
      <c r="L759" s="13">
        <v>0</v>
      </c>
      <c r="M759">
        <v>0</v>
      </c>
      <c r="N759">
        <v>0</v>
      </c>
      <c r="O759">
        <v>0</v>
      </c>
      <c r="P759">
        <v>0</v>
      </c>
      <c r="Q759">
        <v>0</v>
      </c>
      <c r="R759">
        <v>0</v>
      </c>
      <c r="S759">
        <v>0</v>
      </c>
      <c r="T759" s="38">
        <f t="shared" si="46"/>
        <v>0</v>
      </c>
      <c r="U759">
        <v>0</v>
      </c>
      <c r="V759">
        <v>0</v>
      </c>
      <c r="W759">
        <v>0</v>
      </c>
      <c r="X759">
        <v>0</v>
      </c>
      <c r="Y759">
        <v>0</v>
      </c>
      <c r="Z759">
        <v>0</v>
      </c>
      <c r="AA759">
        <v>0</v>
      </c>
      <c r="AB759">
        <v>0</v>
      </c>
      <c r="AC759">
        <v>0</v>
      </c>
      <c r="AD759" s="38">
        <v>0</v>
      </c>
      <c r="AE759" s="39">
        <f t="shared" si="47"/>
        <v>1</v>
      </c>
    </row>
    <row r="760" spans="1:31" x14ac:dyDescent="0.25">
      <c r="A760" s="33" t="str">
        <f>DATA!A759</f>
        <v>STU v Bratislave (STUBA)</v>
      </c>
      <c r="B760" s="41" t="str">
        <f>DATA!C759&amp;" - "&amp;DATA!B759</f>
        <v>Architekt - I</v>
      </c>
      <c r="C760" s="38">
        <f t="shared" si="44"/>
        <v>0</v>
      </c>
      <c r="D760" s="13">
        <v>0</v>
      </c>
      <c r="E760" s="13">
        <v>0</v>
      </c>
      <c r="F760" s="13">
        <v>0</v>
      </c>
      <c r="G760" s="13">
        <v>0</v>
      </c>
      <c r="H760" s="13">
        <v>0</v>
      </c>
      <c r="I760" s="13">
        <v>0</v>
      </c>
      <c r="J760" s="38">
        <f t="shared" si="45"/>
        <v>0</v>
      </c>
      <c r="K760" s="13">
        <v>0</v>
      </c>
      <c r="L760" s="13">
        <v>0</v>
      </c>
      <c r="M760">
        <v>0</v>
      </c>
      <c r="N760">
        <v>0</v>
      </c>
      <c r="O760">
        <v>0</v>
      </c>
      <c r="P760">
        <v>0</v>
      </c>
      <c r="Q760">
        <v>0</v>
      </c>
      <c r="R760">
        <v>0</v>
      </c>
      <c r="S760">
        <v>0</v>
      </c>
      <c r="T760" s="38">
        <f t="shared" si="46"/>
        <v>0</v>
      </c>
      <c r="U760">
        <v>0</v>
      </c>
      <c r="V760">
        <v>0</v>
      </c>
      <c r="W760">
        <v>0</v>
      </c>
      <c r="X760">
        <v>0</v>
      </c>
      <c r="Y760">
        <v>0</v>
      </c>
      <c r="Z760">
        <v>0</v>
      </c>
      <c r="AA760">
        <v>0</v>
      </c>
      <c r="AB760">
        <v>0</v>
      </c>
      <c r="AC760">
        <v>0</v>
      </c>
      <c r="AD760" s="38">
        <v>10.23</v>
      </c>
      <c r="AE760" s="39">
        <f t="shared" si="47"/>
        <v>10.23</v>
      </c>
    </row>
    <row r="761" spans="1:31" x14ac:dyDescent="0.25">
      <c r="A761" s="33" t="str">
        <f>DATA!A760</f>
        <v>STU v Bratislave (STUBA)</v>
      </c>
      <c r="B761" s="41" t="str">
        <f>DATA!C760&amp;" - "&amp;DATA!B760</f>
        <v>Dizajnér - I</v>
      </c>
      <c r="C761" s="38">
        <f t="shared" si="44"/>
        <v>0</v>
      </c>
      <c r="D761" s="13">
        <v>0</v>
      </c>
      <c r="E761" s="13">
        <v>0</v>
      </c>
      <c r="F761" s="13">
        <v>0</v>
      </c>
      <c r="G761" s="13">
        <v>0</v>
      </c>
      <c r="H761" s="13">
        <v>0</v>
      </c>
      <c r="I761" s="13">
        <v>0</v>
      </c>
      <c r="J761" s="38">
        <f t="shared" si="45"/>
        <v>0</v>
      </c>
      <c r="K761" s="13">
        <v>0</v>
      </c>
      <c r="L761" s="13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0</v>
      </c>
      <c r="T761" s="38">
        <f t="shared" si="46"/>
        <v>0</v>
      </c>
      <c r="U761">
        <v>0</v>
      </c>
      <c r="V761">
        <v>0</v>
      </c>
      <c r="W761">
        <v>0</v>
      </c>
      <c r="X761">
        <v>0</v>
      </c>
      <c r="Y761">
        <v>0</v>
      </c>
      <c r="Z761">
        <v>0</v>
      </c>
      <c r="AA761">
        <v>0</v>
      </c>
      <c r="AB761">
        <v>0</v>
      </c>
      <c r="AC761">
        <v>0</v>
      </c>
      <c r="AD761" s="38">
        <v>3</v>
      </c>
      <c r="AE761" s="39">
        <f t="shared" si="47"/>
        <v>3</v>
      </c>
    </row>
    <row r="762" spans="1:31" x14ac:dyDescent="0.25">
      <c r="A762" s="33" t="str">
        <f>DATA!A761</f>
        <v>STU v Bratislave (STUBA)</v>
      </c>
      <c r="B762" s="41" t="str">
        <f>DATA!C761&amp;" - "&amp;DATA!B761</f>
        <v>Architekt - SM1</v>
      </c>
      <c r="C762" s="38">
        <f t="shared" si="44"/>
        <v>0</v>
      </c>
      <c r="D762" s="13">
        <v>0</v>
      </c>
      <c r="E762" s="13">
        <v>0</v>
      </c>
      <c r="F762" s="13">
        <v>0</v>
      </c>
      <c r="G762" s="13">
        <v>0</v>
      </c>
      <c r="H762" s="13">
        <v>0</v>
      </c>
      <c r="I762" s="13">
        <v>0</v>
      </c>
      <c r="J762" s="38">
        <f t="shared" si="45"/>
        <v>0</v>
      </c>
      <c r="K762" s="13">
        <v>0</v>
      </c>
      <c r="L762" s="13">
        <v>0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0</v>
      </c>
      <c r="T762" s="38">
        <f t="shared" si="46"/>
        <v>6.6333399999999996</v>
      </c>
      <c r="U762">
        <v>6.6333399999999996</v>
      </c>
      <c r="V762">
        <v>0</v>
      </c>
      <c r="W762">
        <v>0</v>
      </c>
      <c r="X762">
        <v>0</v>
      </c>
      <c r="Y762">
        <v>0</v>
      </c>
      <c r="Z762">
        <v>0</v>
      </c>
      <c r="AA762">
        <v>0</v>
      </c>
      <c r="AB762">
        <v>0</v>
      </c>
      <c r="AC762">
        <v>0</v>
      </c>
      <c r="AD762" s="38">
        <v>0</v>
      </c>
      <c r="AE762" s="39">
        <f t="shared" si="47"/>
        <v>6.6333399999999996</v>
      </c>
    </row>
    <row r="763" spans="1:31" x14ac:dyDescent="0.25">
      <c r="A763" s="33" t="str">
        <f>DATA!A762</f>
        <v>STU v Bratislave (STUBA)</v>
      </c>
      <c r="B763" s="41" t="str">
        <f>DATA!C762&amp;" - "&amp;DATA!B762</f>
        <v>Dizajnér - SM1</v>
      </c>
      <c r="C763" s="38">
        <f t="shared" si="44"/>
        <v>0</v>
      </c>
      <c r="D763" s="13">
        <v>0</v>
      </c>
      <c r="E763" s="13">
        <v>0</v>
      </c>
      <c r="F763" s="13">
        <v>0</v>
      </c>
      <c r="G763" s="13">
        <v>0</v>
      </c>
      <c r="H763" s="13">
        <v>0</v>
      </c>
      <c r="I763" s="13">
        <v>0</v>
      </c>
      <c r="J763" s="38">
        <f t="shared" si="45"/>
        <v>0</v>
      </c>
      <c r="K763" s="13">
        <v>0</v>
      </c>
      <c r="L763" s="13">
        <v>0</v>
      </c>
      <c r="M763">
        <v>0</v>
      </c>
      <c r="N763">
        <v>0</v>
      </c>
      <c r="O763">
        <v>0</v>
      </c>
      <c r="P763">
        <v>0</v>
      </c>
      <c r="Q763">
        <v>0</v>
      </c>
      <c r="R763">
        <v>0</v>
      </c>
      <c r="S763">
        <v>0</v>
      </c>
      <c r="T763" s="38">
        <f t="shared" si="46"/>
        <v>2.85</v>
      </c>
      <c r="U763">
        <v>2.85</v>
      </c>
      <c r="V763">
        <v>0</v>
      </c>
      <c r="W763">
        <v>0</v>
      </c>
      <c r="X763">
        <v>0</v>
      </c>
      <c r="Y763">
        <v>0</v>
      </c>
      <c r="Z763">
        <v>0</v>
      </c>
      <c r="AA763">
        <v>0</v>
      </c>
      <c r="AB763">
        <v>0</v>
      </c>
      <c r="AC763">
        <v>0</v>
      </c>
      <c r="AD763" s="38">
        <v>0</v>
      </c>
      <c r="AE763" s="39">
        <f t="shared" si="47"/>
        <v>2.85</v>
      </c>
    </row>
    <row r="764" spans="1:31" x14ac:dyDescent="0.25">
      <c r="A764" s="33" t="str">
        <f>DATA!A763</f>
        <v>STU v Bratislave (STUBA)</v>
      </c>
      <c r="B764" s="41" t="str">
        <f>DATA!C763&amp;" - "&amp;DATA!B763</f>
        <v>Výtvarník - SM1</v>
      </c>
      <c r="C764" s="38">
        <f t="shared" si="44"/>
        <v>0</v>
      </c>
      <c r="D764" s="13">
        <v>0</v>
      </c>
      <c r="E764" s="13">
        <v>0</v>
      </c>
      <c r="F764" s="13">
        <v>0</v>
      </c>
      <c r="G764" s="13">
        <v>0</v>
      </c>
      <c r="H764" s="13">
        <v>0</v>
      </c>
      <c r="I764" s="13">
        <v>0</v>
      </c>
      <c r="J764" s="38">
        <f t="shared" si="45"/>
        <v>0</v>
      </c>
      <c r="K764" s="13">
        <v>0</v>
      </c>
      <c r="L764" s="13">
        <v>0</v>
      </c>
      <c r="M764">
        <v>0</v>
      </c>
      <c r="N764">
        <v>0</v>
      </c>
      <c r="O764">
        <v>0</v>
      </c>
      <c r="P764">
        <v>0</v>
      </c>
      <c r="Q764">
        <v>0</v>
      </c>
      <c r="R764">
        <v>0</v>
      </c>
      <c r="S764">
        <v>0</v>
      </c>
      <c r="T764" s="38">
        <f t="shared" si="46"/>
        <v>5.6</v>
      </c>
      <c r="U764">
        <v>5.6</v>
      </c>
      <c r="V764">
        <v>0</v>
      </c>
      <c r="W764">
        <v>0</v>
      </c>
      <c r="X764">
        <v>0</v>
      </c>
      <c r="Y764">
        <v>0</v>
      </c>
      <c r="Z764">
        <v>0</v>
      </c>
      <c r="AA764">
        <v>0</v>
      </c>
      <c r="AB764">
        <v>0</v>
      </c>
      <c r="AC764">
        <v>0</v>
      </c>
      <c r="AD764" s="38">
        <v>0</v>
      </c>
      <c r="AE764" s="39">
        <f t="shared" si="47"/>
        <v>5.6</v>
      </c>
    </row>
    <row r="765" spans="1:31" x14ac:dyDescent="0.25">
      <c r="A765" s="33" t="str">
        <f>DATA!A764</f>
        <v>STU v Bratislave (STUBA)</v>
      </c>
      <c r="B765" s="41" t="str">
        <f>DATA!C764&amp;" - "&amp;DATA!B764</f>
        <v>Architekt - SM2</v>
      </c>
      <c r="C765" s="38">
        <f t="shared" si="44"/>
        <v>0</v>
      </c>
      <c r="D765" s="13">
        <v>0</v>
      </c>
      <c r="E765" s="13">
        <v>0</v>
      </c>
      <c r="F765" s="13">
        <v>0</v>
      </c>
      <c r="G765" s="13">
        <v>0</v>
      </c>
      <c r="H765" s="13">
        <v>0</v>
      </c>
      <c r="I765" s="13">
        <v>0</v>
      </c>
      <c r="J765" s="38">
        <f t="shared" si="45"/>
        <v>0</v>
      </c>
      <c r="K765" s="13">
        <v>0</v>
      </c>
      <c r="L765" s="13">
        <v>0</v>
      </c>
      <c r="M765">
        <v>0</v>
      </c>
      <c r="N765">
        <v>0</v>
      </c>
      <c r="O765">
        <v>0</v>
      </c>
      <c r="P765">
        <v>0</v>
      </c>
      <c r="Q765">
        <v>0</v>
      </c>
      <c r="R765">
        <v>0</v>
      </c>
      <c r="S765">
        <v>0</v>
      </c>
      <c r="T765" s="38">
        <f t="shared" si="46"/>
        <v>2.37</v>
      </c>
      <c r="U765">
        <v>0</v>
      </c>
      <c r="V765">
        <v>2.37</v>
      </c>
      <c r="W765">
        <v>0</v>
      </c>
      <c r="X765">
        <v>0</v>
      </c>
      <c r="Y765">
        <v>0</v>
      </c>
      <c r="Z765">
        <v>0</v>
      </c>
      <c r="AA765">
        <v>0</v>
      </c>
      <c r="AB765">
        <v>0</v>
      </c>
      <c r="AC765">
        <v>0</v>
      </c>
      <c r="AD765" s="38">
        <v>0</v>
      </c>
      <c r="AE765" s="39">
        <f t="shared" si="47"/>
        <v>2.37</v>
      </c>
    </row>
    <row r="766" spans="1:31" x14ac:dyDescent="0.25">
      <c r="A766" s="33" t="str">
        <f>DATA!A765</f>
        <v>STU v Bratislave (STUBA)</v>
      </c>
      <c r="B766" s="41" t="str">
        <f>DATA!C765&amp;" - "&amp;DATA!B765</f>
        <v>Dizajnér - SM2</v>
      </c>
      <c r="C766" s="38">
        <f t="shared" si="44"/>
        <v>0</v>
      </c>
      <c r="D766" s="13">
        <v>0</v>
      </c>
      <c r="E766" s="13">
        <v>0</v>
      </c>
      <c r="F766" s="13">
        <v>0</v>
      </c>
      <c r="G766" s="13">
        <v>0</v>
      </c>
      <c r="H766" s="13">
        <v>0</v>
      </c>
      <c r="I766" s="13">
        <v>0</v>
      </c>
      <c r="J766" s="38">
        <f t="shared" si="45"/>
        <v>0</v>
      </c>
      <c r="K766" s="13">
        <v>0</v>
      </c>
      <c r="L766" s="13">
        <v>0</v>
      </c>
      <c r="M766">
        <v>0</v>
      </c>
      <c r="N766">
        <v>0</v>
      </c>
      <c r="O766">
        <v>0</v>
      </c>
      <c r="P766">
        <v>0</v>
      </c>
      <c r="Q766">
        <v>0</v>
      </c>
      <c r="R766">
        <v>0</v>
      </c>
      <c r="S766">
        <v>0</v>
      </c>
      <c r="T766" s="38">
        <f t="shared" si="46"/>
        <v>6.8</v>
      </c>
      <c r="U766">
        <v>0</v>
      </c>
      <c r="V766">
        <v>6.8</v>
      </c>
      <c r="W766">
        <v>0</v>
      </c>
      <c r="X766">
        <v>0</v>
      </c>
      <c r="Y766">
        <v>0</v>
      </c>
      <c r="Z766">
        <v>0</v>
      </c>
      <c r="AA766">
        <v>0</v>
      </c>
      <c r="AB766">
        <v>0</v>
      </c>
      <c r="AC766">
        <v>0</v>
      </c>
      <c r="AD766" s="38">
        <v>0</v>
      </c>
      <c r="AE766" s="39">
        <f t="shared" si="47"/>
        <v>6.8</v>
      </c>
    </row>
    <row r="767" spans="1:31" x14ac:dyDescent="0.25">
      <c r="A767" s="33" t="str">
        <f>DATA!A766</f>
        <v>STU v Bratislave (STUBA)</v>
      </c>
      <c r="B767" s="41" t="str">
        <f>DATA!C766&amp;" - "&amp;DATA!B766</f>
        <v>Kurátor výstavy - SM2</v>
      </c>
      <c r="C767" s="38">
        <f t="shared" si="44"/>
        <v>0</v>
      </c>
      <c r="D767" s="13">
        <v>0</v>
      </c>
      <c r="E767" s="13">
        <v>0</v>
      </c>
      <c r="F767" s="13">
        <v>0</v>
      </c>
      <c r="G767" s="13">
        <v>0</v>
      </c>
      <c r="H767" s="13">
        <v>0</v>
      </c>
      <c r="I767" s="13">
        <v>0</v>
      </c>
      <c r="J767" s="38">
        <f t="shared" si="45"/>
        <v>0</v>
      </c>
      <c r="K767" s="13">
        <v>0</v>
      </c>
      <c r="L767" s="13">
        <v>0</v>
      </c>
      <c r="M767">
        <v>0</v>
      </c>
      <c r="N767">
        <v>0</v>
      </c>
      <c r="O767">
        <v>0</v>
      </c>
      <c r="P767">
        <v>0</v>
      </c>
      <c r="Q767">
        <v>0</v>
      </c>
      <c r="R767">
        <v>0</v>
      </c>
      <c r="S767">
        <v>0</v>
      </c>
      <c r="T767" s="38">
        <f t="shared" si="46"/>
        <v>2.5</v>
      </c>
      <c r="U767">
        <v>0</v>
      </c>
      <c r="V767">
        <v>2.5</v>
      </c>
      <c r="W767">
        <v>0</v>
      </c>
      <c r="X767">
        <v>0</v>
      </c>
      <c r="Y767">
        <v>0</v>
      </c>
      <c r="Z767">
        <v>0</v>
      </c>
      <c r="AA767">
        <v>0</v>
      </c>
      <c r="AB767">
        <v>0</v>
      </c>
      <c r="AC767">
        <v>0</v>
      </c>
      <c r="AD767" s="38">
        <v>0</v>
      </c>
      <c r="AE767" s="39">
        <f t="shared" si="47"/>
        <v>2.5</v>
      </c>
    </row>
    <row r="768" spans="1:31" x14ac:dyDescent="0.25">
      <c r="A768" s="33" t="str">
        <f>DATA!A767</f>
        <v>STU v Bratislave (STUBA)</v>
      </c>
      <c r="B768" s="41" t="str">
        <f>DATA!C767&amp;" - "&amp;DATA!B767</f>
        <v>Výtvarník - SM2</v>
      </c>
      <c r="C768" s="38">
        <f t="shared" si="44"/>
        <v>0</v>
      </c>
      <c r="D768" s="13">
        <v>0</v>
      </c>
      <c r="E768" s="13">
        <v>0</v>
      </c>
      <c r="F768" s="13">
        <v>0</v>
      </c>
      <c r="G768" s="13">
        <v>0</v>
      </c>
      <c r="H768" s="13">
        <v>0</v>
      </c>
      <c r="I768" s="13">
        <v>0</v>
      </c>
      <c r="J768" s="38">
        <f t="shared" si="45"/>
        <v>0</v>
      </c>
      <c r="K768" s="13">
        <v>0</v>
      </c>
      <c r="L768" s="13">
        <v>0</v>
      </c>
      <c r="M768">
        <v>0</v>
      </c>
      <c r="N768">
        <v>0</v>
      </c>
      <c r="O768">
        <v>0</v>
      </c>
      <c r="P768">
        <v>0</v>
      </c>
      <c r="Q768">
        <v>0</v>
      </c>
      <c r="R768">
        <v>0</v>
      </c>
      <c r="S768">
        <v>0</v>
      </c>
      <c r="T768" s="38">
        <f t="shared" si="46"/>
        <v>1</v>
      </c>
      <c r="U768">
        <v>0</v>
      </c>
      <c r="V768">
        <v>1</v>
      </c>
      <c r="W768">
        <v>0</v>
      </c>
      <c r="X768">
        <v>0</v>
      </c>
      <c r="Y768">
        <v>0</v>
      </c>
      <c r="Z768">
        <v>0</v>
      </c>
      <c r="AA768">
        <v>0</v>
      </c>
      <c r="AB768">
        <v>0</v>
      </c>
      <c r="AC768">
        <v>0</v>
      </c>
      <c r="AD768" s="38">
        <v>0</v>
      </c>
      <c r="AE768" s="39">
        <f t="shared" si="47"/>
        <v>1</v>
      </c>
    </row>
    <row r="769" spans="1:31" x14ac:dyDescent="0.25">
      <c r="A769" s="33" t="str">
        <f>DATA!A768</f>
        <v>STU v Bratislave (STUBA)</v>
      </c>
      <c r="B769" s="41" t="str">
        <f>DATA!C768&amp;" - "&amp;DATA!B768</f>
        <v>Architekt - SM3</v>
      </c>
      <c r="C769" s="38">
        <f t="shared" si="44"/>
        <v>0</v>
      </c>
      <c r="D769" s="13">
        <v>0</v>
      </c>
      <c r="E769" s="13">
        <v>0</v>
      </c>
      <c r="F769" s="13">
        <v>0</v>
      </c>
      <c r="G769" s="13">
        <v>0</v>
      </c>
      <c r="H769" s="13">
        <v>0</v>
      </c>
      <c r="I769" s="13">
        <v>0</v>
      </c>
      <c r="J769" s="38">
        <f t="shared" si="45"/>
        <v>0</v>
      </c>
      <c r="K769" s="13">
        <v>0</v>
      </c>
      <c r="L769" s="13">
        <v>0</v>
      </c>
      <c r="M769">
        <v>0</v>
      </c>
      <c r="N769">
        <v>0</v>
      </c>
      <c r="O769">
        <v>0</v>
      </c>
      <c r="P769">
        <v>0</v>
      </c>
      <c r="Q769">
        <v>0</v>
      </c>
      <c r="R769">
        <v>0</v>
      </c>
      <c r="S769">
        <v>0</v>
      </c>
      <c r="T769" s="38">
        <f t="shared" si="46"/>
        <v>1.7749999999999999</v>
      </c>
      <c r="U769">
        <v>0</v>
      </c>
      <c r="V769">
        <v>0</v>
      </c>
      <c r="W769">
        <v>1.7749999999999999</v>
      </c>
      <c r="X769">
        <v>0</v>
      </c>
      <c r="Y769">
        <v>0</v>
      </c>
      <c r="Z769">
        <v>0</v>
      </c>
      <c r="AA769">
        <v>0</v>
      </c>
      <c r="AB769">
        <v>0</v>
      </c>
      <c r="AC769">
        <v>0</v>
      </c>
      <c r="AD769" s="38">
        <v>0</v>
      </c>
      <c r="AE769" s="39">
        <f t="shared" si="47"/>
        <v>1.7749999999999999</v>
      </c>
    </row>
    <row r="770" spans="1:31" x14ac:dyDescent="0.25">
      <c r="A770" s="33" t="str">
        <f>DATA!A769</f>
        <v>STU v Bratislave (STUBA)</v>
      </c>
      <c r="B770" s="41" t="str">
        <f>DATA!C769&amp;" - "&amp;DATA!B769</f>
        <v>Autor scenára - SM3</v>
      </c>
      <c r="C770" s="38">
        <f t="shared" si="44"/>
        <v>0</v>
      </c>
      <c r="D770" s="13">
        <v>0</v>
      </c>
      <c r="E770" s="13">
        <v>0</v>
      </c>
      <c r="F770" s="13">
        <v>0</v>
      </c>
      <c r="G770" s="13">
        <v>0</v>
      </c>
      <c r="H770" s="13">
        <v>0</v>
      </c>
      <c r="I770" s="13">
        <v>0</v>
      </c>
      <c r="J770" s="38">
        <f t="shared" si="45"/>
        <v>0</v>
      </c>
      <c r="K770" s="13">
        <v>0</v>
      </c>
      <c r="L770" s="13">
        <v>0</v>
      </c>
      <c r="M770">
        <v>0</v>
      </c>
      <c r="N770">
        <v>0</v>
      </c>
      <c r="O770">
        <v>0</v>
      </c>
      <c r="P770">
        <v>0</v>
      </c>
      <c r="Q770">
        <v>0</v>
      </c>
      <c r="R770">
        <v>0</v>
      </c>
      <c r="S770">
        <v>0</v>
      </c>
      <c r="T770" s="38">
        <f t="shared" si="46"/>
        <v>1</v>
      </c>
      <c r="U770">
        <v>0</v>
      </c>
      <c r="V770">
        <v>0</v>
      </c>
      <c r="W770">
        <v>1</v>
      </c>
      <c r="X770">
        <v>0</v>
      </c>
      <c r="Y770">
        <v>0</v>
      </c>
      <c r="Z770">
        <v>0</v>
      </c>
      <c r="AA770">
        <v>0</v>
      </c>
      <c r="AB770">
        <v>0</v>
      </c>
      <c r="AC770">
        <v>0</v>
      </c>
      <c r="AD770" s="38">
        <v>0</v>
      </c>
      <c r="AE770" s="39">
        <f t="shared" si="47"/>
        <v>1</v>
      </c>
    </row>
    <row r="771" spans="1:31" x14ac:dyDescent="0.25">
      <c r="A771" s="33" t="str">
        <f>DATA!A770</f>
        <v>STU v Bratislave (STUBA)</v>
      </c>
      <c r="B771" s="41" t="str">
        <f>DATA!C770&amp;" - "&amp;DATA!B770</f>
        <v>Dizajnér - SM3</v>
      </c>
      <c r="C771" s="38">
        <f t="shared" ref="C771:C834" si="48">SUM(D771:I771)</f>
        <v>0</v>
      </c>
      <c r="D771" s="13">
        <v>0</v>
      </c>
      <c r="E771" s="13">
        <v>0</v>
      </c>
      <c r="F771" s="13">
        <v>0</v>
      </c>
      <c r="G771" s="13">
        <v>0</v>
      </c>
      <c r="H771" s="13">
        <v>0</v>
      </c>
      <c r="I771" s="13">
        <v>0</v>
      </c>
      <c r="J771" s="38">
        <f t="shared" ref="J771:J834" si="49">SUM(K771:S771)</f>
        <v>0</v>
      </c>
      <c r="K771" s="13">
        <v>0</v>
      </c>
      <c r="L771" s="13">
        <v>0</v>
      </c>
      <c r="M771">
        <v>0</v>
      </c>
      <c r="N771">
        <v>0</v>
      </c>
      <c r="O771">
        <v>0</v>
      </c>
      <c r="P771">
        <v>0</v>
      </c>
      <c r="Q771">
        <v>0</v>
      </c>
      <c r="R771">
        <v>0</v>
      </c>
      <c r="S771">
        <v>0</v>
      </c>
      <c r="T771" s="38">
        <f t="shared" ref="T771:T834" si="50">SUM(U771:AC771)</f>
        <v>6.8</v>
      </c>
      <c r="U771">
        <v>0</v>
      </c>
      <c r="V771">
        <v>0</v>
      </c>
      <c r="W771">
        <v>6.8</v>
      </c>
      <c r="X771">
        <v>0</v>
      </c>
      <c r="Y771">
        <v>0</v>
      </c>
      <c r="Z771">
        <v>0</v>
      </c>
      <c r="AA771">
        <v>0</v>
      </c>
      <c r="AB771">
        <v>0</v>
      </c>
      <c r="AC771">
        <v>0</v>
      </c>
      <c r="AD771" s="38">
        <v>0</v>
      </c>
      <c r="AE771" s="39">
        <f t="shared" ref="AE771:AE834" si="51">SUM(C771,J771,T771,AD771,)</f>
        <v>6.8</v>
      </c>
    </row>
    <row r="772" spans="1:31" x14ac:dyDescent="0.25">
      <c r="A772" s="33" t="str">
        <f>DATA!A771</f>
        <v>STU v Bratislave (STUBA)</v>
      </c>
      <c r="B772" s="41" t="str">
        <f>DATA!C771&amp;" - "&amp;DATA!B771</f>
        <v>Kurátor výstavy - SM3</v>
      </c>
      <c r="C772" s="38">
        <f t="shared" si="48"/>
        <v>0</v>
      </c>
      <c r="D772" s="13">
        <v>0</v>
      </c>
      <c r="E772" s="13">
        <v>0</v>
      </c>
      <c r="F772" s="13">
        <v>0</v>
      </c>
      <c r="G772" s="13">
        <v>0</v>
      </c>
      <c r="H772" s="13">
        <v>0</v>
      </c>
      <c r="I772" s="13">
        <v>0</v>
      </c>
      <c r="J772" s="38">
        <f t="shared" si="49"/>
        <v>0</v>
      </c>
      <c r="K772" s="13">
        <v>0</v>
      </c>
      <c r="L772" s="13">
        <v>0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>
        <v>0</v>
      </c>
      <c r="T772" s="38">
        <f t="shared" si="50"/>
        <v>1</v>
      </c>
      <c r="U772">
        <v>0</v>
      </c>
      <c r="V772">
        <v>0</v>
      </c>
      <c r="W772">
        <v>1</v>
      </c>
      <c r="X772">
        <v>0</v>
      </c>
      <c r="Y772">
        <v>0</v>
      </c>
      <c r="Z772">
        <v>0</v>
      </c>
      <c r="AA772">
        <v>0</v>
      </c>
      <c r="AB772">
        <v>0</v>
      </c>
      <c r="AC772">
        <v>0</v>
      </c>
      <c r="AD772" s="38">
        <v>0</v>
      </c>
      <c r="AE772" s="39">
        <f t="shared" si="51"/>
        <v>1</v>
      </c>
    </row>
    <row r="773" spans="1:31" x14ac:dyDescent="0.25">
      <c r="A773" s="33" t="str">
        <f>DATA!A772</f>
        <v>STU v Bratislave (STUBA)</v>
      </c>
      <c r="B773" s="41" t="str">
        <f>DATA!C772&amp;" - "&amp;DATA!B772</f>
        <v>Výtvarník - SM3</v>
      </c>
      <c r="C773" s="38">
        <f t="shared" si="48"/>
        <v>0</v>
      </c>
      <c r="D773" s="13">
        <v>0</v>
      </c>
      <c r="E773" s="13">
        <v>0</v>
      </c>
      <c r="F773" s="13">
        <v>0</v>
      </c>
      <c r="G773" s="13">
        <v>0</v>
      </c>
      <c r="H773" s="13">
        <v>0</v>
      </c>
      <c r="I773" s="13">
        <v>0</v>
      </c>
      <c r="J773" s="38">
        <f t="shared" si="49"/>
        <v>0</v>
      </c>
      <c r="K773" s="13">
        <v>0</v>
      </c>
      <c r="L773" s="13">
        <v>0</v>
      </c>
      <c r="M773">
        <v>0</v>
      </c>
      <c r="N773">
        <v>0</v>
      </c>
      <c r="O773">
        <v>0</v>
      </c>
      <c r="P773">
        <v>0</v>
      </c>
      <c r="Q773">
        <v>0</v>
      </c>
      <c r="R773">
        <v>0</v>
      </c>
      <c r="S773">
        <v>0</v>
      </c>
      <c r="T773" s="38">
        <f t="shared" si="50"/>
        <v>10</v>
      </c>
      <c r="U773">
        <v>0</v>
      </c>
      <c r="V773">
        <v>0</v>
      </c>
      <c r="W773">
        <v>10</v>
      </c>
      <c r="X773">
        <v>0</v>
      </c>
      <c r="Y773">
        <v>0</v>
      </c>
      <c r="Z773">
        <v>0</v>
      </c>
      <c r="AA773">
        <v>0</v>
      </c>
      <c r="AB773">
        <v>0</v>
      </c>
      <c r="AC773">
        <v>0</v>
      </c>
      <c r="AD773" s="38">
        <v>0</v>
      </c>
      <c r="AE773" s="39">
        <f t="shared" si="51"/>
        <v>10</v>
      </c>
    </row>
    <row r="774" spans="1:31" x14ac:dyDescent="0.25">
      <c r="A774" s="33" t="str">
        <f>DATA!A773</f>
        <v>STU v Bratislave (STUBA)</v>
      </c>
      <c r="B774" s="41" t="str">
        <f>DATA!C773&amp;" - "&amp;DATA!B773</f>
        <v>Architekt - SN1</v>
      </c>
      <c r="C774" s="38">
        <f t="shared" si="48"/>
        <v>0</v>
      </c>
      <c r="D774" s="13">
        <v>0</v>
      </c>
      <c r="E774" s="13">
        <v>0</v>
      </c>
      <c r="F774" s="13">
        <v>0</v>
      </c>
      <c r="G774" s="13">
        <v>0</v>
      </c>
      <c r="H774" s="13">
        <v>0</v>
      </c>
      <c r="I774" s="13">
        <v>0</v>
      </c>
      <c r="J774" s="38">
        <f t="shared" si="49"/>
        <v>0</v>
      </c>
      <c r="K774" s="13">
        <v>0</v>
      </c>
      <c r="L774" s="13">
        <v>0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  <c r="S774">
        <v>0</v>
      </c>
      <c r="T774" s="38">
        <f t="shared" si="50"/>
        <v>12.228339999999999</v>
      </c>
      <c r="U774">
        <v>0</v>
      </c>
      <c r="V774">
        <v>0</v>
      </c>
      <c r="W774">
        <v>0</v>
      </c>
      <c r="X774">
        <v>12.228339999999999</v>
      </c>
      <c r="Y774">
        <v>0</v>
      </c>
      <c r="Z774">
        <v>0</v>
      </c>
      <c r="AA774">
        <v>0</v>
      </c>
      <c r="AB774">
        <v>0</v>
      </c>
      <c r="AC774">
        <v>0</v>
      </c>
      <c r="AD774" s="38">
        <v>0</v>
      </c>
      <c r="AE774" s="39">
        <f t="shared" si="51"/>
        <v>12.228339999999999</v>
      </c>
    </row>
    <row r="775" spans="1:31" x14ac:dyDescent="0.25">
      <c r="A775" s="33" t="str">
        <f>DATA!A774</f>
        <v>STU v Bratislave (STUBA)</v>
      </c>
      <c r="B775" s="41" t="str">
        <f>DATA!C774&amp;" - "&amp;DATA!B774</f>
        <v>Dizajnér - SN1</v>
      </c>
      <c r="C775" s="38">
        <f t="shared" si="48"/>
        <v>0</v>
      </c>
      <c r="D775" s="13">
        <v>0</v>
      </c>
      <c r="E775" s="13">
        <v>0</v>
      </c>
      <c r="F775" s="13">
        <v>0</v>
      </c>
      <c r="G775" s="13">
        <v>0</v>
      </c>
      <c r="H775" s="13">
        <v>0</v>
      </c>
      <c r="I775" s="13">
        <v>0</v>
      </c>
      <c r="J775" s="38">
        <f t="shared" si="49"/>
        <v>0</v>
      </c>
      <c r="K775" s="13">
        <v>0</v>
      </c>
      <c r="L775" s="13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S775">
        <v>0</v>
      </c>
      <c r="T775" s="38">
        <f t="shared" si="50"/>
        <v>1.4</v>
      </c>
      <c r="U775">
        <v>0</v>
      </c>
      <c r="V775">
        <v>0</v>
      </c>
      <c r="W775">
        <v>0</v>
      </c>
      <c r="X775">
        <v>1.4</v>
      </c>
      <c r="Y775">
        <v>0</v>
      </c>
      <c r="Z775">
        <v>0</v>
      </c>
      <c r="AA775">
        <v>0</v>
      </c>
      <c r="AB775">
        <v>0</v>
      </c>
      <c r="AC775">
        <v>0</v>
      </c>
      <c r="AD775" s="38">
        <v>0</v>
      </c>
      <c r="AE775" s="39">
        <f t="shared" si="51"/>
        <v>1.4</v>
      </c>
    </row>
    <row r="776" spans="1:31" x14ac:dyDescent="0.25">
      <c r="A776" s="33" t="str">
        <f>DATA!A775</f>
        <v>STU v Bratislave (STUBA)</v>
      </c>
      <c r="B776" s="41" t="str">
        <f>DATA!C775&amp;" - "&amp;DATA!B775</f>
        <v>Výtvarník - SN1</v>
      </c>
      <c r="C776" s="38">
        <f t="shared" si="48"/>
        <v>0</v>
      </c>
      <c r="D776" s="13">
        <v>0</v>
      </c>
      <c r="E776" s="13">
        <v>0</v>
      </c>
      <c r="F776" s="13">
        <v>0</v>
      </c>
      <c r="G776" s="13">
        <v>0</v>
      </c>
      <c r="H776" s="13">
        <v>0</v>
      </c>
      <c r="I776" s="13">
        <v>0</v>
      </c>
      <c r="J776" s="38">
        <f t="shared" si="49"/>
        <v>0</v>
      </c>
      <c r="K776" s="13">
        <v>0</v>
      </c>
      <c r="L776" s="13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0</v>
      </c>
      <c r="S776">
        <v>0</v>
      </c>
      <c r="T776" s="38">
        <f t="shared" si="50"/>
        <v>23.866669999999999</v>
      </c>
      <c r="U776">
        <v>0</v>
      </c>
      <c r="V776">
        <v>0</v>
      </c>
      <c r="W776">
        <v>0</v>
      </c>
      <c r="X776">
        <v>23.866669999999999</v>
      </c>
      <c r="Y776">
        <v>0</v>
      </c>
      <c r="Z776">
        <v>0</v>
      </c>
      <c r="AA776">
        <v>0</v>
      </c>
      <c r="AB776">
        <v>0</v>
      </c>
      <c r="AC776">
        <v>0</v>
      </c>
      <c r="AD776" s="38">
        <v>0</v>
      </c>
      <c r="AE776" s="39">
        <f t="shared" si="51"/>
        <v>23.866669999999999</v>
      </c>
    </row>
    <row r="777" spans="1:31" x14ac:dyDescent="0.25">
      <c r="A777" s="33" t="str">
        <f>DATA!A776</f>
        <v>STU v Bratislave (STUBA)</v>
      </c>
      <c r="B777" s="41" t="str">
        <f>DATA!C776&amp;" - "&amp;DATA!B776</f>
        <v>Architekt - SN2</v>
      </c>
      <c r="C777" s="38">
        <f t="shared" si="48"/>
        <v>0</v>
      </c>
      <c r="D777" s="13">
        <v>0</v>
      </c>
      <c r="E777" s="13">
        <v>0</v>
      </c>
      <c r="F777" s="13">
        <v>0</v>
      </c>
      <c r="G777" s="13">
        <v>0</v>
      </c>
      <c r="H777" s="13">
        <v>0</v>
      </c>
      <c r="I777" s="13">
        <v>0</v>
      </c>
      <c r="J777" s="38">
        <f t="shared" si="49"/>
        <v>0</v>
      </c>
      <c r="K777" s="13">
        <v>0</v>
      </c>
      <c r="L777" s="13">
        <v>0</v>
      </c>
      <c r="M777">
        <v>0</v>
      </c>
      <c r="N777">
        <v>0</v>
      </c>
      <c r="O777">
        <v>0</v>
      </c>
      <c r="P777">
        <v>0</v>
      </c>
      <c r="Q777">
        <v>0</v>
      </c>
      <c r="R777">
        <v>0</v>
      </c>
      <c r="S777">
        <v>0</v>
      </c>
      <c r="T777" s="38">
        <f t="shared" si="50"/>
        <v>5.7</v>
      </c>
      <c r="U777">
        <v>0</v>
      </c>
      <c r="V777">
        <v>0</v>
      </c>
      <c r="W777">
        <v>0</v>
      </c>
      <c r="X777">
        <v>0</v>
      </c>
      <c r="Y777">
        <v>5.7</v>
      </c>
      <c r="Z777">
        <v>0</v>
      </c>
      <c r="AA777">
        <v>0</v>
      </c>
      <c r="AB777">
        <v>0</v>
      </c>
      <c r="AC777">
        <v>0</v>
      </c>
      <c r="AD777" s="38">
        <v>0</v>
      </c>
      <c r="AE777" s="39">
        <f t="shared" si="51"/>
        <v>5.7</v>
      </c>
    </row>
    <row r="778" spans="1:31" x14ac:dyDescent="0.25">
      <c r="A778" s="33" t="str">
        <f>DATA!A777</f>
        <v>STU v Bratislave (STUBA)</v>
      </c>
      <c r="B778" s="41" t="str">
        <f>DATA!C777&amp;" - "&amp;DATA!B777</f>
        <v>Kurátor výstavy - SN2</v>
      </c>
      <c r="C778" s="38">
        <f t="shared" si="48"/>
        <v>0</v>
      </c>
      <c r="D778" s="13">
        <v>0</v>
      </c>
      <c r="E778" s="13">
        <v>0</v>
      </c>
      <c r="F778" s="13">
        <v>0</v>
      </c>
      <c r="G778" s="13">
        <v>0</v>
      </c>
      <c r="H778" s="13">
        <v>0</v>
      </c>
      <c r="I778" s="13">
        <v>0</v>
      </c>
      <c r="J778" s="38">
        <f t="shared" si="49"/>
        <v>0</v>
      </c>
      <c r="K778" s="13">
        <v>0</v>
      </c>
      <c r="L778" s="13">
        <v>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 s="38">
        <f t="shared" si="50"/>
        <v>1.2</v>
      </c>
      <c r="U778">
        <v>0</v>
      </c>
      <c r="V778">
        <v>0</v>
      </c>
      <c r="W778">
        <v>0</v>
      </c>
      <c r="X778">
        <v>0</v>
      </c>
      <c r="Y778">
        <v>1.2</v>
      </c>
      <c r="Z778">
        <v>0</v>
      </c>
      <c r="AA778">
        <v>0</v>
      </c>
      <c r="AB778">
        <v>0</v>
      </c>
      <c r="AC778">
        <v>0</v>
      </c>
      <c r="AD778" s="38">
        <v>0</v>
      </c>
      <c r="AE778" s="39">
        <f t="shared" si="51"/>
        <v>1.2</v>
      </c>
    </row>
    <row r="779" spans="1:31" x14ac:dyDescent="0.25">
      <c r="A779" s="33" t="str">
        <f>DATA!A778</f>
        <v>STU v Bratislave (STUBA)</v>
      </c>
      <c r="B779" s="41" t="str">
        <f>DATA!C778&amp;" - "&amp;DATA!B778</f>
        <v>Výtvarník - SN2</v>
      </c>
      <c r="C779" s="38">
        <f t="shared" si="48"/>
        <v>0</v>
      </c>
      <c r="D779" s="13">
        <v>0</v>
      </c>
      <c r="E779" s="13">
        <v>0</v>
      </c>
      <c r="F779" s="13">
        <v>0</v>
      </c>
      <c r="G779" s="13">
        <v>0</v>
      </c>
      <c r="H779" s="13">
        <v>0</v>
      </c>
      <c r="I779" s="13">
        <v>0</v>
      </c>
      <c r="J779" s="38">
        <f t="shared" si="49"/>
        <v>0</v>
      </c>
      <c r="K779" s="13">
        <v>0</v>
      </c>
      <c r="L779" s="13">
        <v>0</v>
      </c>
      <c r="M779">
        <v>0</v>
      </c>
      <c r="N779">
        <v>0</v>
      </c>
      <c r="O779">
        <v>0</v>
      </c>
      <c r="P779">
        <v>0</v>
      </c>
      <c r="Q779">
        <v>0</v>
      </c>
      <c r="R779">
        <v>0</v>
      </c>
      <c r="S779">
        <v>0</v>
      </c>
      <c r="T779" s="38">
        <f t="shared" si="50"/>
        <v>7</v>
      </c>
      <c r="U779">
        <v>0</v>
      </c>
      <c r="V779">
        <v>0</v>
      </c>
      <c r="W779">
        <v>0</v>
      </c>
      <c r="X779">
        <v>0</v>
      </c>
      <c r="Y779">
        <v>7</v>
      </c>
      <c r="Z779">
        <v>0</v>
      </c>
      <c r="AA779">
        <v>0</v>
      </c>
      <c r="AB779">
        <v>0</v>
      </c>
      <c r="AC779">
        <v>0</v>
      </c>
      <c r="AD779" s="38">
        <v>0</v>
      </c>
      <c r="AE779" s="39">
        <f t="shared" si="51"/>
        <v>7</v>
      </c>
    </row>
    <row r="780" spans="1:31" x14ac:dyDescent="0.25">
      <c r="A780" s="33" t="str">
        <f>DATA!A779</f>
        <v>STU v Bratislave (STUBA)</v>
      </c>
      <c r="B780" s="41" t="str">
        <f>DATA!C779&amp;" - "&amp;DATA!B779</f>
        <v>Architekt - SN3</v>
      </c>
      <c r="C780" s="38">
        <f t="shared" si="48"/>
        <v>0</v>
      </c>
      <c r="D780" s="13">
        <v>0</v>
      </c>
      <c r="E780" s="13">
        <v>0</v>
      </c>
      <c r="F780" s="13">
        <v>0</v>
      </c>
      <c r="G780" s="13">
        <v>0</v>
      </c>
      <c r="H780" s="13">
        <v>0</v>
      </c>
      <c r="I780" s="13">
        <v>0</v>
      </c>
      <c r="J780" s="38">
        <f t="shared" si="49"/>
        <v>0</v>
      </c>
      <c r="K780" s="13">
        <v>0</v>
      </c>
      <c r="L780" s="13">
        <v>0</v>
      </c>
      <c r="M780">
        <v>0</v>
      </c>
      <c r="N780">
        <v>0</v>
      </c>
      <c r="O780">
        <v>0</v>
      </c>
      <c r="P780">
        <v>0</v>
      </c>
      <c r="Q780">
        <v>0</v>
      </c>
      <c r="R780">
        <v>0</v>
      </c>
      <c r="S780">
        <v>0</v>
      </c>
      <c r="T780" s="38">
        <f t="shared" si="50"/>
        <v>0.9</v>
      </c>
      <c r="U780">
        <v>0</v>
      </c>
      <c r="V780">
        <v>0</v>
      </c>
      <c r="W780">
        <v>0</v>
      </c>
      <c r="X780">
        <v>0</v>
      </c>
      <c r="Y780">
        <v>0</v>
      </c>
      <c r="Z780">
        <v>0.9</v>
      </c>
      <c r="AA780">
        <v>0</v>
      </c>
      <c r="AB780">
        <v>0</v>
      </c>
      <c r="AC780">
        <v>0</v>
      </c>
      <c r="AD780" s="38">
        <v>0</v>
      </c>
      <c r="AE780" s="39">
        <f t="shared" si="51"/>
        <v>0.9</v>
      </c>
    </row>
    <row r="781" spans="1:31" x14ac:dyDescent="0.25">
      <c r="A781" s="33" t="str">
        <f>DATA!A780</f>
        <v>STU v Bratislave (STUBA)</v>
      </c>
      <c r="B781" s="41" t="str">
        <f>DATA!C780&amp;" - "&amp;DATA!B780</f>
        <v>Dizajnér - SN3</v>
      </c>
      <c r="C781" s="38">
        <f t="shared" si="48"/>
        <v>0</v>
      </c>
      <c r="D781" s="13">
        <v>0</v>
      </c>
      <c r="E781" s="13">
        <v>0</v>
      </c>
      <c r="F781" s="13">
        <v>0</v>
      </c>
      <c r="G781" s="13">
        <v>0</v>
      </c>
      <c r="H781" s="13">
        <v>0</v>
      </c>
      <c r="I781" s="13">
        <v>0</v>
      </c>
      <c r="J781" s="38">
        <f t="shared" si="49"/>
        <v>0</v>
      </c>
      <c r="K781" s="13">
        <v>0</v>
      </c>
      <c r="L781" s="13">
        <v>0</v>
      </c>
      <c r="M781">
        <v>0</v>
      </c>
      <c r="N781">
        <v>0</v>
      </c>
      <c r="O781">
        <v>0</v>
      </c>
      <c r="P781">
        <v>0</v>
      </c>
      <c r="Q781">
        <v>0</v>
      </c>
      <c r="R781">
        <v>0</v>
      </c>
      <c r="S781">
        <v>0</v>
      </c>
      <c r="T781" s="38">
        <f t="shared" si="50"/>
        <v>4.8</v>
      </c>
      <c r="U781">
        <v>0</v>
      </c>
      <c r="V781">
        <v>0</v>
      </c>
      <c r="W781">
        <v>0</v>
      </c>
      <c r="X781">
        <v>0</v>
      </c>
      <c r="Y781">
        <v>0</v>
      </c>
      <c r="Z781">
        <v>4.8</v>
      </c>
      <c r="AA781">
        <v>0</v>
      </c>
      <c r="AB781">
        <v>0</v>
      </c>
      <c r="AC781">
        <v>0</v>
      </c>
      <c r="AD781" s="38">
        <v>0</v>
      </c>
      <c r="AE781" s="39">
        <f t="shared" si="51"/>
        <v>4.8</v>
      </c>
    </row>
    <row r="782" spans="1:31" x14ac:dyDescent="0.25">
      <c r="A782" s="33" t="str">
        <f>DATA!A781</f>
        <v>STU v Bratislave (STUBA)</v>
      </c>
      <c r="B782" s="41" t="str">
        <f>DATA!C781&amp;" - "&amp;DATA!B781</f>
        <v>Výtvarník - SN3</v>
      </c>
      <c r="C782" s="38">
        <f t="shared" si="48"/>
        <v>0</v>
      </c>
      <c r="D782" s="13">
        <v>0</v>
      </c>
      <c r="E782" s="13">
        <v>0</v>
      </c>
      <c r="F782" s="13">
        <v>0</v>
      </c>
      <c r="G782" s="13">
        <v>0</v>
      </c>
      <c r="H782" s="13">
        <v>0</v>
      </c>
      <c r="I782" s="13">
        <v>0</v>
      </c>
      <c r="J782" s="38">
        <f t="shared" si="49"/>
        <v>0</v>
      </c>
      <c r="K782" s="13">
        <v>0</v>
      </c>
      <c r="L782" s="13">
        <v>0</v>
      </c>
      <c r="M782">
        <v>0</v>
      </c>
      <c r="N782">
        <v>0</v>
      </c>
      <c r="O782">
        <v>0</v>
      </c>
      <c r="P782">
        <v>0</v>
      </c>
      <c r="Q782">
        <v>0</v>
      </c>
      <c r="R782">
        <v>0</v>
      </c>
      <c r="S782">
        <v>0</v>
      </c>
      <c r="T782" s="38">
        <f t="shared" si="50"/>
        <v>7</v>
      </c>
      <c r="U782">
        <v>0</v>
      </c>
      <c r="V782">
        <v>0</v>
      </c>
      <c r="W782">
        <v>0</v>
      </c>
      <c r="X782">
        <v>0</v>
      </c>
      <c r="Y782">
        <v>0</v>
      </c>
      <c r="Z782">
        <v>7</v>
      </c>
      <c r="AA782">
        <v>0</v>
      </c>
      <c r="AB782">
        <v>0</v>
      </c>
      <c r="AC782">
        <v>0</v>
      </c>
      <c r="AD782" s="38">
        <v>0</v>
      </c>
      <c r="AE782" s="39">
        <f t="shared" si="51"/>
        <v>7</v>
      </c>
    </row>
    <row r="783" spans="1:31" x14ac:dyDescent="0.25">
      <c r="A783" s="33" t="str">
        <f>DATA!A782</f>
        <v>STU v Bratislave (STUBA)</v>
      </c>
      <c r="B783" s="41" t="str">
        <f>DATA!C782&amp;" - "&amp;DATA!B782</f>
        <v>Architekt - SR1</v>
      </c>
      <c r="C783" s="38">
        <f t="shared" si="48"/>
        <v>0</v>
      </c>
      <c r="D783" s="13">
        <v>0</v>
      </c>
      <c r="E783" s="13">
        <v>0</v>
      </c>
      <c r="F783" s="13">
        <v>0</v>
      </c>
      <c r="G783" s="13">
        <v>0</v>
      </c>
      <c r="H783" s="13">
        <v>0</v>
      </c>
      <c r="I783" s="13">
        <v>0</v>
      </c>
      <c r="J783" s="38">
        <f t="shared" si="49"/>
        <v>0</v>
      </c>
      <c r="K783" s="13">
        <v>0</v>
      </c>
      <c r="L783" s="13">
        <v>0</v>
      </c>
      <c r="M783">
        <v>0</v>
      </c>
      <c r="N783">
        <v>0</v>
      </c>
      <c r="O783">
        <v>0</v>
      </c>
      <c r="P783">
        <v>0</v>
      </c>
      <c r="Q783">
        <v>0</v>
      </c>
      <c r="R783">
        <v>0</v>
      </c>
      <c r="S783">
        <v>0</v>
      </c>
      <c r="T783" s="38">
        <f t="shared" si="50"/>
        <v>12.773339999999999</v>
      </c>
      <c r="U783">
        <v>0</v>
      </c>
      <c r="V783">
        <v>0</v>
      </c>
      <c r="W783">
        <v>0</v>
      </c>
      <c r="X783">
        <v>0</v>
      </c>
      <c r="Y783">
        <v>0</v>
      </c>
      <c r="Z783">
        <v>0</v>
      </c>
      <c r="AA783">
        <v>12.773339999999999</v>
      </c>
      <c r="AB783">
        <v>0</v>
      </c>
      <c r="AC783">
        <v>0</v>
      </c>
      <c r="AD783" s="38">
        <v>0</v>
      </c>
      <c r="AE783" s="39">
        <f t="shared" si="51"/>
        <v>12.773339999999999</v>
      </c>
    </row>
    <row r="784" spans="1:31" x14ac:dyDescent="0.25">
      <c r="A784" s="33" t="str">
        <f>DATA!A783</f>
        <v>STU v Bratislave (STUBA)</v>
      </c>
      <c r="B784" s="41" t="str">
        <f>DATA!C783&amp;" - "&amp;DATA!B783</f>
        <v>Dizajnér - SR1</v>
      </c>
      <c r="C784" s="38">
        <f t="shared" si="48"/>
        <v>0</v>
      </c>
      <c r="D784" s="13">
        <v>0</v>
      </c>
      <c r="E784" s="13">
        <v>0</v>
      </c>
      <c r="F784" s="13">
        <v>0</v>
      </c>
      <c r="G784" s="13">
        <v>0</v>
      </c>
      <c r="H784" s="13">
        <v>0</v>
      </c>
      <c r="I784" s="13">
        <v>0</v>
      </c>
      <c r="J784" s="38">
        <f t="shared" si="49"/>
        <v>0</v>
      </c>
      <c r="K784" s="13">
        <v>0</v>
      </c>
      <c r="L784" s="13">
        <v>0</v>
      </c>
      <c r="M784">
        <v>0</v>
      </c>
      <c r="N784">
        <v>0</v>
      </c>
      <c r="O784">
        <v>0</v>
      </c>
      <c r="P784">
        <v>0</v>
      </c>
      <c r="Q784">
        <v>0</v>
      </c>
      <c r="R784">
        <v>0</v>
      </c>
      <c r="S784">
        <v>0</v>
      </c>
      <c r="T784" s="38">
        <f t="shared" si="50"/>
        <v>0.5</v>
      </c>
      <c r="U784">
        <v>0</v>
      </c>
      <c r="V784">
        <v>0</v>
      </c>
      <c r="W784">
        <v>0</v>
      </c>
      <c r="X784">
        <v>0</v>
      </c>
      <c r="Y784">
        <v>0</v>
      </c>
      <c r="Z784">
        <v>0</v>
      </c>
      <c r="AA784">
        <v>0.5</v>
      </c>
      <c r="AB784">
        <v>0</v>
      </c>
      <c r="AC784">
        <v>0</v>
      </c>
      <c r="AD784" s="38">
        <v>0</v>
      </c>
      <c r="AE784" s="39">
        <f t="shared" si="51"/>
        <v>0.5</v>
      </c>
    </row>
    <row r="785" spans="1:31" x14ac:dyDescent="0.25">
      <c r="A785" s="33" t="str">
        <f>DATA!A784</f>
        <v>STU v Bratislave (STUBA)</v>
      </c>
      <c r="B785" s="41" t="str">
        <f>DATA!C784&amp;" - "&amp;DATA!B784</f>
        <v>Výtvarník - SR1</v>
      </c>
      <c r="C785" s="38">
        <f t="shared" si="48"/>
        <v>0</v>
      </c>
      <c r="D785" s="13">
        <v>0</v>
      </c>
      <c r="E785" s="13">
        <v>0</v>
      </c>
      <c r="F785" s="13">
        <v>0</v>
      </c>
      <c r="G785" s="13">
        <v>0</v>
      </c>
      <c r="H785" s="13">
        <v>0</v>
      </c>
      <c r="I785" s="13">
        <v>0</v>
      </c>
      <c r="J785" s="38">
        <f t="shared" si="49"/>
        <v>0</v>
      </c>
      <c r="K785" s="13">
        <v>0</v>
      </c>
      <c r="L785" s="13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0</v>
      </c>
      <c r="T785" s="38">
        <f t="shared" si="50"/>
        <v>23</v>
      </c>
      <c r="U785">
        <v>0</v>
      </c>
      <c r="V785">
        <v>0</v>
      </c>
      <c r="W785">
        <v>0</v>
      </c>
      <c r="X785">
        <v>0</v>
      </c>
      <c r="Y785">
        <v>0</v>
      </c>
      <c r="Z785">
        <v>0</v>
      </c>
      <c r="AA785">
        <v>23</v>
      </c>
      <c r="AB785">
        <v>0</v>
      </c>
      <c r="AC785">
        <v>0</v>
      </c>
      <c r="AD785" s="38">
        <v>0</v>
      </c>
      <c r="AE785" s="39">
        <f t="shared" si="51"/>
        <v>23</v>
      </c>
    </row>
    <row r="786" spans="1:31" x14ac:dyDescent="0.25">
      <c r="A786" s="33" t="str">
        <f>DATA!A785</f>
        <v>STU v Bratislave (STUBA)</v>
      </c>
      <c r="B786" s="41" t="str">
        <f>DATA!C785&amp;" - "&amp;DATA!B785</f>
        <v>Architekt - SR2</v>
      </c>
      <c r="C786" s="38">
        <f t="shared" si="48"/>
        <v>0</v>
      </c>
      <c r="D786" s="13">
        <v>0</v>
      </c>
      <c r="E786" s="13">
        <v>0</v>
      </c>
      <c r="F786" s="13">
        <v>0</v>
      </c>
      <c r="G786" s="13">
        <v>0</v>
      </c>
      <c r="H786" s="13">
        <v>0</v>
      </c>
      <c r="I786" s="13">
        <v>0</v>
      </c>
      <c r="J786" s="38">
        <f t="shared" si="49"/>
        <v>0</v>
      </c>
      <c r="K786" s="13">
        <v>0</v>
      </c>
      <c r="L786" s="13">
        <v>0</v>
      </c>
      <c r="M786">
        <v>0</v>
      </c>
      <c r="N786">
        <v>0</v>
      </c>
      <c r="O786">
        <v>0</v>
      </c>
      <c r="P786">
        <v>0</v>
      </c>
      <c r="Q786">
        <v>0</v>
      </c>
      <c r="R786">
        <v>0</v>
      </c>
      <c r="S786">
        <v>0</v>
      </c>
      <c r="T786" s="38">
        <f t="shared" si="50"/>
        <v>25.08</v>
      </c>
      <c r="U786">
        <v>0</v>
      </c>
      <c r="V786">
        <v>0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25.08</v>
      </c>
      <c r="AC786">
        <v>0</v>
      </c>
      <c r="AD786" s="38">
        <v>0</v>
      </c>
      <c r="AE786" s="39">
        <f t="shared" si="51"/>
        <v>25.08</v>
      </c>
    </row>
    <row r="787" spans="1:31" x14ac:dyDescent="0.25">
      <c r="A787" s="33" t="str">
        <f>DATA!A786</f>
        <v>STU v Bratislave (STUBA)</v>
      </c>
      <c r="B787" s="41" t="str">
        <f>DATA!C786&amp;" - "&amp;DATA!B786</f>
        <v>Dizajnér - SR2</v>
      </c>
      <c r="C787" s="38">
        <f t="shared" si="48"/>
        <v>0</v>
      </c>
      <c r="D787" s="13">
        <v>0</v>
      </c>
      <c r="E787" s="13">
        <v>0</v>
      </c>
      <c r="F787" s="13">
        <v>0</v>
      </c>
      <c r="G787" s="13">
        <v>0</v>
      </c>
      <c r="H787" s="13">
        <v>0</v>
      </c>
      <c r="I787" s="13">
        <v>0</v>
      </c>
      <c r="J787" s="38">
        <f t="shared" si="49"/>
        <v>0</v>
      </c>
      <c r="K787" s="13">
        <v>0</v>
      </c>
      <c r="L787" s="13">
        <v>0</v>
      </c>
      <c r="M787">
        <v>0</v>
      </c>
      <c r="N787">
        <v>0</v>
      </c>
      <c r="O787">
        <v>0</v>
      </c>
      <c r="P787">
        <v>0</v>
      </c>
      <c r="Q787">
        <v>0</v>
      </c>
      <c r="R787">
        <v>0</v>
      </c>
      <c r="S787">
        <v>0</v>
      </c>
      <c r="T787" s="38">
        <f t="shared" si="50"/>
        <v>6</v>
      </c>
      <c r="U787">
        <v>0</v>
      </c>
      <c r="V787">
        <v>0</v>
      </c>
      <c r="W787">
        <v>0</v>
      </c>
      <c r="X787">
        <v>0</v>
      </c>
      <c r="Y787">
        <v>0</v>
      </c>
      <c r="Z787">
        <v>0</v>
      </c>
      <c r="AA787">
        <v>0</v>
      </c>
      <c r="AB787">
        <v>6</v>
      </c>
      <c r="AC787">
        <v>0</v>
      </c>
      <c r="AD787" s="38">
        <v>0</v>
      </c>
      <c r="AE787" s="39">
        <f t="shared" si="51"/>
        <v>6</v>
      </c>
    </row>
    <row r="788" spans="1:31" x14ac:dyDescent="0.25">
      <c r="A788" s="33" t="str">
        <f>DATA!A787</f>
        <v>STU v Bratislave (STUBA)</v>
      </c>
      <c r="B788" s="41" t="str">
        <f>DATA!C787&amp;" - "&amp;DATA!B787</f>
        <v>Kurátor výstavy - SR2</v>
      </c>
      <c r="C788" s="38">
        <f t="shared" si="48"/>
        <v>0</v>
      </c>
      <c r="D788" s="13">
        <v>0</v>
      </c>
      <c r="E788" s="13">
        <v>0</v>
      </c>
      <c r="F788" s="13">
        <v>0</v>
      </c>
      <c r="G788" s="13">
        <v>0</v>
      </c>
      <c r="H788" s="13">
        <v>0</v>
      </c>
      <c r="I788" s="13">
        <v>0</v>
      </c>
      <c r="J788" s="38">
        <f t="shared" si="49"/>
        <v>0</v>
      </c>
      <c r="K788" s="13">
        <v>0</v>
      </c>
      <c r="L788" s="13">
        <v>0</v>
      </c>
      <c r="M788">
        <v>0</v>
      </c>
      <c r="N788">
        <v>0</v>
      </c>
      <c r="O788">
        <v>0</v>
      </c>
      <c r="P788">
        <v>0</v>
      </c>
      <c r="Q788">
        <v>0</v>
      </c>
      <c r="R788">
        <v>0</v>
      </c>
      <c r="S788">
        <v>0</v>
      </c>
      <c r="T788" s="38">
        <f t="shared" si="50"/>
        <v>2</v>
      </c>
      <c r="U788">
        <v>0</v>
      </c>
      <c r="V788">
        <v>0</v>
      </c>
      <c r="W788">
        <v>0</v>
      </c>
      <c r="X788">
        <v>0</v>
      </c>
      <c r="Y788">
        <v>0</v>
      </c>
      <c r="Z788">
        <v>0</v>
      </c>
      <c r="AA788">
        <v>0</v>
      </c>
      <c r="AB788">
        <v>2</v>
      </c>
      <c r="AC788">
        <v>0</v>
      </c>
      <c r="AD788" s="38">
        <v>0</v>
      </c>
      <c r="AE788" s="39">
        <f t="shared" si="51"/>
        <v>2</v>
      </c>
    </row>
    <row r="789" spans="1:31" x14ac:dyDescent="0.25">
      <c r="A789" s="33" t="str">
        <f>DATA!A788</f>
        <v>STU v Bratislave (STUBA)</v>
      </c>
      <c r="B789" s="41" t="str">
        <f>DATA!C788&amp;" - "&amp;DATA!B788</f>
        <v>Scénograf - SR2</v>
      </c>
      <c r="C789" s="38">
        <f t="shared" si="48"/>
        <v>0</v>
      </c>
      <c r="D789" s="13">
        <v>0</v>
      </c>
      <c r="E789" s="13">
        <v>0</v>
      </c>
      <c r="F789" s="13">
        <v>0</v>
      </c>
      <c r="G789" s="13">
        <v>0</v>
      </c>
      <c r="H789" s="13">
        <v>0</v>
      </c>
      <c r="I789" s="13">
        <v>0</v>
      </c>
      <c r="J789" s="38">
        <f t="shared" si="49"/>
        <v>0</v>
      </c>
      <c r="K789" s="13">
        <v>0</v>
      </c>
      <c r="L789" s="13">
        <v>0</v>
      </c>
      <c r="M789">
        <v>0</v>
      </c>
      <c r="N789">
        <v>0</v>
      </c>
      <c r="O789">
        <v>0</v>
      </c>
      <c r="P789">
        <v>0</v>
      </c>
      <c r="Q789">
        <v>0</v>
      </c>
      <c r="R789">
        <v>0</v>
      </c>
      <c r="S789">
        <v>0</v>
      </c>
      <c r="T789" s="38">
        <f t="shared" si="50"/>
        <v>1</v>
      </c>
      <c r="U789">
        <v>0</v>
      </c>
      <c r="V789">
        <v>0</v>
      </c>
      <c r="W789">
        <v>0</v>
      </c>
      <c r="X789">
        <v>0</v>
      </c>
      <c r="Y789">
        <v>0</v>
      </c>
      <c r="Z789">
        <v>0</v>
      </c>
      <c r="AA789">
        <v>0</v>
      </c>
      <c r="AB789">
        <v>1</v>
      </c>
      <c r="AC789">
        <v>0</v>
      </c>
      <c r="AD789" s="38">
        <v>0</v>
      </c>
      <c r="AE789" s="39">
        <f t="shared" si="51"/>
        <v>1</v>
      </c>
    </row>
    <row r="790" spans="1:31" x14ac:dyDescent="0.25">
      <c r="A790" s="33" t="str">
        <f>DATA!A789</f>
        <v>STU v Bratislave (STUBA)</v>
      </c>
      <c r="B790" s="41" t="str">
        <f>DATA!C789&amp;" - "&amp;DATA!B789</f>
        <v>Výtvarník - SR2</v>
      </c>
      <c r="C790" s="38">
        <f t="shared" si="48"/>
        <v>0</v>
      </c>
      <c r="D790" s="13">
        <v>0</v>
      </c>
      <c r="E790" s="13">
        <v>0</v>
      </c>
      <c r="F790" s="13">
        <v>0</v>
      </c>
      <c r="G790" s="13">
        <v>0</v>
      </c>
      <c r="H790" s="13">
        <v>0</v>
      </c>
      <c r="I790" s="13">
        <v>0</v>
      </c>
      <c r="J790" s="38">
        <f t="shared" si="49"/>
        <v>0</v>
      </c>
      <c r="K790" s="13">
        <v>0</v>
      </c>
      <c r="L790" s="13">
        <v>0</v>
      </c>
      <c r="M790">
        <v>0</v>
      </c>
      <c r="N790">
        <v>0</v>
      </c>
      <c r="O790">
        <v>0</v>
      </c>
      <c r="P790">
        <v>0</v>
      </c>
      <c r="Q790">
        <v>0</v>
      </c>
      <c r="R790">
        <v>0</v>
      </c>
      <c r="S790">
        <v>0</v>
      </c>
      <c r="T790" s="38">
        <f t="shared" si="50"/>
        <v>14.142899999999999</v>
      </c>
      <c r="U790">
        <v>0</v>
      </c>
      <c r="V790">
        <v>0</v>
      </c>
      <c r="W790">
        <v>0</v>
      </c>
      <c r="X790">
        <v>0</v>
      </c>
      <c r="Y790">
        <v>0</v>
      </c>
      <c r="Z790">
        <v>0</v>
      </c>
      <c r="AA790">
        <v>0</v>
      </c>
      <c r="AB790">
        <v>14.142899999999999</v>
      </c>
      <c r="AC790">
        <v>0</v>
      </c>
      <c r="AD790" s="38">
        <v>0</v>
      </c>
      <c r="AE790" s="39">
        <f t="shared" si="51"/>
        <v>14.142899999999999</v>
      </c>
    </row>
    <row r="791" spans="1:31" x14ac:dyDescent="0.25">
      <c r="A791" s="33" t="str">
        <f>DATA!A790</f>
        <v>STU v Bratislave (STUBA)</v>
      </c>
      <c r="B791" s="41" t="str">
        <f>DATA!C790&amp;" - "&amp;DATA!B790</f>
        <v>Architekt - SR3</v>
      </c>
      <c r="C791" s="38">
        <f t="shared" si="48"/>
        <v>0</v>
      </c>
      <c r="D791" s="13">
        <v>0</v>
      </c>
      <c r="E791" s="13">
        <v>0</v>
      </c>
      <c r="F791" s="13">
        <v>0</v>
      </c>
      <c r="G791" s="13">
        <v>0</v>
      </c>
      <c r="H791" s="13">
        <v>0</v>
      </c>
      <c r="I791" s="13">
        <v>0</v>
      </c>
      <c r="J791" s="38">
        <f t="shared" si="49"/>
        <v>0</v>
      </c>
      <c r="K791" s="13">
        <v>0</v>
      </c>
      <c r="L791" s="13">
        <v>0</v>
      </c>
      <c r="M791">
        <v>0</v>
      </c>
      <c r="N791">
        <v>0</v>
      </c>
      <c r="O791">
        <v>0</v>
      </c>
      <c r="P791">
        <v>0</v>
      </c>
      <c r="Q791">
        <v>0</v>
      </c>
      <c r="R791">
        <v>0</v>
      </c>
      <c r="S791">
        <v>0</v>
      </c>
      <c r="T791" s="38">
        <f t="shared" si="50"/>
        <v>7.9833400000000001</v>
      </c>
      <c r="U791">
        <v>0</v>
      </c>
      <c r="V791">
        <v>0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0</v>
      </c>
      <c r="AC791">
        <v>7.9833400000000001</v>
      </c>
      <c r="AD791" s="38">
        <v>0</v>
      </c>
      <c r="AE791" s="39">
        <f t="shared" si="51"/>
        <v>7.9833400000000001</v>
      </c>
    </row>
    <row r="792" spans="1:31" x14ac:dyDescent="0.25">
      <c r="A792" s="33" t="str">
        <f>DATA!A791</f>
        <v>STU v Bratislave (STUBA)</v>
      </c>
      <c r="B792" s="41" t="str">
        <f>DATA!C791&amp;" - "&amp;DATA!B791</f>
        <v>Dizajnér - SR3</v>
      </c>
      <c r="C792" s="38">
        <f t="shared" si="48"/>
        <v>0</v>
      </c>
      <c r="D792" s="13">
        <v>0</v>
      </c>
      <c r="E792" s="13">
        <v>0</v>
      </c>
      <c r="F792" s="13">
        <v>0</v>
      </c>
      <c r="G792" s="13">
        <v>0</v>
      </c>
      <c r="H792" s="13">
        <v>0</v>
      </c>
      <c r="I792" s="13">
        <v>0</v>
      </c>
      <c r="J792" s="38">
        <f t="shared" si="49"/>
        <v>0</v>
      </c>
      <c r="K792" s="13">
        <v>0</v>
      </c>
      <c r="L792" s="13">
        <v>0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0</v>
      </c>
      <c r="S792">
        <v>0</v>
      </c>
      <c r="T792" s="38">
        <f t="shared" si="50"/>
        <v>10.5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10.5</v>
      </c>
      <c r="AD792" s="38">
        <v>0</v>
      </c>
      <c r="AE792" s="39">
        <f t="shared" si="51"/>
        <v>10.5</v>
      </c>
    </row>
    <row r="793" spans="1:31" x14ac:dyDescent="0.25">
      <c r="A793" s="33" t="str">
        <f>DATA!A792</f>
        <v>STU v Bratislave (STUBA)</v>
      </c>
      <c r="B793" s="41" t="str">
        <f>DATA!C792&amp;" - "&amp;DATA!B792</f>
        <v>Kurátor výstavy - SR3</v>
      </c>
      <c r="C793" s="38">
        <f t="shared" si="48"/>
        <v>0</v>
      </c>
      <c r="D793" s="13">
        <v>0</v>
      </c>
      <c r="E793" s="13">
        <v>0</v>
      </c>
      <c r="F793" s="13">
        <v>0</v>
      </c>
      <c r="G793" s="13">
        <v>0</v>
      </c>
      <c r="H793" s="13">
        <v>0</v>
      </c>
      <c r="I793" s="13">
        <v>0</v>
      </c>
      <c r="J793" s="38">
        <f t="shared" si="49"/>
        <v>0</v>
      </c>
      <c r="K793" s="13">
        <v>0</v>
      </c>
      <c r="L793" s="1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0</v>
      </c>
      <c r="S793">
        <v>0</v>
      </c>
      <c r="T793" s="38">
        <f t="shared" si="50"/>
        <v>1</v>
      </c>
      <c r="U793">
        <v>0</v>
      </c>
      <c r="V793">
        <v>0</v>
      </c>
      <c r="W793">
        <v>0</v>
      </c>
      <c r="X793">
        <v>0</v>
      </c>
      <c r="Y793">
        <v>0</v>
      </c>
      <c r="Z793">
        <v>0</v>
      </c>
      <c r="AA793">
        <v>0</v>
      </c>
      <c r="AB793">
        <v>0</v>
      </c>
      <c r="AC793">
        <v>1</v>
      </c>
      <c r="AD793" s="38">
        <v>0</v>
      </c>
      <c r="AE793" s="39">
        <f t="shared" si="51"/>
        <v>1</v>
      </c>
    </row>
    <row r="794" spans="1:31" x14ac:dyDescent="0.25">
      <c r="A794" s="33" t="str">
        <f>DATA!A793</f>
        <v>STU v Bratislave (STUBA)</v>
      </c>
      <c r="B794" s="41" t="str">
        <f>DATA!C793&amp;" - "&amp;DATA!B793</f>
        <v>Výtvarník - SR3</v>
      </c>
      <c r="C794" s="38">
        <f t="shared" si="48"/>
        <v>0</v>
      </c>
      <c r="D794" s="13">
        <v>0</v>
      </c>
      <c r="E794" s="13">
        <v>0</v>
      </c>
      <c r="F794" s="13">
        <v>0</v>
      </c>
      <c r="G794" s="13">
        <v>0</v>
      </c>
      <c r="H794" s="13">
        <v>0</v>
      </c>
      <c r="I794" s="13">
        <v>0</v>
      </c>
      <c r="J794" s="38">
        <f t="shared" si="49"/>
        <v>0</v>
      </c>
      <c r="K794" s="13">
        <v>0</v>
      </c>
      <c r="L794" s="13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 s="38">
        <f t="shared" si="50"/>
        <v>1</v>
      </c>
      <c r="U794">
        <v>0</v>
      </c>
      <c r="V794">
        <v>0</v>
      </c>
      <c r="W794">
        <v>0</v>
      </c>
      <c r="X794">
        <v>0</v>
      </c>
      <c r="Y794">
        <v>0</v>
      </c>
      <c r="Z794">
        <v>0</v>
      </c>
      <c r="AA794">
        <v>0</v>
      </c>
      <c r="AB794">
        <v>0</v>
      </c>
      <c r="AC794">
        <v>1</v>
      </c>
      <c r="AD794" s="38">
        <v>0</v>
      </c>
      <c r="AE794" s="39">
        <f t="shared" si="51"/>
        <v>1</v>
      </c>
    </row>
    <row r="795" spans="1:31" x14ac:dyDescent="0.25">
      <c r="A795" s="33" t="str">
        <f>DATA!A794</f>
        <v>PEVŠ (PEVŠ.Bratislava)</v>
      </c>
      <c r="B795" s="41" t="str">
        <f>DATA!C794&amp;" - "&amp;DATA!B794</f>
        <v>Autor námetu - SN1</v>
      </c>
      <c r="C795" s="38">
        <f t="shared" si="48"/>
        <v>0</v>
      </c>
      <c r="D795" s="13">
        <v>0</v>
      </c>
      <c r="E795" s="13">
        <v>0</v>
      </c>
      <c r="F795" s="13">
        <v>0</v>
      </c>
      <c r="G795" s="13">
        <v>0</v>
      </c>
      <c r="H795" s="13">
        <v>0</v>
      </c>
      <c r="I795" s="13">
        <v>0</v>
      </c>
      <c r="J795" s="38">
        <f t="shared" si="49"/>
        <v>0</v>
      </c>
      <c r="K795" s="13">
        <v>0</v>
      </c>
      <c r="L795" s="13">
        <v>0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 s="38">
        <f t="shared" si="50"/>
        <v>1</v>
      </c>
      <c r="U795">
        <v>0</v>
      </c>
      <c r="V795">
        <v>0</v>
      </c>
      <c r="W795">
        <v>0</v>
      </c>
      <c r="X795">
        <v>1</v>
      </c>
      <c r="Y795">
        <v>0</v>
      </c>
      <c r="Z795">
        <v>0</v>
      </c>
      <c r="AA795">
        <v>0</v>
      </c>
      <c r="AB795">
        <v>0</v>
      </c>
      <c r="AC795">
        <v>0</v>
      </c>
      <c r="AD795" s="38">
        <v>0</v>
      </c>
      <c r="AE795" s="39">
        <f t="shared" si="51"/>
        <v>1</v>
      </c>
    </row>
    <row r="796" spans="1:31" x14ac:dyDescent="0.25">
      <c r="A796" s="33" t="str">
        <f>DATA!A795</f>
        <v>PEVŠ (PEVŠ.Bratislava)</v>
      </c>
      <c r="B796" s="41" t="str">
        <f>DATA!C795&amp;" - "&amp;DATA!B795</f>
        <v>Autor scenára - SN1</v>
      </c>
      <c r="C796" s="38">
        <f t="shared" si="48"/>
        <v>0</v>
      </c>
      <c r="D796" s="13">
        <v>0</v>
      </c>
      <c r="E796" s="13">
        <v>0</v>
      </c>
      <c r="F796" s="13">
        <v>0</v>
      </c>
      <c r="G796" s="13">
        <v>0</v>
      </c>
      <c r="H796" s="13">
        <v>0</v>
      </c>
      <c r="I796" s="13">
        <v>0</v>
      </c>
      <c r="J796" s="38">
        <f t="shared" si="49"/>
        <v>0</v>
      </c>
      <c r="K796" s="13">
        <v>0</v>
      </c>
      <c r="L796" s="13">
        <v>0</v>
      </c>
      <c r="M796">
        <v>0</v>
      </c>
      <c r="N796">
        <v>0</v>
      </c>
      <c r="O796">
        <v>0</v>
      </c>
      <c r="P796">
        <v>0</v>
      </c>
      <c r="Q796">
        <v>0</v>
      </c>
      <c r="R796">
        <v>0</v>
      </c>
      <c r="S796">
        <v>0</v>
      </c>
      <c r="T796" s="38">
        <f t="shared" si="50"/>
        <v>1</v>
      </c>
      <c r="U796">
        <v>0</v>
      </c>
      <c r="V796">
        <v>0</v>
      </c>
      <c r="W796">
        <v>0</v>
      </c>
      <c r="X796">
        <v>1</v>
      </c>
      <c r="Y796">
        <v>0</v>
      </c>
      <c r="Z796">
        <v>0</v>
      </c>
      <c r="AA796">
        <v>0</v>
      </c>
      <c r="AB796">
        <v>0</v>
      </c>
      <c r="AC796">
        <v>0</v>
      </c>
      <c r="AD796" s="38">
        <v>0</v>
      </c>
      <c r="AE796" s="39">
        <f t="shared" si="51"/>
        <v>1</v>
      </c>
    </row>
    <row r="797" spans="1:31" x14ac:dyDescent="0.25">
      <c r="A797" s="33" t="str">
        <f>DATA!A796</f>
        <v>PEVŠ (PEVŠ.Bratislava)</v>
      </c>
      <c r="B797" s="41" t="str">
        <f>DATA!C796&amp;" - "&amp;DATA!B796</f>
        <v>Režisér - SN1</v>
      </c>
      <c r="C797" s="38">
        <f t="shared" si="48"/>
        <v>0</v>
      </c>
      <c r="D797" s="13">
        <v>0</v>
      </c>
      <c r="E797" s="13">
        <v>0</v>
      </c>
      <c r="F797" s="13">
        <v>0</v>
      </c>
      <c r="G797" s="13">
        <v>0</v>
      </c>
      <c r="H797" s="13">
        <v>0</v>
      </c>
      <c r="I797" s="13">
        <v>0</v>
      </c>
      <c r="J797" s="38">
        <f t="shared" si="49"/>
        <v>0</v>
      </c>
      <c r="K797" s="13">
        <v>0</v>
      </c>
      <c r="L797" s="13">
        <v>0</v>
      </c>
      <c r="M797">
        <v>0</v>
      </c>
      <c r="N797">
        <v>0</v>
      </c>
      <c r="O797">
        <v>0</v>
      </c>
      <c r="P797">
        <v>0</v>
      </c>
      <c r="Q797">
        <v>0</v>
      </c>
      <c r="R797">
        <v>0</v>
      </c>
      <c r="S797">
        <v>0</v>
      </c>
      <c r="T797" s="38">
        <f t="shared" si="50"/>
        <v>1</v>
      </c>
      <c r="U797">
        <v>0</v>
      </c>
      <c r="V797">
        <v>0</v>
      </c>
      <c r="W797">
        <v>0</v>
      </c>
      <c r="X797">
        <v>1</v>
      </c>
      <c r="Y797">
        <v>0</v>
      </c>
      <c r="Z797">
        <v>0</v>
      </c>
      <c r="AA797">
        <v>0</v>
      </c>
      <c r="AB797">
        <v>0</v>
      </c>
      <c r="AC797">
        <v>0</v>
      </c>
      <c r="AD797" s="38">
        <v>0</v>
      </c>
      <c r="AE797" s="39">
        <f t="shared" si="51"/>
        <v>1</v>
      </c>
    </row>
    <row r="798" spans="1:31" x14ac:dyDescent="0.25">
      <c r="A798" s="33" t="str">
        <f>DATA!A797</f>
        <v>PEVŠ (PEVŠ.Bratislava)</v>
      </c>
      <c r="B798" s="41" t="str">
        <f>DATA!C797&amp;" - "&amp;DATA!B797</f>
        <v>Autor námetu - SN2</v>
      </c>
      <c r="C798" s="38">
        <f t="shared" si="48"/>
        <v>0</v>
      </c>
      <c r="D798" s="13">
        <v>0</v>
      </c>
      <c r="E798" s="13">
        <v>0</v>
      </c>
      <c r="F798" s="13">
        <v>0</v>
      </c>
      <c r="G798" s="13">
        <v>0</v>
      </c>
      <c r="H798" s="13">
        <v>0</v>
      </c>
      <c r="I798" s="13">
        <v>0</v>
      </c>
      <c r="J798" s="38">
        <f t="shared" si="49"/>
        <v>0</v>
      </c>
      <c r="K798" s="13">
        <v>0</v>
      </c>
      <c r="L798" s="13">
        <v>0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0</v>
      </c>
      <c r="S798">
        <v>0</v>
      </c>
      <c r="T798" s="38">
        <f t="shared" si="50"/>
        <v>1</v>
      </c>
      <c r="U798">
        <v>0</v>
      </c>
      <c r="V798">
        <v>0</v>
      </c>
      <c r="W798">
        <v>0</v>
      </c>
      <c r="X798">
        <v>0</v>
      </c>
      <c r="Y798">
        <v>1</v>
      </c>
      <c r="Z798">
        <v>0</v>
      </c>
      <c r="AA798">
        <v>0</v>
      </c>
      <c r="AB798">
        <v>0</v>
      </c>
      <c r="AC798">
        <v>0</v>
      </c>
      <c r="AD798" s="38">
        <v>0</v>
      </c>
      <c r="AE798" s="39">
        <f t="shared" si="51"/>
        <v>1</v>
      </c>
    </row>
    <row r="799" spans="1:31" x14ac:dyDescent="0.25">
      <c r="A799" s="33" t="str">
        <f>DATA!A798</f>
        <v>PEVŠ (PEVŠ.Bratislava)</v>
      </c>
      <c r="B799" s="41" t="str">
        <f>DATA!C798&amp;" - "&amp;DATA!B798</f>
        <v>Autor scenára - SN2</v>
      </c>
      <c r="C799" s="38">
        <f t="shared" si="48"/>
        <v>0</v>
      </c>
      <c r="D799" s="13">
        <v>0</v>
      </c>
      <c r="E799" s="13">
        <v>0</v>
      </c>
      <c r="F799" s="13">
        <v>0</v>
      </c>
      <c r="G799" s="13">
        <v>0</v>
      </c>
      <c r="H799" s="13">
        <v>0</v>
      </c>
      <c r="I799" s="13">
        <v>0</v>
      </c>
      <c r="J799" s="38">
        <f t="shared" si="49"/>
        <v>0</v>
      </c>
      <c r="K799" s="13">
        <v>0</v>
      </c>
      <c r="L799" s="13">
        <v>0</v>
      </c>
      <c r="M799">
        <v>0</v>
      </c>
      <c r="N799">
        <v>0</v>
      </c>
      <c r="O799">
        <v>0</v>
      </c>
      <c r="P799">
        <v>0</v>
      </c>
      <c r="Q799">
        <v>0</v>
      </c>
      <c r="R799">
        <v>0</v>
      </c>
      <c r="S799">
        <v>0</v>
      </c>
      <c r="T799" s="38">
        <f t="shared" si="50"/>
        <v>1</v>
      </c>
      <c r="U799">
        <v>0</v>
      </c>
      <c r="V799">
        <v>0</v>
      </c>
      <c r="W799">
        <v>0</v>
      </c>
      <c r="X799">
        <v>0</v>
      </c>
      <c r="Y799">
        <v>1</v>
      </c>
      <c r="Z799">
        <v>0</v>
      </c>
      <c r="AA799">
        <v>0</v>
      </c>
      <c r="AB799">
        <v>0</v>
      </c>
      <c r="AC799">
        <v>0</v>
      </c>
      <c r="AD799" s="38">
        <v>0</v>
      </c>
      <c r="AE799" s="39">
        <f t="shared" si="51"/>
        <v>1</v>
      </c>
    </row>
    <row r="800" spans="1:31" x14ac:dyDescent="0.25">
      <c r="A800" s="33" t="str">
        <f>DATA!A799</f>
        <v>PEVŠ (PEVŠ.Bratislava)</v>
      </c>
      <c r="B800" s="41" t="str">
        <f>DATA!C799&amp;" - "&amp;DATA!B799</f>
        <v>Režisér - SN2</v>
      </c>
      <c r="C800" s="38">
        <f t="shared" si="48"/>
        <v>0</v>
      </c>
      <c r="D800" s="13">
        <v>0</v>
      </c>
      <c r="E800" s="13">
        <v>0</v>
      </c>
      <c r="F800" s="13">
        <v>0</v>
      </c>
      <c r="G800" s="13">
        <v>0</v>
      </c>
      <c r="H800" s="13">
        <v>0</v>
      </c>
      <c r="I800" s="13">
        <v>0</v>
      </c>
      <c r="J800" s="38">
        <f t="shared" si="49"/>
        <v>0</v>
      </c>
      <c r="K800" s="13">
        <v>0</v>
      </c>
      <c r="L800" s="13">
        <v>0</v>
      </c>
      <c r="M800">
        <v>0</v>
      </c>
      <c r="N800">
        <v>0</v>
      </c>
      <c r="O800">
        <v>0</v>
      </c>
      <c r="P800">
        <v>0</v>
      </c>
      <c r="Q800">
        <v>0</v>
      </c>
      <c r="R800">
        <v>0</v>
      </c>
      <c r="S800">
        <v>0</v>
      </c>
      <c r="T800" s="38">
        <f t="shared" si="50"/>
        <v>1</v>
      </c>
      <c r="U800">
        <v>0</v>
      </c>
      <c r="V800">
        <v>0</v>
      </c>
      <c r="W800">
        <v>0</v>
      </c>
      <c r="X800">
        <v>0</v>
      </c>
      <c r="Y800">
        <v>1</v>
      </c>
      <c r="Z800">
        <v>0</v>
      </c>
      <c r="AA800">
        <v>0</v>
      </c>
      <c r="AB800">
        <v>0</v>
      </c>
      <c r="AC800">
        <v>0</v>
      </c>
      <c r="AD800" s="38">
        <v>0</v>
      </c>
      <c r="AE800" s="39">
        <f t="shared" si="51"/>
        <v>1</v>
      </c>
    </row>
    <row r="801" spans="1:31" x14ac:dyDescent="0.25">
      <c r="A801" s="33" t="str">
        <f>DATA!A800</f>
        <v>HUAJA (HUAJA.BŠ)</v>
      </c>
      <c r="B801" s="41" t="str">
        <f>DATA!C800&amp;" - "&amp;DATA!B800</f>
        <v>Autor hudby - EM1</v>
      </c>
      <c r="C801" s="38">
        <f t="shared" si="48"/>
        <v>1</v>
      </c>
      <c r="D801" s="13">
        <v>1</v>
      </c>
      <c r="E801" s="13">
        <v>0</v>
      </c>
      <c r="F801" s="13">
        <v>0</v>
      </c>
      <c r="G801" s="13">
        <v>0</v>
      </c>
      <c r="H801" s="13">
        <v>0</v>
      </c>
      <c r="I801" s="13">
        <v>0</v>
      </c>
      <c r="J801" s="38">
        <f t="shared" si="49"/>
        <v>0</v>
      </c>
      <c r="K801" s="13">
        <v>0</v>
      </c>
      <c r="L801" s="13">
        <v>0</v>
      </c>
      <c r="M801">
        <v>0</v>
      </c>
      <c r="N801">
        <v>0</v>
      </c>
      <c r="O801">
        <v>0</v>
      </c>
      <c r="P801">
        <v>0</v>
      </c>
      <c r="Q801">
        <v>0</v>
      </c>
      <c r="R801">
        <v>0</v>
      </c>
      <c r="S801">
        <v>0</v>
      </c>
      <c r="T801" s="38">
        <f t="shared" si="50"/>
        <v>0</v>
      </c>
      <c r="U801">
        <v>0</v>
      </c>
      <c r="V801">
        <v>0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0</v>
      </c>
      <c r="AC801">
        <v>0</v>
      </c>
      <c r="AD801" s="38">
        <v>0</v>
      </c>
      <c r="AE801" s="39">
        <f t="shared" si="51"/>
        <v>1</v>
      </c>
    </row>
    <row r="802" spans="1:31" x14ac:dyDescent="0.25">
      <c r="A802" s="33" t="str">
        <f>DATA!A801</f>
        <v>HUAJA (HUAJA.BŠ)</v>
      </c>
      <c r="B802" s="41" t="str">
        <f>DATA!C801&amp;" - "&amp;DATA!B801</f>
        <v>Spevák - sólista - EN1</v>
      </c>
      <c r="C802" s="38">
        <f t="shared" si="48"/>
        <v>0.24998999999999999</v>
      </c>
      <c r="D802" s="13">
        <v>0</v>
      </c>
      <c r="E802" s="13">
        <v>0</v>
      </c>
      <c r="F802" s="13">
        <v>0</v>
      </c>
      <c r="G802" s="13">
        <v>0.24998999999999999</v>
      </c>
      <c r="H802" s="13">
        <v>0</v>
      </c>
      <c r="I802" s="13">
        <v>0</v>
      </c>
      <c r="J802" s="38">
        <f t="shared" si="49"/>
        <v>0</v>
      </c>
      <c r="K802" s="13">
        <v>0</v>
      </c>
      <c r="L802" s="13">
        <v>0</v>
      </c>
      <c r="M802">
        <v>0</v>
      </c>
      <c r="N802">
        <v>0</v>
      </c>
      <c r="O802">
        <v>0</v>
      </c>
      <c r="P802">
        <v>0</v>
      </c>
      <c r="Q802">
        <v>0</v>
      </c>
      <c r="R802">
        <v>0</v>
      </c>
      <c r="S802">
        <v>0</v>
      </c>
      <c r="T802" s="38">
        <f t="shared" si="50"/>
        <v>0</v>
      </c>
      <c r="U802">
        <v>0</v>
      </c>
      <c r="V802">
        <v>0</v>
      </c>
      <c r="W802">
        <v>0</v>
      </c>
      <c r="X802">
        <v>0</v>
      </c>
      <c r="Y802">
        <v>0</v>
      </c>
      <c r="Z802">
        <v>0</v>
      </c>
      <c r="AA802">
        <v>0</v>
      </c>
      <c r="AB802">
        <v>0</v>
      </c>
      <c r="AC802">
        <v>0</v>
      </c>
      <c r="AD802" s="38">
        <v>0</v>
      </c>
      <c r="AE802" s="39">
        <f t="shared" si="51"/>
        <v>0.24998999999999999</v>
      </c>
    </row>
    <row r="803" spans="1:31" x14ac:dyDescent="0.25">
      <c r="A803" s="33" t="str">
        <f>DATA!A802</f>
        <v>HUAJA (HUAJA.BŠ)</v>
      </c>
      <c r="B803" s="41" t="str">
        <f>DATA!C802&amp;" - "&amp;DATA!B802</f>
        <v>Inštrumentalista - SM1</v>
      </c>
      <c r="C803" s="38">
        <f t="shared" si="48"/>
        <v>0</v>
      </c>
      <c r="D803" s="13">
        <v>0</v>
      </c>
      <c r="E803" s="13">
        <v>0</v>
      </c>
      <c r="F803" s="13">
        <v>0</v>
      </c>
      <c r="G803" s="13">
        <v>0</v>
      </c>
      <c r="H803" s="13">
        <v>0</v>
      </c>
      <c r="I803" s="13">
        <v>0</v>
      </c>
      <c r="J803" s="38">
        <f t="shared" si="49"/>
        <v>0</v>
      </c>
      <c r="K803" s="13">
        <v>0</v>
      </c>
      <c r="L803" s="13">
        <v>0</v>
      </c>
      <c r="M803">
        <v>0</v>
      </c>
      <c r="N803">
        <v>0</v>
      </c>
      <c r="O803">
        <v>0</v>
      </c>
      <c r="P803">
        <v>0</v>
      </c>
      <c r="Q803">
        <v>0</v>
      </c>
      <c r="R803">
        <v>0</v>
      </c>
      <c r="S803">
        <v>0</v>
      </c>
      <c r="T803" s="38">
        <f t="shared" si="50"/>
        <v>0.26784999999999998</v>
      </c>
      <c r="U803">
        <v>0.26784999999999998</v>
      </c>
      <c r="V803">
        <v>0</v>
      </c>
      <c r="W803">
        <v>0</v>
      </c>
      <c r="X803">
        <v>0</v>
      </c>
      <c r="Y803">
        <v>0</v>
      </c>
      <c r="Z803">
        <v>0</v>
      </c>
      <c r="AA803">
        <v>0</v>
      </c>
      <c r="AB803">
        <v>0</v>
      </c>
      <c r="AC803">
        <v>0</v>
      </c>
      <c r="AD803" s="38">
        <v>0</v>
      </c>
      <c r="AE803" s="39">
        <f t="shared" si="51"/>
        <v>0.26784999999999998</v>
      </c>
    </row>
    <row r="804" spans="1:31" x14ac:dyDescent="0.25">
      <c r="A804" s="33" t="str">
        <f>DATA!A803</f>
        <v>HUAJA (HUAJA.BŠ)</v>
      </c>
      <c r="B804" s="41" t="str">
        <f>DATA!C803&amp;" - "&amp;DATA!B803</f>
        <v>Inštrumentalista - sólista - SM1</v>
      </c>
      <c r="C804" s="38">
        <f t="shared" si="48"/>
        <v>0</v>
      </c>
      <c r="D804" s="13">
        <v>0</v>
      </c>
      <c r="E804" s="13">
        <v>0</v>
      </c>
      <c r="F804" s="13">
        <v>0</v>
      </c>
      <c r="G804" s="13">
        <v>0</v>
      </c>
      <c r="H804" s="13">
        <v>0</v>
      </c>
      <c r="I804" s="13">
        <v>0</v>
      </c>
      <c r="J804" s="38">
        <f t="shared" si="49"/>
        <v>0</v>
      </c>
      <c r="K804" s="13">
        <v>0</v>
      </c>
      <c r="L804" s="13">
        <v>0</v>
      </c>
      <c r="M804">
        <v>0</v>
      </c>
      <c r="N804">
        <v>0</v>
      </c>
      <c r="O804">
        <v>0</v>
      </c>
      <c r="P804">
        <v>0</v>
      </c>
      <c r="Q804">
        <v>0</v>
      </c>
      <c r="R804">
        <v>0</v>
      </c>
      <c r="S804">
        <v>0</v>
      </c>
      <c r="T804" s="38">
        <f t="shared" si="50"/>
        <v>0.1429</v>
      </c>
      <c r="U804">
        <v>0.1429</v>
      </c>
      <c r="V804">
        <v>0</v>
      </c>
      <c r="W804">
        <v>0</v>
      </c>
      <c r="X804">
        <v>0</v>
      </c>
      <c r="Y804">
        <v>0</v>
      </c>
      <c r="Z804">
        <v>0</v>
      </c>
      <c r="AA804">
        <v>0</v>
      </c>
      <c r="AB804">
        <v>0</v>
      </c>
      <c r="AC804">
        <v>0</v>
      </c>
      <c r="AD804" s="38">
        <v>0</v>
      </c>
      <c r="AE804" s="39">
        <f t="shared" si="51"/>
        <v>0.1429</v>
      </c>
    </row>
    <row r="805" spans="1:31" x14ac:dyDescent="0.25">
      <c r="A805" s="33" t="str">
        <f>DATA!A804</f>
        <v>HUAJA (HUAJA.BŠ)</v>
      </c>
      <c r="B805" s="41" t="str">
        <f>DATA!C804&amp;" - "&amp;DATA!B804</f>
        <v>Spevák - sólista - SM1</v>
      </c>
      <c r="C805" s="38">
        <f t="shared" si="48"/>
        <v>0</v>
      </c>
      <c r="D805" s="13">
        <v>0</v>
      </c>
      <c r="E805" s="13">
        <v>0</v>
      </c>
      <c r="F805" s="13">
        <v>0</v>
      </c>
      <c r="G805" s="13">
        <v>0</v>
      </c>
      <c r="H805" s="13">
        <v>0</v>
      </c>
      <c r="I805" s="13">
        <v>0</v>
      </c>
      <c r="J805" s="38">
        <f t="shared" si="49"/>
        <v>0</v>
      </c>
      <c r="K805" s="13">
        <v>0</v>
      </c>
      <c r="L805" s="13">
        <v>0</v>
      </c>
      <c r="M805">
        <v>0</v>
      </c>
      <c r="N805">
        <v>0</v>
      </c>
      <c r="O805">
        <v>0</v>
      </c>
      <c r="P805">
        <v>0</v>
      </c>
      <c r="Q805">
        <v>0</v>
      </c>
      <c r="R805">
        <v>0</v>
      </c>
      <c r="S805">
        <v>0</v>
      </c>
      <c r="T805" s="38">
        <f t="shared" si="50"/>
        <v>9.0999999999999998E-2</v>
      </c>
      <c r="U805">
        <v>9.0999999999999998E-2</v>
      </c>
      <c r="V805">
        <v>0</v>
      </c>
      <c r="W805">
        <v>0</v>
      </c>
      <c r="X805">
        <v>0</v>
      </c>
      <c r="Y805">
        <v>0</v>
      </c>
      <c r="Z805">
        <v>0</v>
      </c>
      <c r="AA805">
        <v>0</v>
      </c>
      <c r="AB805">
        <v>0</v>
      </c>
      <c r="AC805">
        <v>0</v>
      </c>
      <c r="AD805" s="38">
        <v>0</v>
      </c>
      <c r="AE805" s="39">
        <f t="shared" si="51"/>
        <v>9.0999999999999998E-2</v>
      </c>
    </row>
    <row r="806" spans="1:31" x14ac:dyDescent="0.25">
      <c r="A806" s="33" t="str">
        <f>DATA!A805</f>
        <v>HUAJA (HUAJA.BŠ)</v>
      </c>
      <c r="B806" s="41" t="str">
        <f>DATA!C805&amp;" - "&amp;DATA!B805</f>
        <v>Autor hudobnej úpravy - SN1</v>
      </c>
      <c r="C806" s="38">
        <f t="shared" si="48"/>
        <v>0</v>
      </c>
      <c r="D806" s="13">
        <v>0</v>
      </c>
      <c r="E806" s="13">
        <v>0</v>
      </c>
      <c r="F806" s="13">
        <v>0</v>
      </c>
      <c r="G806" s="13">
        <v>0</v>
      </c>
      <c r="H806" s="13">
        <v>0</v>
      </c>
      <c r="I806" s="13">
        <v>0</v>
      </c>
      <c r="J806" s="38">
        <f t="shared" si="49"/>
        <v>0</v>
      </c>
      <c r="K806" s="13">
        <v>0</v>
      </c>
      <c r="L806" s="13">
        <v>0</v>
      </c>
      <c r="M806">
        <v>0</v>
      </c>
      <c r="N806">
        <v>0</v>
      </c>
      <c r="O806">
        <v>0</v>
      </c>
      <c r="P806">
        <v>0</v>
      </c>
      <c r="Q806">
        <v>0</v>
      </c>
      <c r="R806">
        <v>0</v>
      </c>
      <c r="S806">
        <v>0</v>
      </c>
      <c r="T806" s="38">
        <f t="shared" si="50"/>
        <v>1</v>
      </c>
      <c r="U806">
        <v>0</v>
      </c>
      <c r="V806">
        <v>0</v>
      </c>
      <c r="W806">
        <v>0</v>
      </c>
      <c r="X806">
        <v>1</v>
      </c>
      <c r="Y806">
        <v>0</v>
      </c>
      <c r="Z806">
        <v>0</v>
      </c>
      <c r="AA806">
        <v>0</v>
      </c>
      <c r="AB806">
        <v>0</v>
      </c>
      <c r="AC806">
        <v>0</v>
      </c>
      <c r="AD806" s="38">
        <v>0</v>
      </c>
      <c r="AE806" s="39">
        <f t="shared" si="51"/>
        <v>1</v>
      </c>
    </row>
    <row r="807" spans="1:31" x14ac:dyDescent="0.25">
      <c r="A807" s="33" t="str">
        <f>DATA!A806</f>
        <v>HUAJA (HUAJA.BŠ)</v>
      </c>
      <c r="B807" s="41" t="str">
        <f>DATA!C806&amp;" - "&amp;DATA!B806</f>
        <v>Inštrumentalista - SN1</v>
      </c>
      <c r="C807" s="38">
        <f t="shared" si="48"/>
        <v>0</v>
      </c>
      <c r="D807" s="13">
        <v>0</v>
      </c>
      <c r="E807" s="13">
        <v>0</v>
      </c>
      <c r="F807" s="13">
        <v>0</v>
      </c>
      <c r="G807" s="13">
        <v>0</v>
      </c>
      <c r="H807" s="13">
        <v>0</v>
      </c>
      <c r="I807" s="13">
        <v>0</v>
      </c>
      <c r="J807" s="38">
        <f t="shared" si="49"/>
        <v>0</v>
      </c>
      <c r="K807" s="13">
        <v>0</v>
      </c>
      <c r="L807" s="13">
        <v>0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0</v>
      </c>
      <c r="T807" s="38">
        <f t="shared" si="50"/>
        <v>0.41026000000000001</v>
      </c>
      <c r="U807">
        <v>0</v>
      </c>
      <c r="V807">
        <v>0</v>
      </c>
      <c r="W807">
        <v>0</v>
      </c>
      <c r="X807">
        <v>0.41026000000000001</v>
      </c>
      <c r="Y807">
        <v>0</v>
      </c>
      <c r="Z807">
        <v>0</v>
      </c>
      <c r="AA807">
        <v>0</v>
      </c>
      <c r="AB807">
        <v>0</v>
      </c>
      <c r="AC807">
        <v>0</v>
      </c>
      <c r="AD807" s="38">
        <v>0</v>
      </c>
      <c r="AE807" s="39">
        <f t="shared" si="51"/>
        <v>0.41026000000000001</v>
      </c>
    </row>
    <row r="808" spans="1:31" x14ac:dyDescent="0.25">
      <c r="A808" s="33" t="str">
        <f>DATA!A807</f>
        <v>HUAJA (HUAJA.BŠ)</v>
      </c>
      <c r="B808" s="41" t="str">
        <f>DATA!C807&amp;" - "&amp;DATA!B807</f>
        <v>Inštrumentalista - SN2</v>
      </c>
      <c r="C808" s="38">
        <f t="shared" si="48"/>
        <v>0</v>
      </c>
      <c r="D808" s="13">
        <v>0</v>
      </c>
      <c r="E808" s="13">
        <v>0</v>
      </c>
      <c r="F808" s="13">
        <v>0</v>
      </c>
      <c r="G808" s="13">
        <v>0</v>
      </c>
      <c r="H808" s="13">
        <v>0</v>
      </c>
      <c r="I808" s="13">
        <v>0</v>
      </c>
      <c r="J808" s="38">
        <f t="shared" si="49"/>
        <v>0</v>
      </c>
      <c r="K808" s="13">
        <v>0</v>
      </c>
      <c r="L808" s="13">
        <v>0</v>
      </c>
      <c r="M808">
        <v>0</v>
      </c>
      <c r="N808">
        <v>0</v>
      </c>
      <c r="O808">
        <v>0</v>
      </c>
      <c r="P808">
        <v>0</v>
      </c>
      <c r="Q808">
        <v>0</v>
      </c>
      <c r="R808">
        <v>0</v>
      </c>
      <c r="S808">
        <v>0</v>
      </c>
      <c r="T808" s="38">
        <f t="shared" si="50"/>
        <v>7.1419999999999997E-2</v>
      </c>
      <c r="U808">
        <v>0</v>
      </c>
      <c r="V808">
        <v>0</v>
      </c>
      <c r="W808">
        <v>0</v>
      </c>
      <c r="X808">
        <v>0</v>
      </c>
      <c r="Y808">
        <v>7.1419999999999997E-2</v>
      </c>
      <c r="Z808">
        <v>0</v>
      </c>
      <c r="AA808">
        <v>0</v>
      </c>
      <c r="AB808">
        <v>0</v>
      </c>
      <c r="AC808">
        <v>0</v>
      </c>
      <c r="AD808" s="38">
        <v>0</v>
      </c>
      <c r="AE808" s="39">
        <f t="shared" si="51"/>
        <v>7.1419999999999997E-2</v>
      </c>
    </row>
    <row r="809" spans="1:31" x14ac:dyDescent="0.25">
      <c r="A809" s="33" t="str">
        <f>DATA!A808</f>
        <v>HUAJA (HUAJA.BŠ)</v>
      </c>
      <c r="B809" s="41" t="str">
        <f>DATA!C808&amp;" - "&amp;DATA!B808</f>
        <v>Autor hudby - SR1</v>
      </c>
      <c r="C809" s="38">
        <f t="shared" si="48"/>
        <v>0</v>
      </c>
      <c r="D809" s="13">
        <v>0</v>
      </c>
      <c r="E809" s="13">
        <v>0</v>
      </c>
      <c r="F809" s="13">
        <v>0</v>
      </c>
      <c r="G809" s="13">
        <v>0</v>
      </c>
      <c r="H809" s="13">
        <v>0</v>
      </c>
      <c r="I809" s="13">
        <v>0</v>
      </c>
      <c r="J809" s="38">
        <f t="shared" si="49"/>
        <v>0</v>
      </c>
      <c r="K809" s="13">
        <v>0</v>
      </c>
      <c r="L809" s="13">
        <v>0</v>
      </c>
      <c r="M809">
        <v>0</v>
      </c>
      <c r="N809">
        <v>0</v>
      </c>
      <c r="O809">
        <v>0</v>
      </c>
      <c r="P809">
        <v>0</v>
      </c>
      <c r="Q809">
        <v>0</v>
      </c>
      <c r="R809">
        <v>0</v>
      </c>
      <c r="S809">
        <v>0</v>
      </c>
      <c r="T809" s="38">
        <f t="shared" si="50"/>
        <v>1</v>
      </c>
      <c r="U809">
        <v>0</v>
      </c>
      <c r="V809">
        <v>0</v>
      </c>
      <c r="W809">
        <v>0</v>
      </c>
      <c r="X809">
        <v>0</v>
      </c>
      <c r="Y809">
        <v>0</v>
      </c>
      <c r="Z809">
        <v>0</v>
      </c>
      <c r="AA809">
        <v>1</v>
      </c>
      <c r="AB809">
        <v>0</v>
      </c>
      <c r="AC809">
        <v>0</v>
      </c>
      <c r="AD809" s="38">
        <v>0</v>
      </c>
      <c r="AE809" s="39">
        <f t="shared" si="51"/>
        <v>1</v>
      </c>
    </row>
    <row r="810" spans="1:31" x14ac:dyDescent="0.25">
      <c r="A810" s="33" t="str">
        <f>DATA!A809</f>
        <v>HUAJA (HUAJA.BŠ)</v>
      </c>
      <c r="B810" s="41" t="str">
        <f>DATA!C809&amp;" - "&amp;DATA!B809</f>
        <v>Spevák - SR3</v>
      </c>
      <c r="C810" s="38">
        <f t="shared" si="48"/>
        <v>0</v>
      </c>
      <c r="D810" s="13">
        <v>0</v>
      </c>
      <c r="E810" s="13">
        <v>0</v>
      </c>
      <c r="F810" s="13">
        <v>0</v>
      </c>
      <c r="G810" s="13">
        <v>0</v>
      </c>
      <c r="H810" s="13">
        <v>0</v>
      </c>
      <c r="I810" s="13">
        <v>0</v>
      </c>
      <c r="J810" s="38">
        <f t="shared" si="49"/>
        <v>0</v>
      </c>
      <c r="K810" s="13">
        <v>0</v>
      </c>
      <c r="L810" s="13">
        <v>0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0</v>
      </c>
      <c r="S810">
        <v>0</v>
      </c>
      <c r="T810" s="38">
        <f t="shared" si="50"/>
        <v>0.16666</v>
      </c>
      <c r="U810">
        <v>0</v>
      </c>
      <c r="V810">
        <v>0</v>
      </c>
      <c r="W810">
        <v>0</v>
      </c>
      <c r="X810">
        <v>0</v>
      </c>
      <c r="Y810">
        <v>0</v>
      </c>
      <c r="Z810">
        <v>0</v>
      </c>
      <c r="AA810">
        <v>0</v>
      </c>
      <c r="AB810">
        <v>0</v>
      </c>
      <c r="AC810">
        <v>0.16666</v>
      </c>
      <c r="AD810" s="38">
        <v>0</v>
      </c>
      <c r="AE810" s="39">
        <f t="shared" si="51"/>
        <v>0.16666</v>
      </c>
    </row>
    <row r="811" spans="1:31" x14ac:dyDescent="0.25">
      <c r="A811" s="33" t="str">
        <f>DATA!A810</f>
        <v>HUAJA (HUAJA.BŠ)</v>
      </c>
      <c r="B811" s="41" t="str">
        <f>DATA!C810&amp;" - "&amp;DATA!B810</f>
        <v>Spevák - ZN3</v>
      </c>
      <c r="C811" s="38">
        <f t="shared" si="48"/>
        <v>0</v>
      </c>
      <c r="D811" s="13">
        <v>0</v>
      </c>
      <c r="E811" s="13">
        <v>0</v>
      </c>
      <c r="F811" s="13">
        <v>0</v>
      </c>
      <c r="G811" s="13">
        <v>0</v>
      </c>
      <c r="H811" s="13">
        <v>0</v>
      </c>
      <c r="I811" s="13">
        <v>0</v>
      </c>
      <c r="J811" s="38">
        <f t="shared" si="49"/>
        <v>0.16666</v>
      </c>
      <c r="K811" s="13">
        <v>0</v>
      </c>
      <c r="L811" s="13">
        <v>0</v>
      </c>
      <c r="M811">
        <v>0</v>
      </c>
      <c r="N811">
        <v>0</v>
      </c>
      <c r="O811">
        <v>0</v>
      </c>
      <c r="P811">
        <v>0.16666</v>
      </c>
      <c r="Q811">
        <v>0</v>
      </c>
      <c r="R811">
        <v>0</v>
      </c>
      <c r="S811">
        <v>0</v>
      </c>
      <c r="T811" s="38">
        <f t="shared" si="50"/>
        <v>0</v>
      </c>
      <c r="U811">
        <v>0</v>
      </c>
      <c r="V811">
        <v>0</v>
      </c>
      <c r="W811">
        <v>0</v>
      </c>
      <c r="X811">
        <v>0</v>
      </c>
      <c r="Y811">
        <v>0</v>
      </c>
      <c r="Z811">
        <v>0</v>
      </c>
      <c r="AA811">
        <v>0</v>
      </c>
      <c r="AB811">
        <v>0</v>
      </c>
      <c r="AC811">
        <v>0</v>
      </c>
      <c r="AD811" s="38">
        <v>0</v>
      </c>
      <c r="AE811" s="39">
        <f t="shared" si="51"/>
        <v>0.16666</v>
      </c>
    </row>
    <row r="812" spans="1:31" x14ac:dyDescent="0.25">
      <c r="C812" s="39">
        <f ca="1">SUM(INDIRECT(ADDRESS(3,3,4)):INDIRECT(ADDRESS(811,3,4)))</f>
        <v>144.99246999999997</v>
      </c>
      <c r="D812" s="39">
        <f ca="1">SUM(INDIRECT(ADDRESS(3,4,4)):INDIRECT(ADDRESS(811,4,4)))</f>
        <v>38.262340000000002</v>
      </c>
      <c r="E812" s="39">
        <f ca="1">SUM(INDIRECT(ADDRESS(3,5,4)):INDIRECT(ADDRESS(811,5,4)))</f>
        <v>22.39772</v>
      </c>
      <c r="F812" s="39">
        <f ca="1">SUM(INDIRECT(ADDRESS(3,6,4)):INDIRECT(ADDRESS(811,6,4)))</f>
        <v>22.15</v>
      </c>
      <c r="G812" s="39">
        <f ca="1">SUM(INDIRECT(ADDRESS(3,7,4)):INDIRECT(ADDRESS(811,7,4)))</f>
        <v>32.849069999999998</v>
      </c>
      <c r="H812" s="39">
        <f ca="1">SUM(INDIRECT(ADDRESS(3,8,4)):INDIRECT(ADDRESS(811,8,4)))</f>
        <v>12.5</v>
      </c>
      <c r="I812" s="39">
        <f ca="1">SUM(INDIRECT(ADDRESS(3,9,4)):INDIRECT(ADDRESS(811,9,4)))</f>
        <v>16.83334</v>
      </c>
      <c r="J812" s="39">
        <f ca="1">SUM(INDIRECT(ADDRESS(3,10,4)):INDIRECT(ADDRESS(811,10,4)))</f>
        <v>159.20340999999999</v>
      </c>
      <c r="K812" s="39">
        <f ca="1">SUM(INDIRECT(ADDRESS(3,11,4)):INDIRECT(ADDRESS(811,11,4)))</f>
        <v>17.343339999999998</v>
      </c>
      <c r="L812" s="39">
        <f ca="1">SUM(INDIRECT(ADDRESS(3,12,4)):INDIRECT(ADDRESS(811,12,4)))</f>
        <v>13.616669999999999</v>
      </c>
      <c r="M812" s="39">
        <f ca="1">SUM(INDIRECT(ADDRESS(3,13,4)):INDIRECT(ADDRESS(811,13,4)))</f>
        <v>53.000010000000003</v>
      </c>
      <c r="N812" s="39">
        <f ca="1">SUM(INDIRECT(ADDRESS(3,14,4)):INDIRECT(ADDRESS(811,14,4)))</f>
        <v>26.693360000000002</v>
      </c>
      <c r="O812" s="39">
        <f ca="1">SUM(INDIRECT(ADDRESS(3,15,4)):INDIRECT(ADDRESS(811,15,4)))</f>
        <v>26.52</v>
      </c>
      <c r="P812" s="39">
        <f ca="1">SUM(INDIRECT(ADDRESS(3,16,4)):INDIRECT(ADDRESS(811,16,4)))</f>
        <v>13.530030000000002</v>
      </c>
      <c r="Q812" s="39">
        <f ca="1">SUM(INDIRECT(ADDRESS(3,17,4)):INDIRECT(ADDRESS(811,17,4)))</f>
        <v>5</v>
      </c>
      <c r="R812" s="39">
        <f ca="1">SUM(INDIRECT(ADDRESS(3,18,4)):INDIRECT(ADDRESS(811,18,4)))</f>
        <v>0.5</v>
      </c>
      <c r="S812" s="39">
        <f ca="1">SUM(INDIRECT(ADDRESS(3,19,4)):INDIRECT(ADDRESS(811,19,4)))</f>
        <v>3</v>
      </c>
      <c r="T812" s="39">
        <f ca="1">SUM(INDIRECT(ADDRESS(3,20,4)):INDIRECT(ADDRESS(811,20,4)))</f>
        <v>3886.4896100000019</v>
      </c>
      <c r="U812" s="39">
        <f ca="1">SUM(INDIRECT(ADDRESS(3,21,4)):INDIRECT(ADDRESS(811,21,4)))</f>
        <v>270.56107000000003</v>
      </c>
      <c r="V812" s="39">
        <f ca="1">SUM(INDIRECT(ADDRESS(3,22,4)):INDIRECT(ADDRESS(811,22,4)))</f>
        <v>258.46168999999998</v>
      </c>
      <c r="W812" s="39">
        <f ca="1">SUM(INDIRECT(ADDRESS(3,23,4)):INDIRECT(ADDRESS(811,23,4)))</f>
        <v>600.87516999999991</v>
      </c>
      <c r="X812" s="39">
        <f ca="1">SUM(INDIRECT(ADDRESS(3,24,4)):INDIRECT(ADDRESS(811,24,4)))</f>
        <v>521.60706000000005</v>
      </c>
      <c r="Y812" s="39">
        <f ca="1">SUM(INDIRECT(ADDRESS(3,25,4)):INDIRECT(ADDRESS(811,25,4)))</f>
        <v>446.84661</v>
      </c>
      <c r="Z812" s="39">
        <f ca="1">SUM(INDIRECT(ADDRESS(3,26,4)):INDIRECT(ADDRESS(811,26,4)))</f>
        <v>886.57388999999978</v>
      </c>
      <c r="AA812" s="39">
        <f ca="1">SUM(INDIRECT(ADDRESS(3,27,4)):INDIRECT(ADDRESS(811,27,4)))</f>
        <v>203.34832999999998</v>
      </c>
      <c r="AB812" s="39">
        <f ca="1">SUM(INDIRECT(ADDRESS(3,28,4)):INDIRECT(ADDRESS(811,28,4)))</f>
        <v>209.04397999999998</v>
      </c>
      <c r="AC812" s="39">
        <f ca="1">SUM(INDIRECT(ADDRESS(3,29,4)):INDIRECT(ADDRESS(811,29,4)))</f>
        <v>489.17180999999994</v>
      </c>
      <c r="AD812" s="39">
        <f ca="1">SUM(INDIRECT(ADDRESS(3,30,4)):INDIRECT(ADDRESS(811,30,4)))</f>
        <v>73.206959999999995</v>
      </c>
      <c r="AE812" s="39" t="str">
        <f ca="1">CONCATENATE("Spolu SR: ",SUM(INDIRECT(ADDRESS(3,31,4)):INDIRECT(ADDRESS(811,31,4))))</f>
        <v>Spolu SR: 4263,89245</v>
      </c>
    </row>
  </sheetData>
  <mergeCells count="2">
    <mergeCell ref="A1:D1"/>
    <mergeCell ref="E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0"/>
  <sheetViews>
    <sheetView workbookViewId="0">
      <selection activeCell="N1" sqref="N1"/>
    </sheetView>
  </sheetViews>
  <sheetFormatPr defaultColWidth="15.7109375" defaultRowHeight="15" x14ac:dyDescent="0.25"/>
  <cols>
    <col min="1" max="1" width="15.7109375" style="9"/>
    <col min="5" max="12" width="15.7109375" style="17"/>
    <col min="15" max="15" width="15.7109375" style="7"/>
    <col min="17" max="17" width="15.7109375" style="7"/>
  </cols>
  <sheetData>
    <row r="1" spans="1:15" x14ac:dyDescent="0.25">
      <c r="A1" s="9" t="s">
        <v>3</v>
      </c>
      <c r="B1" t="s">
        <v>4</v>
      </c>
      <c r="C1" s="16" t="s">
        <v>14</v>
      </c>
      <c r="D1" s="16" t="s">
        <v>43</v>
      </c>
      <c r="E1" s="9" t="s">
        <v>5</v>
      </c>
      <c r="F1" s="9" t="s">
        <v>6</v>
      </c>
      <c r="G1" s="9"/>
      <c r="H1" s="9"/>
      <c r="I1" s="9"/>
      <c r="J1" s="9"/>
      <c r="K1" s="9"/>
      <c r="L1" s="9"/>
      <c r="M1" s="6">
        <f ca="1">TODAY()</f>
        <v>45198</v>
      </c>
      <c r="O1" s="11">
        <f>COUNTA(N:N)</f>
        <v>41</v>
      </c>
    </row>
    <row r="2" spans="1:15" x14ac:dyDescent="0.25">
      <c r="A2" s="9" t="str">
        <f t="shared" ref="A2:A45" si="0">VLOOKUP(24712,$M$2:$N$42,2,FALSE)</f>
        <v>UK (UKO)</v>
      </c>
      <c r="B2" t="s">
        <v>7</v>
      </c>
      <c r="C2" t="s">
        <v>85</v>
      </c>
      <c r="D2" t="str">
        <f t="shared" ref="D2:D65" si="1">CONCATENATE(A2,B2,C2)</f>
        <v>UK (UKO)IDizajnér</v>
      </c>
      <c r="E2" s="17">
        <v>8</v>
      </c>
      <c r="F2" s="17">
        <v>8</v>
      </c>
      <c r="M2" s="5">
        <v>24712</v>
      </c>
      <c r="N2" t="s">
        <v>44</v>
      </c>
    </row>
    <row r="3" spans="1:15" x14ac:dyDescent="0.25">
      <c r="A3" s="9" t="str">
        <f t="shared" si="0"/>
        <v>UK (UKO)</v>
      </c>
      <c r="B3" t="s">
        <v>7</v>
      </c>
      <c r="C3" t="s">
        <v>86</v>
      </c>
      <c r="D3" t="str">
        <f t="shared" si="1"/>
        <v>UK (UKO)IKurátor výstavy</v>
      </c>
      <c r="E3" s="17">
        <v>3</v>
      </c>
      <c r="F3" s="17">
        <v>3</v>
      </c>
      <c r="M3">
        <v>24757</v>
      </c>
      <c r="N3" t="s">
        <v>45</v>
      </c>
    </row>
    <row r="4" spans="1:15" x14ac:dyDescent="0.25">
      <c r="A4" s="9" t="str">
        <f t="shared" si="0"/>
        <v>UK (UKO)</v>
      </c>
      <c r="B4" t="s">
        <v>87</v>
      </c>
      <c r="C4" t="s">
        <v>88</v>
      </c>
      <c r="D4" t="str">
        <f t="shared" si="1"/>
        <v>UK (UKO)SM1Dirigent</v>
      </c>
      <c r="E4" s="17">
        <v>1</v>
      </c>
      <c r="F4" s="17">
        <v>1</v>
      </c>
      <c r="M4">
        <v>24760</v>
      </c>
      <c r="N4" t="s">
        <v>46</v>
      </c>
    </row>
    <row r="5" spans="1:15" x14ac:dyDescent="0.25">
      <c r="A5" s="9" t="str">
        <f t="shared" si="0"/>
        <v>UK (UKO)</v>
      </c>
      <c r="B5" t="s">
        <v>87</v>
      </c>
      <c r="C5" t="s">
        <v>89</v>
      </c>
      <c r="D5" t="str">
        <f t="shared" si="1"/>
        <v>UK (UKO)SM1Inštrumentalista</v>
      </c>
      <c r="E5" s="17">
        <v>0.25</v>
      </c>
      <c r="F5" s="17">
        <v>1</v>
      </c>
      <c r="M5">
        <v>24761</v>
      </c>
      <c r="N5" t="s">
        <v>47</v>
      </c>
    </row>
    <row r="6" spans="1:15" x14ac:dyDescent="0.25">
      <c r="A6" s="9" t="str">
        <f t="shared" si="0"/>
        <v>UK (UKO)</v>
      </c>
      <c r="B6" t="s">
        <v>87</v>
      </c>
      <c r="C6" t="s">
        <v>90</v>
      </c>
      <c r="D6" t="str">
        <f t="shared" si="1"/>
        <v>UK (UKO)SM1Výtvarník</v>
      </c>
      <c r="E6" s="17">
        <v>2</v>
      </c>
      <c r="F6" s="17">
        <v>2</v>
      </c>
      <c r="M6">
        <v>24779</v>
      </c>
      <c r="N6" t="s">
        <v>48</v>
      </c>
    </row>
    <row r="7" spans="1:15" x14ac:dyDescent="0.25">
      <c r="A7" s="9" t="str">
        <f t="shared" si="0"/>
        <v>UK (UKO)</v>
      </c>
      <c r="B7" t="s">
        <v>91</v>
      </c>
      <c r="C7" t="s">
        <v>90</v>
      </c>
      <c r="D7" t="str">
        <f t="shared" si="1"/>
        <v>UK (UKO)SM2Výtvarník</v>
      </c>
      <c r="E7" s="17">
        <v>14</v>
      </c>
      <c r="F7" s="17">
        <v>14</v>
      </c>
      <c r="M7">
        <v>24780</v>
      </c>
      <c r="N7" t="s">
        <v>49</v>
      </c>
    </row>
    <row r="8" spans="1:15" x14ac:dyDescent="0.25">
      <c r="A8" s="9" t="str">
        <f t="shared" si="0"/>
        <v>UK (UKO)</v>
      </c>
      <c r="B8" t="s">
        <v>92</v>
      </c>
      <c r="C8" t="s">
        <v>88</v>
      </c>
      <c r="D8" t="str">
        <f t="shared" si="1"/>
        <v>UK (UKO)SM3Dirigent</v>
      </c>
      <c r="E8" s="17">
        <v>4</v>
      </c>
      <c r="F8" s="17">
        <v>4</v>
      </c>
      <c r="M8">
        <v>24783</v>
      </c>
      <c r="N8" t="s">
        <v>50</v>
      </c>
    </row>
    <row r="9" spans="1:15" x14ac:dyDescent="0.25">
      <c r="A9" s="9" t="str">
        <f t="shared" si="0"/>
        <v>UK (UKO)</v>
      </c>
      <c r="B9" t="s">
        <v>92</v>
      </c>
      <c r="C9" t="s">
        <v>89</v>
      </c>
      <c r="D9" t="str">
        <f t="shared" si="1"/>
        <v>UK (UKO)SM3Inštrumentalista</v>
      </c>
      <c r="E9" s="17">
        <v>0.5</v>
      </c>
      <c r="F9" s="17">
        <v>1</v>
      </c>
      <c r="M9">
        <v>24791</v>
      </c>
      <c r="N9" t="s">
        <v>51</v>
      </c>
    </row>
    <row r="10" spans="1:15" x14ac:dyDescent="0.25">
      <c r="A10" s="9" t="str">
        <f t="shared" si="0"/>
        <v>UK (UKO)</v>
      </c>
      <c r="B10" t="s">
        <v>92</v>
      </c>
      <c r="C10" t="s">
        <v>90</v>
      </c>
      <c r="D10" t="str">
        <f t="shared" si="1"/>
        <v>UK (UKO)SM3Výtvarník</v>
      </c>
      <c r="E10" s="17">
        <v>6</v>
      </c>
      <c r="F10" s="17">
        <v>6</v>
      </c>
      <c r="M10">
        <v>24792</v>
      </c>
      <c r="N10" t="s">
        <v>52</v>
      </c>
    </row>
    <row r="11" spans="1:15" x14ac:dyDescent="0.25">
      <c r="A11" s="9" t="str">
        <f t="shared" si="0"/>
        <v>UK (UKO)</v>
      </c>
      <c r="B11" t="s">
        <v>93</v>
      </c>
      <c r="C11" t="s">
        <v>94</v>
      </c>
      <c r="D11" t="str">
        <f t="shared" si="1"/>
        <v>UK (UKO)SN1Autor námetu</v>
      </c>
      <c r="E11" s="17">
        <v>1</v>
      </c>
      <c r="F11" s="17">
        <v>1</v>
      </c>
      <c r="M11">
        <v>24793</v>
      </c>
      <c r="N11" t="s">
        <v>53</v>
      </c>
    </row>
    <row r="12" spans="1:15" x14ac:dyDescent="0.25">
      <c r="A12" s="9" t="str">
        <f t="shared" si="0"/>
        <v>UK (UKO)</v>
      </c>
      <c r="B12" t="s">
        <v>93</v>
      </c>
      <c r="C12" t="s">
        <v>85</v>
      </c>
      <c r="D12" t="str">
        <f t="shared" si="1"/>
        <v>UK (UKO)SN1Dizajnér</v>
      </c>
      <c r="E12" s="17">
        <v>2</v>
      </c>
      <c r="F12" s="17">
        <v>2</v>
      </c>
      <c r="M12">
        <v>24796</v>
      </c>
      <c r="N12" t="s">
        <v>54</v>
      </c>
    </row>
    <row r="13" spans="1:15" x14ac:dyDescent="0.25">
      <c r="A13" s="9" t="str">
        <f t="shared" si="0"/>
        <v>UK (UKO)</v>
      </c>
      <c r="B13" t="s">
        <v>93</v>
      </c>
      <c r="C13" t="s">
        <v>95</v>
      </c>
      <c r="D13" t="str">
        <f t="shared" si="1"/>
        <v>UK (UKO)SN1Dramaturg</v>
      </c>
      <c r="E13" s="17">
        <v>1</v>
      </c>
      <c r="F13" s="17">
        <v>1</v>
      </c>
      <c r="M13">
        <v>24800</v>
      </c>
      <c r="N13" t="s">
        <v>55</v>
      </c>
    </row>
    <row r="14" spans="1:15" x14ac:dyDescent="0.25">
      <c r="A14" s="9" t="str">
        <f t="shared" si="0"/>
        <v>UK (UKO)</v>
      </c>
      <c r="B14" t="s">
        <v>93</v>
      </c>
      <c r="C14" t="s">
        <v>96</v>
      </c>
      <c r="D14" t="str">
        <f t="shared" si="1"/>
        <v>UK (UKO)SN1Dramaturg projektu</v>
      </c>
      <c r="E14" s="17">
        <v>1.25</v>
      </c>
      <c r="F14" s="17">
        <v>2</v>
      </c>
      <c r="M14">
        <v>24801</v>
      </c>
      <c r="N14" t="s">
        <v>56</v>
      </c>
    </row>
    <row r="15" spans="1:15" x14ac:dyDescent="0.25">
      <c r="A15" s="9" t="str">
        <f t="shared" si="0"/>
        <v>UK (UKO)</v>
      </c>
      <c r="B15" t="s">
        <v>93</v>
      </c>
      <c r="C15" t="s">
        <v>97</v>
      </c>
      <c r="D15" t="str">
        <f t="shared" si="1"/>
        <v>UK (UKO)SN1Hudobný dramaturg</v>
      </c>
      <c r="E15" s="17">
        <v>3</v>
      </c>
      <c r="F15" s="17">
        <v>3</v>
      </c>
      <c r="M15">
        <v>24803</v>
      </c>
      <c r="N15" t="s">
        <v>57</v>
      </c>
    </row>
    <row r="16" spans="1:15" x14ac:dyDescent="0.25">
      <c r="A16" s="9" t="str">
        <f t="shared" si="0"/>
        <v>UK (UKO)</v>
      </c>
      <c r="B16" t="s">
        <v>93</v>
      </c>
      <c r="C16" t="s">
        <v>89</v>
      </c>
      <c r="D16" t="str">
        <f t="shared" si="1"/>
        <v>UK (UKO)SN1Inštrumentalista</v>
      </c>
      <c r="E16" s="17">
        <v>3.3833700000000002</v>
      </c>
      <c r="F16" s="17">
        <v>11</v>
      </c>
      <c r="M16">
        <v>24805</v>
      </c>
      <c r="N16" t="s">
        <v>58</v>
      </c>
    </row>
    <row r="17" spans="1:14" x14ac:dyDescent="0.25">
      <c r="A17" s="9" t="str">
        <f t="shared" si="0"/>
        <v>UK (UKO)</v>
      </c>
      <c r="B17" t="s">
        <v>93</v>
      </c>
      <c r="C17" t="s">
        <v>98</v>
      </c>
      <c r="D17" t="str">
        <f t="shared" si="1"/>
        <v>UK (UKO)SN1Spevák</v>
      </c>
      <c r="E17" s="17">
        <v>0.99999000000000005</v>
      </c>
      <c r="F17" s="17">
        <v>3</v>
      </c>
      <c r="M17">
        <v>24806</v>
      </c>
      <c r="N17" t="s">
        <v>59</v>
      </c>
    </row>
    <row r="18" spans="1:14" x14ac:dyDescent="0.25">
      <c r="A18" s="9" t="str">
        <f t="shared" si="0"/>
        <v>UK (UKO)</v>
      </c>
      <c r="B18" t="s">
        <v>93</v>
      </c>
      <c r="C18" t="s">
        <v>99</v>
      </c>
      <c r="D18" t="str">
        <f t="shared" si="1"/>
        <v>UK (UKO)SN1Spevák - sólista</v>
      </c>
      <c r="E18" s="17">
        <v>1</v>
      </c>
      <c r="F18" s="17">
        <v>1</v>
      </c>
      <c r="M18">
        <v>24807</v>
      </c>
      <c r="N18" t="s">
        <v>60</v>
      </c>
    </row>
    <row r="19" spans="1:14" x14ac:dyDescent="0.25">
      <c r="A19" s="9" t="str">
        <f t="shared" si="0"/>
        <v>UK (UKO)</v>
      </c>
      <c r="B19" t="s">
        <v>100</v>
      </c>
      <c r="C19" t="s">
        <v>101</v>
      </c>
      <c r="D19" t="str">
        <f t="shared" si="1"/>
        <v>UK (UKO)SN2Autor komentára</v>
      </c>
      <c r="E19" s="17">
        <v>0.5</v>
      </c>
      <c r="F19" s="17">
        <v>1</v>
      </c>
      <c r="M19">
        <v>24808</v>
      </c>
      <c r="N19" t="s">
        <v>61</v>
      </c>
    </row>
    <row r="20" spans="1:14" x14ac:dyDescent="0.25">
      <c r="A20" s="9" t="str">
        <f t="shared" si="0"/>
        <v>UK (UKO)</v>
      </c>
      <c r="B20" t="s">
        <v>100</v>
      </c>
      <c r="C20" t="s">
        <v>88</v>
      </c>
      <c r="D20" t="str">
        <f t="shared" si="1"/>
        <v>UK (UKO)SN2Dirigent</v>
      </c>
      <c r="E20" s="17">
        <v>1</v>
      </c>
      <c r="F20" s="17">
        <v>1</v>
      </c>
      <c r="M20">
        <v>24811</v>
      </c>
      <c r="N20" t="s">
        <v>62</v>
      </c>
    </row>
    <row r="21" spans="1:14" x14ac:dyDescent="0.25">
      <c r="A21" s="9" t="str">
        <f t="shared" si="0"/>
        <v>UK (UKO)</v>
      </c>
      <c r="B21" t="s">
        <v>100</v>
      </c>
      <c r="C21" t="s">
        <v>97</v>
      </c>
      <c r="D21" t="str">
        <f t="shared" si="1"/>
        <v>UK (UKO)SN2Hudobný dramaturg</v>
      </c>
      <c r="E21" s="17">
        <v>1</v>
      </c>
      <c r="F21" s="17">
        <v>1</v>
      </c>
      <c r="M21">
        <v>26489</v>
      </c>
      <c r="N21" t="s">
        <v>63</v>
      </c>
    </row>
    <row r="22" spans="1:14" x14ac:dyDescent="0.25">
      <c r="A22" s="9" t="str">
        <f t="shared" si="0"/>
        <v>UK (UKO)</v>
      </c>
      <c r="B22" t="s">
        <v>100</v>
      </c>
      <c r="C22" t="s">
        <v>89</v>
      </c>
      <c r="D22" t="str">
        <f t="shared" si="1"/>
        <v>UK (UKO)SN2Inštrumentalista</v>
      </c>
      <c r="E22" s="17">
        <v>0.45</v>
      </c>
      <c r="F22" s="17">
        <v>2</v>
      </c>
      <c r="M22">
        <v>27411</v>
      </c>
      <c r="N22" t="s">
        <v>64</v>
      </c>
    </row>
    <row r="23" spans="1:14" x14ac:dyDescent="0.25">
      <c r="A23" s="9" t="str">
        <f t="shared" si="0"/>
        <v>UK (UKO)</v>
      </c>
      <c r="B23" t="s">
        <v>100</v>
      </c>
      <c r="C23" t="s">
        <v>98</v>
      </c>
      <c r="D23" t="str">
        <f t="shared" si="1"/>
        <v>UK (UKO)SN2Spevák</v>
      </c>
      <c r="E23" s="17">
        <v>1.33334</v>
      </c>
      <c r="F23" s="17">
        <v>2</v>
      </c>
      <c r="M23">
        <v>27434</v>
      </c>
      <c r="N23" t="s">
        <v>65</v>
      </c>
    </row>
    <row r="24" spans="1:14" x14ac:dyDescent="0.25">
      <c r="A24" s="9" t="str">
        <f t="shared" si="0"/>
        <v>UK (UKO)</v>
      </c>
      <c r="B24" t="s">
        <v>100</v>
      </c>
      <c r="C24" t="s">
        <v>90</v>
      </c>
      <c r="D24" t="str">
        <f t="shared" si="1"/>
        <v>UK (UKO)SN2Výtvarník</v>
      </c>
      <c r="E24" s="17">
        <v>11</v>
      </c>
      <c r="F24" s="17">
        <v>11</v>
      </c>
      <c r="M24">
        <v>27441</v>
      </c>
      <c r="N24" t="s">
        <v>66</v>
      </c>
    </row>
    <row r="25" spans="1:14" x14ac:dyDescent="0.25">
      <c r="A25" s="9" t="str">
        <f t="shared" si="0"/>
        <v>UK (UKO)</v>
      </c>
      <c r="B25" t="s">
        <v>102</v>
      </c>
      <c r="C25" t="s">
        <v>85</v>
      </c>
      <c r="D25" t="str">
        <f t="shared" si="1"/>
        <v>UK (UKO)SN3Dizajnér</v>
      </c>
      <c r="E25" s="17">
        <v>6</v>
      </c>
      <c r="F25" s="17">
        <v>6</v>
      </c>
      <c r="M25">
        <v>27463</v>
      </c>
      <c r="N25" t="s">
        <v>67</v>
      </c>
    </row>
    <row r="26" spans="1:14" x14ac:dyDescent="0.25">
      <c r="A26" s="9" t="str">
        <f t="shared" si="0"/>
        <v>UK (UKO)</v>
      </c>
      <c r="B26" t="s">
        <v>102</v>
      </c>
      <c r="C26" t="s">
        <v>89</v>
      </c>
      <c r="D26" t="str">
        <f t="shared" si="1"/>
        <v>UK (UKO)SN3Inštrumentalista</v>
      </c>
      <c r="E26" s="17">
        <v>6.5667600000000004</v>
      </c>
      <c r="F26" s="17">
        <v>19</v>
      </c>
      <c r="M26">
        <v>27499</v>
      </c>
      <c r="N26" t="s">
        <v>68</v>
      </c>
    </row>
    <row r="27" spans="1:14" x14ac:dyDescent="0.25">
      <c r="A27" s="9" t="str">
        <f t="shared" si="0"/>
        <v>UK (UKO)</v>
      </c>
      <c r="B27" t="s">
        <v>102</v>
      </c>
      <c r="C27" t="s">
        <v>103</v>
      </c>
      <c r="D27" t="str">
        <f t="shared" si="1"/>
        <v>UK (UKO)SN3Inštrumentalista - sólista</v>
      </c>
      <c r="E27" s="17">
        <v>3</v>
      </c>
      <c r="F27" s="17">
        <v>3</v>
      </c>
      <c r="M27">
        <v>27549</v>
      </c>
      <c r="N27" t="s">
        <v>69</v>
      </c>
    </row>
    <row r="28" spans="1:14" x14ac:dyDescent="0.25">
      <c r="A28" s="9" t="str">
        <f t="shared" si="0"/>
        <v>UK (UKO)</v>
      </c>
      <c r="B28" t="s">
        <v>102</v>
      </c>
      <c r="C28" t="s">
        <v>98</v>
      </c>
      <c r="D28" t="str">
        <f t="shared" si="1"/>
        <v>UK (UKO)SN3Spevák</v>
      </c>
      <c r="E28" s="17">
        <v>8.33338</v>
      </c>
      <c r="F28" s="17">
        <v>13</v>
      </c>
      <c r="M28">
        <v>27558</v>
      </c>
      <c r="N28" t="s">
        <v>70</v>
      </c>
    </row>
    <row r="29" spans="1:14" x14ac:dyDescent="0.25">
      <c r="A29" s="9" t="str">
        <f t="shared" si="0"/>
        <v>UK (UKO)</v>
      </c>
      <c r="B29" t="s">
        <v>102</v>
      </c>
      <c r="C29" t="s">
        <v>99</v>
      </c>
      <c r="D29" t="str">
        <f t="shared" si="1"/>
        <v>UK (UKO)SN3Spevák - sólista</v>
      </c>
      <c r="E29" s="17">
        <v>1</v>
      </c>
      <c r="F29" s="17">
        <v>1</v>
      </c>
      <c r="M29">
        <v>27581</v>
      </c>
      <c r="N29" t="s">
        <v>71</v>
      </c>
    </row>
    <row r="30" spans="1:14" x14ac:dyDescent="0.25">
      <c r="A30" s="9" t="str">
        <f t="shared" si="0"/>
        <v>UK (UKO)</v>
      </c>
      <c r="B30" t="s">
        <v>104</v>
      </c>
      <c r="C30" t="s">
        <v>88</v>
      </c>
      <c r="D30" t="str">
        <f t="shared" si="1"/>
        <v>UK (UKO)SR1Dirigent</v>
      </c>
      <c r="E30" s="17">
        <v>3</v>
      </c>
      <c r="F30" s="17">
        <v>3</v>
      </c>
      <c r="M30">
        <v>27588</v>
      </c>
      <c r="N30" t="s">
        <v>72</v>
      </c>
    </row>
    <row r="31" spans="1:14" x14ac:dyDescent="0.25">
      <c r="A31" s="9" t="str">
        <f t="shared" si="0"/>
        <v>UK (UKO)</v>
      </c>
      <c r="B31" t="s">
        <v>104</v>
      </c>
      <c r="C31" t="s">
        <v>97</v>
      </c>
      <c r="D31" t="str">
        <f t="shared" si="1"/>
        <v>UK (UKO)SR1Hudobný dramaturg</v>
      </c>
      <c r="E31" s="17">
        <v>2</v>
      </c>
      <c r="F31" s="17">
        <v>2</v>
      </c>
      <c r="M31">
        <v>27601</v>
      </c>
      <c r="N31" t="s">
        <v>73</v>
      </c>
    </row>
    <row r="32" spans="1:14" x14ac:dyDescent="0.25">
      <c r="A32" s="9" t="str">
        <f t="shared" si="0"/>
        <v>UK (UKO)</v>
      </c>
      <c r="B32" t="s">
        <v>104</v>
      </c>
      <c r="C32" t="s">
        <v>89</v>
      </c>
      <c r="D32" t="str">
        <f t="shared" si="1"/>
        <v>UK (UKO)SR1Inštrumentalista</v>
      </c>
      <c r="E32" s="17">
        <v>2.3999899999999998</v>
      </c>
      <c r="F32" s="17">
        <v>7</v>
      </c>
      <c r="M32">
        <v>27606</v>
      </c>
      <c r="N32" t="s">
        <v>74</v>
      </c>
    </row>
    <row r="33" spans="1:14" x14ac:dyDescent="0.25">
      <c r="A33" s="9" t="str">
        <f t="shared" si="0"/>
        <v>UK (UKO)</v>
      </c>
      <c r="B33" t="s">
        <v>104</v>
      </c>
      <c r="C33" t="s">
        <v>103</v>
      </c>
      <c r="D33" t="str">
        <f t="shared" si="1"/>
        <v>UK (UKO)SR1Inštrumentalista - sólista</v>
      </c>
      <c r="E33" s="17">
        <v>1</v>
      </c>
      <c r="F33" s="17">
        <v>1</v>
      </c>
      <c r="M33">
        <v>27752</v>
      </c>
      <c r="N33" t="s">
        <v>75</v>
      </c>
    </row>
    <row r="34" spans="1:14" x14ac:dyDescent="0.25">
      <c r="A34" s="9" t="str">
        <f t="shared" si="0"/>
        <v>UK (UKO)</v>
      </c>
      <c r="B34" t="s">
        <v>105</v>
      </c>
      <c r="C34" t="s">
        <v>106</v>
      </c>
      <c r="D34" t="str">
        <f t="shared" si="1"/>
        <v>UK (UKO)SR2Autor dramatického diela</v>
      </c>
      <c r="E34" s="17">
        <v>0.5</v>
      </c>
      <c r="F34" s="17">
        <v>1</v>
      </c>
      <c r="M34">
        <v>27769</v>
      </c>
      <c r="N34" t="s">
        <v>76</v>
      </c>
    </row>
    <row r="35" spans="1:14" x14ac:dyDescent="0.25">
      <c r="A35" s="9" t="str">
        <f t="shared" si="0"/>
        <v>UK (UKO)</v>
      </c>
      <c r="B35" t="s">
        <v>105</v>
      </c>
      <c r="C35" t="s">
        <v>88</v>
      </c>
      <c r="D35" t="str">
        <f t="shared" si="1"/>
        <v>UK (UKO)SR2Dirigent</v>
      </c>
      <c r="E35" s="17">
        <v>1</v>
      </c>
      <c r="F35" s="17">
        <v>1</v>
      </c>
      <c r="M35">
        <v>27818</v>
      </c>
      <c r="N35" t="s">
        <v>77</v>
      </c>
    </row>
    <row r="36" spans="1:14" x14ac:dyDescent="0.25">
      <c r="A36" s="9" t="str">
        <f t="shared" si="0"/>
        <v>UK (UKO)</v>
      </c>
      <c r="B36" t="s">
        <v>105</v>
      </c>
      <c r="C36" t="s">
        <v>85</v>
      </c>
      <c r="D36" t="str">
        <f t="shared" si="1"/>
        <v>UK (UKO)SR2Dizajnér</v>
      </c>
      <c r="E36" s="17">
        <v>1</v>
      </c>
      <c r="F36" s="17">
        <v>1</v>
      </c>
      <c r="M36">
        <v>27822</v>
      </c>
      <c r="N36" t="s">
        <v>78</v>
      </c>
    </row>
    <row r="37" spans="1:14" x14ac:dyDescent="0.25">
      <c r="A37" s="9" t="str">
        <f t="shared" si="0"/>
        <v>UK (UKO)</v>
      </c>
      <c r="B37" t="s">
        <v>105</v>
      </c>
      <c r="C37" t="s">
        <v>97</v>
      </c>
      <c r="D37" t="str">
        <f t="shared" si="1"/>
        <v>UK (UKO)SR2Hudobný dramaturg</v>
      </c>
      <c r="E37" s="17">
        <v>1</v>
      </c>
      <c r="F37" s="17">
        <v>1</v>
      </c>
      <c r="M37">
        <v>27824</v>
      </c>
      <c r="N37" t="s">
        <v>79</v>
      </c>
    </row>
    <row r="38" spans="1:14" x14ac:dyDescent="0.25">
      <c r="A38" s="9" t="str">
        <f t="shared" si="0"/>
        <v>UK (UKO)</v>
      </c>
      <c r="B38" t="s">
        <v>105</v>
      </c>
      <c r="C38" t="s">
        <v>89</v>
      </c>
      <c r="D38" t="str">
        <f t="shared" si="1"/>
        <v>UK (UKO)SR2Inštrumentalista</v>
      </c>
      <c r="E38" s="17">
        <v>1</v>
      </c>
      <c r="F38" s="17">
        <v>1</v>
      </c>
      <c r="M38">
        <v>27882</v>
      </c>
      <c r="N38" t="s">
        <v>80</v>
      </c>
    </row>
    <row r="39" spans="1:14" x14ac:dyDescent="0.25">
      <c r="A39" s="9" t="str">
        <f t="shared" si="0"/>
        <v>UK (UKO)</v>
      </c>
      <c r="B39" t="s">
        <v>105</v>
      </c>
      <c r="C39" t="s">
        <v>90</v>
      </c>
      <c r="D39" t="str">
        <f t="shared" si="1"/>
        <v>UK (UKO)SR2Výtvarník</v>
      </c>
      <c r="E39" s="17">
        <v>5</v>
      </c>
      <c r="F39" s="17">
        <v>5</v>
      </c>
      <c r="M39">
        <v>41052</v>
      </c>
      <c r="N39" t="s">
        <v>81</v>
      </c>
    </row>
    <row r="40" spans="1:14" x14ac:dyDescent="0.25">
      <c r="A40" s="9" t="str">
        <f t="shared" si="0"/>
        <v>UK (UKO)</v>
      </c>
      <c r="B40" t="s">
        <v>107</v>
      </c>
      <c r="C40" t="s">
        <v>88</v>
      </c>
      <c r="D40" t="str">
        <f t="shared" si="1"/>
        <v>UK (UKO)SR3Dirigent</v>
      </c>
      <c r="E40" s="17">
        <v>1</v>
      </c>
      <c r="F40" s="17">
        <v>1</v>
      </c>
      <c r="M40">
        <v>44343</v>
      </c>
      <c r="N40" t="s">
        <v>82</v>
      </c>
    </row>
    <row r="41" spans="1:14" x14ac:dyDescent="0.25">
      <c r="A41" s="9" t="str">
        <f t="shared" si="0"/>
        <v>UK (UKO)</v>
      </c>
      <c r="B41" t="s">
        <v>107</v>
      </c>
      <c r="C41" t="s">
        <v>85</v>
      </c>
      <c r="D41" t="str">
        <f t="shared" si="1"/>
        <v>UK (UKO)SR3Dizajnér</v>
      </c>
      <c r="E41" s="17">
        <v>1</v>
      </c>
      <c r="F41" s="17">
        <v>1</v>
      </c>
      <c r="M41">
        <v>107681</v>
      </c>
      <c r="N41" t="s">
        <v>83</v>
      </c>
    </row>
    <row r="42" spans="1:14" x14ac:dyDescent="0.25">
      <c r="A42" s="9" t="str">
        <f t="shared" si="0"/>
        <v>UK (UKO)</v>
      </c>
      <c r="B42" t="s">
        <v>107</v>
      </c>
      <c r="C42" t="s">
        <v>89</v>
      </c>
      <c r="D42" t="str">
        <f t="shared" si="1"/>
        <v>UK (UKO)SR3Inštrumentalista</v>
      </c>
      <c r="E42" s="17">
        <v>11.666700000000001</v>
      </c>
      <c r="F42" s="17">
        <v>22</v>
      </c>
      <c r="M42">
        <v>121835</v>
      </c>
      <c r="N42" t="s">
        <v>84</v>
      </c>
    </row>
    <row r="43" spans="1:14" x14ac:dyDescent="0.25">
      <c r="A43" s="9" t="str">
        <f t="shared" si="0"/>
        <v>UK (UKO)</v>
      </c>
      <c r="B43" t="s">
        <v>107</v>
      </c>
      <c r="C43" t="s">
        <v>103</v>
      </c>
      <c r="D43" t="str">
        <f t="shared" si="1"/>
        <v>UK (UKO)SR3Inštrumentalista - sólista</v>
      </c>
      <c r="E43" s="17">
        <v>2.25</v>
      </c>
      <c r="F43" s="17">
        <v>3</v>
      </c>
    </row>
    <row r="44" spans="1:14" x14ac:dyDescent="0.25">
      <c r="A44" s="9" t="str">
        <f t="shared" si="0"/>
        <v>UK (UKO)</v>
      </c>
      <c r="B44" t="s">
        <v>107</v>
      </c>
      <c r="C44" t="s">
        <v>99</v>
      </c>
      <c r="D44" t="str">
        <f t="shared" si="1"/>
        <v>UK (UKO)SR3Spevák - sólista</v>
      </c>
      <c r="E44" s="17">
        <v>0.5</v>
      </c>
      <c r="F44" s="17">
        <v>1</v>
      </c>
    </row>
    <row r="45" spans="1:14" x14ac:dyDescent="0.25">
      <c r="A45" s="9" t="str">
        <f t="shared" si="0"/>
        <v>UK (UKO)</v>
      </c>
      <c r="B45" t="s">
        <v>108</v>
      </c>
      <c r="C45" t="s">
        <v>103</v>
      </c>
      <c r="D45" t="str">
        <f t="shared" si="1"/>
        <v>UK (UKO)ZM2Inštrumentalista - sólista</v>
      </c>
      <c r="E45" s="17">
        <v>0.5</v>
      </c>
      <c r="F45" s="17">
        <v>1</v>
      </c>
    </row>
    <row r="46" spans="1:14" x14ac:dyDescent="0.25">
      <c r="A46" s="9" t="str">
        <f>VLOOKUP(24757,$M$2:$N$42,2,FALSE)</f>
        <v>UPJŠ (UPJŠ)</v>
      </c>
      <c r="B46" t="s">
        <v>92</v>
      </c>
      <c r="C46" t="s">
        <v>109</v>
      </c>
      <c r="D46" t="str">
        <f t="shared" si="1"/>
        <v>UPJŠ (UPJŠ)SM3Autor scenára</v>
      </c>
      <c r="E46" s="17">
        <v>0.5</v>
      </c>
      <c r="F46" s="17">
        <v>1</v>
      </c>
    </row>
    <row r="47" spans="1:14" x14ac:dyDescent="0.25">
      <c r="A47" s="9" t="str">
        <f>VLOOKUP(24757,$M$2:$N$42,2,FALSE)</f>
        <v>UPJŠ (UPJŠ)</v>
      </c>
      <c r="B47" t="s">
        <v>102</v>
      </c>
      <c r="C47" t="s">
        <v>109</v>
      </c>
      <c r="D47" t="str">
        <f t="shared" si="1"/>
        <v>UPJŠ (UPJŠ)SN3Autor scenára</v>
      </c>
      <c r="E47" s="17">
        <v>6.5</v>
      </c>
      <c r="F47" s="17">
        <v>12</v>
      </c>
    </row>
    <row r="48" spans="1:14" x14ac:dyDescent="0.25">
      <c r="A48" s="9" t="str">
        <f t="shared" ref="A48:A74" si="2">VLOOKUP(24760,$M$2:$N$42,2,FALSE)</f>
        <v>PU (PU)</v>
      </c>
      <c r="B48" t="s">
        <v>7</v>
      </c>
      <c r="C48" t="s">
        <v>94</v>
      </c>
      <c r="D48" t="str">
        <f t="shared" si="1"/>
        <v>PU (PU)IAutor námetu</v>
      </c>
      <c r="E48" s="17">
        <v>1</v>
      </c>
      <c r="F48" s="17">
        <v>1</v>
      </c>
    </row>
    <row r="49" spans="1:6" x14ac:dyDescent="0.25">
      <c r="A49" s="9" t="str">
        <f t="shared" si="2"/>
        <v>PU (PU)</v>
      </c>
      <c r="B49" t="s">
        <v>7</v>
      </c>
      <c r="C49" t="s">
        <v>90</v>
      </c>
      <c r="D49" t="str">
        <f t="shared" si="1"/>
        <v>PU (PU)IVýtvarník</v>
      </c>
      <c r="E49" s="17">
        <v>1</v>
      </c>
      <c r="F49" s="17">
        <v>1</v>
      </c>
    </row>
    <row r="50" spans="1:6" x14ac:dyDescent="0.25">
      <c r="A50" s="9" t="str">
        <f t="shared" si="2"/>
        <v>PU (PU)</v>
      </c>
      <c r="B50" t="s">
        <v>91</v>
      </c>
      <c r="C50" t="s">
        <v>90</v>
      </c>
      <c r="D50" t="str">
        <f t="shared" si="1"/>
        <v>PU (PU)SM2Výtvarník</v>
      </c>
      <c r="E50" s="17">
        <v>5</v>
      </c>
      <c r="F50" s="17">
        <v>5</v>
      </c>
    </row>
    <row r="51" spans="1:6" x14ac:dyDescent="0.25">
      <c r="A51" s="9" t="str">
        <f t="shared" si="2"/>
        <v>PU (PU)</v>
      </c>
      <c r="B51" t="s">
        <v>91</v>
      </c>
      <c r="C51" t="s">
        <v>110</v>
      </c>
      <c r="D51" t="str">
        <f t="shared" si="1"/>
        <v>PU (PU)SM2Zbormajster</v>
      </c>
      <c r="E51" s="17">
        <v>1</v>
      </c>
      <c r="F51" s="17">
        <v>1</v>
      </c>
    </row>
    <row r="52" spans="1:6" x14ac:dyDescent="0.25">
      <c r="A52" s="9" t="str">
        <f t="shared" si="2"/>
        <v>PU (PU)</v>
      </c>
      <c r="B52" t="s">
        <v>92</v>
      </c>
      <c r="C52" t="s">
        <v>90</v>
      </c>
      <c r="D52" t="str">
        <f t="shared" si="1"/>
        <v>PU (PU)SM3Výtvarník</v>
      </c>
      <c r="E52" s="17">
        <v>6</v>
      </c>
      <c r="F52" s="17">
        <v>6</v>
      </c>
    </row>
    <row r="53" spans="1:6" x14ac:dyDescent="0.25">
      <c r="A53" s="9" t="str">
        <f t="shared" si="2"/>
        <v>PU (PU)</v>
      </c>
      <c r="B53" t="s">
        <v>93</v>
      </c>
      <c r="C53" t="s">
        <v>88</v>
      </c>
      <c r="D53" t="str">
        <f t="shared" si="1"/>
        <v>PU (PU)SN1Dirigent</v>
      </c>
      <c r="E53" s="17">
        <v>1</v>
      </c>
      <c r="F53" s="17">
        <v>1</v>
      </c>
    </row>
    <row r="54" spans="1:6" x14ac:dyDescent="0.25">
      <c r="A54" s="9" t="str">
        <f t="shared" si="2"/>
        <v>PU (PU)</v>
      </c>
      <c r="B54" t="s">
        <v>93</v>
      </c>
      <c r="C54" t="s">
        <v>103</v>
      </c>
      <c r="D54" t="str">
        <f t="shared" si="1"/>
        <v>PU (PU)SN1Inštrumentalista - sólista</v>
      </c>
      <c r="E54" s="17">
        <v>1</v>
      </c>
      <c r="F54" s="17">
        <v>1</v>
      </c>
    </row>
    <row r="55" spans="1:6" x14ac:dyDescent="0.25">
      <c r="A55" s="9" t="str">
        <f t="shared" si="2"/>
        <v>PU (PU)</v>
      </c>
      <c r="B55" t="s">
        <v>93</v>
      </c>
      <c r="C55" t="s">
        <v>110</v>
      </c>
      <c r="D55" t="str">
        <f t="shared" si="1"/>
        <v>PU (PU)SN1Zbormajster</v>
      </c>
      <c r="E55" s="17">
        <v>1</v>
      </c>
      <c r="F55" s="17">
        <v>1</v>
      </c>
    </row>
    <row r="56" spans="1:6" x14ac:dyDescent="0.25">
      <c r="A56" s="9" t="str">
        <f t="shared" si="2"/>
        <v>PU (PU)</v>
      </c>
      <c r="B56" t="s">
        <v>100</v>
      </c>
      <c r="C56" t="s">
        <v>88</v>
      </c>
      <c r="D56" t="str">
        <f t="shared" si="1"/>
        <v>PU (PU)SN2Dirigent</v>
      </c>
      <c r="E56" s="17">
        <v>2</v>
      </c>
      <c r="F56" s="17">
        <v>2</v>
      </c>
    </row>
    <row r="57" spans="1:6" x14ac:dyDescent="0.25">
      <c r="A57" s="9" t="str">
        <f t="shared" si="2"/>
        <v>PU (PU)</v>
      </c>
      <c r="B57" t="s">
        <v>100</v>
      </c>
      <c r="C57" t="s">
        <v>86</v>
      </c>
      <c r="D57" t="str">
        <f t="shared" si="1"/>
        <v>PU (PU)SN2Kurátor výstavy</v>
      </c>
      <c r="E57" s="17">
        <v>2</v>
      </c>
      <c r="F57" s="17">
        <v>2</v>
      </c>
    </row>
    <row r="58" spans="1:6" x14ac:dyDescent="0.25">
      <c r="A58" s="9" t="str">
        <f t="shared" si="2"/>
        <v>PU (PU)</v>
      </c>
      <c r="B58" t="s">
        <v>102</v>
      </c>
      <c r="C58" t="s">
        <v>89</v>
      </c>
      <c r="D58" t="str">
        <f t="shared" si="1"/>
        <v>PU (PU)SN3Inštrumentalista</v>
      </c>
      <c r="E58" s="17">
        <v>8.337E-2</v>
      </c>
      <c r="F58" s="17">
        <v>1</v>
      </c>
    </row>
    <row r="59" spans="1:6" x14ac:dyDescent="0.25">
      <c r="A59" s="9" t="str">
        <f t="shared" si="2"/>
        <v>PU (PU)</v>
      </c>
      <c r="B59" t="s">
        <v>102</v>
      </c>
      <c r="C59" t="s">
        <v>103</v>
      </c>
      <c r="D59" t="str">
        <f t="shared" si="1"/>
        <v>PU (PU)SN3Inštrumentalista - sólista</v>
      </c>
      <c r="E59" s="17">
        <v>1</v>
      </c>
      <c r="F59" s="17">
        <v>1</v>
      </c>
    </row>
    <row r="60" spans="1:6" x14ac:dyDescent="0.25">
      <c r="A60" s="9" t="str">
        <f t="shared" si="2"/>
        <v>PU (PU)</v>
      </c>
      <c r="B60" t="s">
        <v>102</v>
      </c>
      <c r="C60" t="s">
        <v>90</v>
      </c>
      <c r="D60" t="str">
        <f t="shared" si="1"/>
        <v>PU (PU)SN3Výtvarník</v>
      </c>
      <c r="E60" s="17">
        <v>1</v>
      </c>
      <c r="F60" s="17">
        <v>1</v>
      </c>
    </row>
    <row r="61" spans="1:6" x14ac:dyDescent="0.25">
      <c r="A61" s="9" t="str">
        <f t="shared" si="2"/>
        <v>PU (PU)</v>
      </c>
      <c r="B61" t="s">
        <v>104</v>
      </c>
      <c r="C61" t="s">
        <v>89</v>
      </c>
      <c r="D61" t="str">
        <f t="shared" si="1"/>
        <v>PU (PU)SR1Inštrumentalista</v>
      </c>
      <c r="E61" s="17">
        <v>1</v>
      </c>
      <c r="F61" s="17">
        <v>1</v>
      </c>
    </row>
    <row r="62" spans="1:6" x14ac:dyDescent="0.25">
      <c r="A62" s="9" t="str">
        <f t="shared" si="2"/>
        <v>PU (PU)</v>
      </c>
      <c r="B62" t="s">
        <v>104</v>
      </c>
      <c r="C62" t="s">
        <v>99</v>
      </c>
      <c r="D62" t="str">
        <f t="shared" si="1"/>
        <v>PU (PU)SR1Spevák - sólista</v>
      </c>
      <c r="E62" s="17">
        <v>1.5</v>
      </c>
      <c r="F62" s="17">
        <v>2</v>
      </c>
    </row>
    <row r="63" spans="1:6" x14ac:dyDescent="0.25">
      <c r="A63" s="9" t="str">
        <f t="shared" si="2"/>
        <v>PU (PU)</v>
      </c>
      <c r="B63" t="s">
        <v>105</v>
      </c>
      <c r="C63" t="s">
        <v>88</v>
      </c>
      <c r="D63" t="str">
        <f t="shared" si="1"/>
        <v>PU (PU)SR2Dirigent</v>
      </c>
      <c r="E63" s="17">
        <v>1</v>
      </c>
      <c r="F63" s="17">
        <v>1</v>
      </c>
    </row>
    <row r="64" spans="1:6" x14ac:dyDescent="0.25">
      <c r="A64" s="9" t="str">
        <f t="shared" si="2"/>
        <v>PU (PU)</v>
      </c>
      <c r="B64" t="s">
        <v>105</v>
      </c>
      <c r="C64" t="s">
        <v>96</v>
      </c>
      <c r="D64" t="str">
        <f t="shared" si="1"/>
        <v>PU (PU)SR2Dramaturg projektu</v>
      </c>
      <c r="E64" s="17">
        <v>0.5</v>
      </c>
      <c r="F64" s="17">
        <v>1</v>
      </c>
    </row>
    <row r="65" spans="1:6" x14ac:dyDescent="0.25">
      <c r="A65" s="9" t="str">
        <f t="shared" si="2"/>
        <v>PU (PU)</v>
      </c>
      <c r="B65" t="s">
        <v>105</v>
      </c>
      <c r="C65" t="s">
        <v>111</v>
      </c>
      <c r="D65" t="str">
        <f t="shared" si="1"/>
        <v>PU (PU)SR2Režisér</v>
      </c>
      <c r="E65" s="17">
        <v>1</v>
      </c>
      <c r="F65" s="17">
        <v>1</v>
      </c>
    </row>
    <row r="66" spans="1:6" x14ac:dyDescent="0.25">
      <c r="A66" s="9" t="str">
        <f t="shared" si="2"/>
        <v>PU (PU)</v>
      </c>
      <c r="B66" t="s">
        <v>105</v>
      </c>
      <c r="C66" t="s">
        <v>98</v>
      </c>
      <c r="D66" t="str">
        <f t="shared" ref="D66:D129" si="3">CONCATENATE(A66,B66,C66)</f>
        <v>PU (PU)SR2Spevák</v>
      </c>
      <c r="E66" s="17">
        <v>4.6949999999999999E-2</v>
      </c>
      <c r="F66" s="17">
        <v>2</v>
      </c>
    </row>
    <row r="67" spans="1:6" x14ac:dyDescent="0.25">
      <c r="A67" s="9" t="str">
        <f t="shared" si="2"/>
        <v>PU (PU)</v>
      </c>
      <c r="B67" t="s">
        <v>107</v>
      </c>
      <c r="C67" t="s">
        <v>112</v>
      </c>
      <c r="D67" t="str">
        <f t="shared" si="3"/>
        <v>PU (PU)SR3Autor aranžmánu</v>
      </c>
      <c r="E67" s="17">
        <v>1</v>
      </c>
      <c r="F67" s="17">
        <v>1</v>
      </c>
    </row>
    <row r="68" spans="1:6" x14ac:dyDescent="0.25">
      <c r="A68" s="9" t="str">
        <f t="shared" si="2"/>
        <v>PU (PU)</v>
      </c>
      <c r="B68" t="s">
        <v>107</v>
      </c>
      <c r="C68" t="s">
        <v>94</v>
      </c>
      <c r="D68" t="str">
        <f t="shared" si="3"/>
        <v>PU (PU)SR3Autor námetu</v>
      </c>
      <c r="E68" s="17">
        <v>1</v>
      </c>
      <c r="F68" s="17">
        <v>1</v>
      </c>
    </row>
    <row r="69" spans="1:6" x14ac:dyDescent="0.25">
      <c r="A69" s="9" t="str">
        <f t="shared" si="2"/>
        <v>PU (PU)</v>
      </c>
      <c r="B69" t="s">
        <v>107</v>
      </c>
      <c r="C69" t="s">
        <v>89</v>
      </c>
      <c r="D69" t="str">
        <f t="shared" si="3"/>
        <v>PU (PU)SR3Inštrumentalista</v>
      </c>
      <c r="E69" s="17">
        <v>0.5</v>
      </c>
      <c r="F69" s="17">
        <v>1</v>
      </c>
    </row>
    <row r="70" spans="1:6" x14ac:dyDescent="0.25">
      <c r="A70" s="9" t="str">
        <f t="shared" si="2"/>
        <v>PU (PU)</v>
      </c>
      <c r="B70" t="s">
        <v>107</v>
      </c>
      <c r="C70" t="s">
        <v>103</v>
      </c>
      <c r="D70" t="str">
        <f t="shared" si="3"/>
        <v>PU (PU)SR3Inštrumentalista - sólista</v>
      </c>
      <c r="E70" s="17">
        <v>4</v>
      </c>
      <c r="F70" s="17">
        <v>4</v>
      </c>
    </row>
    <row r="71" spans="1:6" x14ac:dyDescent="0.25">
      <c r="A71" s="9" t="str">
        <f t="shared" si="2"/>
        <v>PU (PU)</v>
      </c>
      <c r="B71" t="s">
        <v>107</v>
      </c>
      <c r="C71" t="s">
        <v>86</v>
      </c>
      <c r="D71" t="str">
        <f t="shared" si="3"/>
        <v>PU (PU)SR3Kurátor výstavy</v>
      </c>
      <c r="E71" s="17">
        <v>1</v>
      </c>
      <c r="F71" s="17">
        <v>1</v>
      </c>
    </row>
    <row r="72" spans="1:6" x14ac:dyDescent="0.25">
      <c r="A72" s="9" t="str">
        <f t="shared" si="2"/>
        <v>PU (PU)</v>
      </c>
      <c r="B72" t="s">
        <v>107</v>
      </c>
      <c r="C72" t="s">
        <v>99</v>
      </c>
      <c r="D72" t="str">
        <f t="shared" si="3"/>
        <v>PU (PU)SR3Spevák - sólista</v>
      </c>
      <c r="E72" s="17">
        <v>4.2778200000000002</v>
      </c>
      <c r="F72" s="17">
        <v>6</v>
      </c>
    </row>
    <row r="73" spans="1:6" x14ac:dyDescent="0.25">
      <c r="A73" s="9" t="str">
        <f t="shared" si="2"/>
        <v>PU (PU)</v>
      </c>
      <c r="B73" t="s">
        <v>107</v>
      </c>
      <c r="C73" t="s">
        <v>90</v>
      </c>
      <c r="D73" t="str">
        <f t="shared" si="3"/>
        <v>PU (PU)SR3Výtvarník</v>
      </c>
      <c r="E73" s="17">
        <v>6</v>
      </c>
      <c r="F73" s="17">
        <v>6</v>
      </c>
    </row>
    <row r="74" spans="1:6" x14ac:dyDescent="0.25">
      <c r="A74" s="9" t="str">
        <f t="shared" si="2"/>
        <v>PU (PU)</v>
      </c>
      <c r="B74" t="s">
        <v>107</v>
      </c>
      <c r="C74" t="s">
        <v>110</v>
      </c>
      <c r="D74" t="str">
        <f t="shared" si="3"/>
        <v>PU (PU)SR3Zbormajster</v>
      </c>
      <c r="E74" s="17">
        <v>2</v>
      </c>
      <c r="F74" s="17">
        <v>2</v>
      </c>
    </row>
    <row r="75" spans="1:6" x14ac:dyDescent="0.25">
      <c r="A75" s="9" t="str">
        <f t="shared" ref="A75:A89" si="4">VLOOKUP(24761,$M$2:$N$42,2,FALSE)</f>
        <v>UCM (UCM.Trnava)</v>
      </c>
      <c r="B75" t="s">
        <v>7</v>
      </c>
      <c r="C75" t="s">
        <v>85</v>
      </c>
      <c r="D75" t="str">
        <f t="shared" si="3"/>
        <v>UCM (UCM.Trnava)IDizajnér</v>
      </c>
      <c r="E75" s="17">
        <v>13.5</v>
      </c>
      <c r="F75" s="17">
        <v>15</v>
      </c>
    </row>
    <row r="76" spans="1:6" x14ac:dyDescent="0.25">
      <c r="A76" s="9" t="str">
        <f t="shared" si="4"/>
        <v>UCM (UCM.Trnava)</v>
      </c>
      <c r="B76" t="s">
        <v>7</v>
      </c>
      <c r="C76" t="s">
        <v>86</v>
      </c>
      <c r="D76" t="str">
        <f t="shared" si="3"/>
        <v>UCM (UCM.Trnava)IKurátor výstavy</v>
      </c>
      <c r="E76" s="17">
        <v>1</v>
      </c>
      <c r="F76" s="17">
        <v>1</v>
      </c>
    </row>
    <row r="77" spans="1:6" x14ac:dyDescent="0.25">
      <c r="A77" s="9" t="str">
        <f t="shared" si="4"/>
        <v>UCM (UCM.Trnava)</v>
      </c>
      <c r="B77" t="s">
        <v>87</v>
      </c>
      <c r="C77" t="s">
        <v>90</v>
      </c>
      <c r="D77" t="str">
        <f t="shared" si="3"/>
        <v>UCM (UCM.Trnava)SM1Výtvarník</v>
      </c>
      <c r="E77" s="17">
        <v>0.5</v>
      </c>
      <c r="F77" s="17">
        <v>1</v>
      </c>
    </row>
    <row r="78" spans="1:6" x14ac:dyDescent="0.25">
      <c r="A78" s="9" t="str">
        <f t="shared" si="4"/>
        <v>UCM (UCM.Trnava)</v>
      </c>
      <c r="B78" t="s">
        <v>91</v>
      </c>
      <c r="C78" t="s">
        <v>85</v>
      </c>
      <c r="D78" t="str">
        <f t="shared" si="3"/>
        <v>UCM (UCM.Trnava)SM2Dizajnér</v>
      </c>
      <c r="E78" s="17">
        <v>1</v>
      </c>
      <c r="F78" s="17">
        <v>1</v>
      </c>
    </row>
    <row r="79" spans="1:6" x14ac:dyDescent="0.25">
      <c r="A79" s="9" t="str">
        <f t="shared" si="4"/>
        <v>UCM (UCM.Trnava)</v>
      </c>
      <c r="B79" t="s">
        <v>93</v>
      </c>
      <c r="C79" t="s">
        <v>111</v>
      </c>
      <c r="D79" t="str">
        <f t="shared" si="3"/>
        <v>UCM (UCM.Trnava)SN1Režisér</v>
      </c>
      <c r="E79" s="17">
        <v>2</v>
      </c>
      <c r="F79" s="17">
        <v>2</v>
      </c>
    </row>
    <row r="80" spans="1:6" x14ac:dyDescent="0.25">
      <c r="A80" s="9" t="str">
        <f t="shared" si="4"/>
        <v>UCM (UCM.Trnava)</v>
      </c>
      <c r="B80" t="s">
        <v>100</v>
      </c>
      <c r="C80" t="s">
        <v>85</v>
      </c>
      <c r="D80" t="str">
        <f t="shared" si="3"/>
        <v>UCM (UCM.Trnava)SN2Dizajnér</v>
      </c>
      <c r="E80" s="17">
        <v>2</v>
      </c>
      <c r="F80" s="17">
        <v>2</v>
      </c>
    </row>
    <row r="81" spans="1:6" x14ac:dyDescent="0.25">
      <c r="A81" s="9" t="str">
        <f t="shared" si="4"/>
        <v>UCM (UCM.Trnava)</v>
      </c>
      <c r="B81" t="s">
        <v>100</v>
      </c>
      <c r="C81" t="s">
        <v>111</v>
      </c>
      <c r="D81" t="str">
        <f t="shared" si="3"/>
        <v>UCM (UCM.Trnava)SN2Režisér</v>
      </c>
      <c r="E81" s="17">
        <v>1</v>
      </c>
      <c r="F81" s="17">
        <v>1</v>
      </c>
    </row>
    <row r="82" spans="1:6" x14ac:dyDescent="0.25">
      <c r="A82" s="9" t="str">
        <f t="shared" si="4"/>
        <v>UCM (UCM.Trnava)</v>
      </c>
      <c r="B82" t="s">
        <v>102</v>
      </c>
      <c r="C82" t="s">
        <v>113</v>
      </c>
      <c r="D82" t="str">
        <f t="shared" si="3"/>
        <v>UCM (UCM.Trnava)SN3Autor animácie</v>
      </c>
      <c r="E82" s="17">
        <v>1.7</v>
      </c>
      <c r="F82" s="17">
        <v>2</v>
      </c>
    </row>
    <row r="83" spans="1:6" x14ac:dyDescent="0.25">
      <c r="A83" s="9" t="str">
        <f t="shared" si="4"/>
        <v>UCM (UCM.Trnava)</v>
      </c>
      <c r="B83" t="s">
        <v>102</v>
      </c>
      <c r="C83" t="s">
        <v>85</v>
      </c>
      <c r="D83" t="str">
        <f t="shared" si="3"/>
        <v>UCM (UCM.Trnava)SN3Dizajnér</v>
      </c>
      <c r="E83" s="17">
        <v>1.17</v>
      </c>
      <c r="F83" s="17">
        <v>3</v>
      </c>
    </row>
    <row r="84" spans="1:6" x14ac:dyDescent="0.25">
      <c r="A84" s="9" t="str">
        <f t="shared" si="4"/>
        <v>UCM (UCM.Trnava)</v>
      </c>
      <c r="B84" t="s">
        <v>102</v>
      </c>
      <c r="C84" t="s">
        <v>114</v>
      </c>
      <c r="D84" t="str">
        <f t="shared" si="3"/>
        <v>UCM (UCM.Trnava)SN3Výkonný producent</v>
      </c>
      <c r="E84" s="17">
        <v>2</v>
      </c>
      <c r="F84" s="17">
        <v>2</v>
      </c>
    </row>
    <row r="85" spans="1:6" x14ac:dyDescent="0.25">
      <c r="A85" s="9" t="str">
        <f t="shared" si="4"/>
        <v>UCM (UCM.Trnava)</v>
      </c>
      <c r="B85" t="s">
        <v>102</v>
      </c>
      <c r="C85" t="s">
        <v>90</v>
      </c>
      <c r="D85" t="str">
        <f t="shared" si="3"/>
        <v>UCM (UCM.Trnava)SN3Výtvarník</v>
      </c>
      <c r="E85" s="17">
        <v>5</v>
      </c>
      <c r="F85" s="17">
        <v>5</v>
      </c>
    </row>
    <row r="86" spans="1:6" x14ac:dyDescent="0.25">
      <c r="A86" s="9" t="str">
        <f t="shared" si="4"/>
        <v>UCM (UCM.Trnava)</v>
      </c>
      <c r="B86" t="s">
        <v>104</v>
      </c>
      <c r="C86" t="s">
        <v>90</v>
      </c>
      <c r="D86" t="str">
        <f t="shared" si="3"/>
        <v>UCM (UCM.Trnava)SR1Výtvarník</v>
      </c>
      <c r="E86" s="17">
        <v>0.5</v>
      </c>
      <c r="F86" s="17">
        <v>1</v>
      </c>
    </row>
    <row r="87" spans="1:6" x14ac:dyDescent="0.25">
      <c r="A87" s="9" t="str">
        <f t="shared" si="4"/>
        <v>UCM (UCM.Trnava)</v>
      </c>
      <c r="B87" t="s">
        <v>107</v>
      </c>
      <c r="C87" t="s">
        <v>86</v>
      </c>
      <c r="D87" t="str">
        <f t="shared" si="3"/>
        <v>UCM (UCM.Trnava)SR3Kurátor výstavy</v>
      </c>
      <c r="E87" s="17">
        <v>2</v>
      </c>
      <c r="F87" s="17">
        <v>2</v>
      </c>
    </row>
    <row r="88" spans="1:6" x14ac:dyDescent="0.25">
      <c r="A88" s="9" t="str">
        <f t="shared" si="4"/>
        <v>UCM (UCM.Trnava)</v>
      </c>
      <c r="B88" t="s">
        <v>107</v>
      </c>
      <c r="C88" t="s">
        <v>114</v>
      </c>
      <c r="D88" t="str">
        <f t="shared" si="3"/>
        <v>UCM (UCM.Trnava)SR3Výkonný producent</v>
      </c>
      <c r="E88" s="17">
        <v>2</v>
      </c>
      <c r="F88" s="17">
        <v>2</v>
      </c>
    </row>
    <row r="89" spans="1:6" x14ac:dyDescent="0.25">
      <c r="A89" s="9" t="str">
        <f t="shared" si="4"/>
        <v>UCM (UCM.Trnava)</v>
      </c>
      <c r="B89" t="s">
        <v>107</v>
      </c>
      <c r="C89" t="s">
        <v>90</v>
      </c>
      <c r="D89" t="str">
        <f t="shared" si="3"/>
        <v>UCM (UCM.Trnava)SR3Výtvarník</v>
      </c>
      <c r="E89" s="17">
        <v>1</v>
      </c>
      <c r="F89" s="17">
        <v>1</v>
      </c>
    </row>
    <row r="90" spans="1:6" x14ac:dyDescent="0.25">
      <c r="A90" s="9" t="str">
        <f t="shared" ref="A90:A131" si="5">VLOOKUP(24780,$M$2:$N$42,2,FALSE)</f>
        <v>UKF (UKF.Nitra)</v>
      </c>
      <c r="B90" t="s">
        <v>7</v>
      </c>
      <c r="C90" t="s">
        <v>85</v>
      </c>
      <c r="D90" t="str">
        <f t="shared" si="3"/>
        <v>UKF (UKF.Nitra)IDizajnér</v>
      </c>
      <c r="E90" s="17">
        <v>1</v>
      </c>
      <c r="F90" s="17">
        <v>1</v>
      </c>
    </row>
    <row r="91" spans="1:6" x14ac:dyDescent="0.25">
      <c r="A91" s="9" t="str">
        <f t="shared" si="5"/>
        <v>UKF (UKF.Nitra)</v>
      </c>
      <c r="B91" t="s">
        <v>7</v>
      </c>
      <c r="C91" t="s">
        <v>86</v>
      </c>
      <c r="D91" t="str">
        <f t="shared" si="3"/>
        <v>UKF (UKF.Nitra)IKurátor výstavy</v>
      </c>
      <c r="E91" s="17">
        <v>2</v>
      </c>
      <c r="F91" s="17">
        <v>2</v>
      </c>
    </row>
    <row r="92" spans="1:6" x14ac:dyDescent="0.25">
      <c r="A92" s="9" t="str">
        <f t="shared" si="5"/>
        <v>UKF (UKF.Nitra)</v>
      </c>
      <c r="B92" t="s">
        <v>87</v>
      </c>
      <c r="C92" t="s">
        <v>103</v>
      </c>
      <c r="D92" t="str">
        <f t="shared" si="3"/>
        <v>UKF (UKF.Nitra)SM1Inštrumentalista - sólista</v>
      </c>
      <c r="E92" s="17">
        <v>1</v>
      </c>
      <c r="F92" s="17">
        <v>1</v>
      </c>
    </row>
    <row r="93" spans="1:6" x14ac:dyDescent="0.25">
      <c r="A93" s="9" t="str">
        <f t="shared" si="5"/>
        <v>UKF (UKF.Nitra)</v>
      </c>
      <c r="B93" t="s">
        <v>91</v>
      </c>
      <c r="C93" t="s">
        <v>103</v>
      </c>
      <c r="D93" t="str">
        <f t="shared" si="3"/>
        <v>UKF (UKF.Nitra)SM2Inštrumentalista - sólista</v>
      </c>
      <c r="E93" s="17">
        <v>2.5</v>
      </c>
      <c r="F93" s="17">
        <v>3</v>
      </c>
    </row>
    <row r="94" spans="1:6" x14ac:dyDescent="0.25">
      <c r="A94" s="9" t="str">
        <f t="shared" si="5"/>
        <v>UKF (UKF.Nitra)</v>
      </c>
      <c r="B94" t="s">
        <v>91</v>
      </c>
      <c r="C94" t="s">
        <v>90</v>
      </c>
      <c r="D94" t="str">
        <f t="shared" si="3"/>
        <v>UKF (UKF.Nitra)SM2Výtvarník</v>
      </c>
      <c r="E94" s="17">
        <v>23</v>
      </c>
      <c r="F94" s="17">
        <v>23</v>
      </c>
    </row>
    <row r="95" spans="1:6" x14ac:dyDescent="0.25">
      <c r="A95" s="9" t="str">
        <f t="shared" si="5"/>
        <v>UKF (UKF.Nitra)</v>
      </c>
      <c r="B95" t="s">
        <v>92</v>
      </c>
      <c r="C95" t="s">
        <v>86</v>
      </c>
      <c r="D95" t="str">
        <f t="shared" si="3"/>
        <v>UKF (UKF.Nitra)SM3Kurátor výstavy</v>
      </c>
      <c r="E95" s="17">
        <v>1</v>
      </c>
      <c r="F95" s="17">
        <v>1</v>
      </c>
    </row>
    <row r="96" spans="1:6" x14ac:dyDescent="0.25">
      <c r="A96" s="9" t="str">
        <f t="shared" si="5"/>
        <v>UKF (UKF.Nitra)</v>
      </c>
      <c r="B96" t="s">
        <v>92</v>
      </c>
      <c r="C96" t="s">
        <v>90</v>
      </c>
      <c r="D96" t="str">
        <f t="shared" si="3"/>
        <v>UKF (UKF.Nitra)SM3Výtvarník</v>
      </c>
      <c r="E96" s="17">
        <v>15</v>
      </c>
      <c r="F96" s="17">
        <v>15</v>
      </c>
    </row>
    <row r="97" spans="1:6" x14ac:dyDescent="0.25">
      <c r="A97" s="9" t="str">
        <f t="shared" si="5"/>
        <v>UKF (UKF.Nitra)</v>
      </c>
      <c r="B97" t="s">
        <v>93</v>
      </c>
      <c r="C97" t="s">
        <v>109</v>
      </c>
      <c r="D97" t="str">
        <f t="shared" si="3"/>
        <v>UKF (UKF.Nitra)SN1Autor scenára</v>
      </c>
      <c r="E97" s="17">
        <v>1</v>
      </c>
      <c r="F97" s="17">
        <v>1</v>
      </c>
    </row>
    <row r="98" spans="1:6" x14ac:dyDescent="0.25">
      <c r="A98" s="9" t="str">
        <f t="shared" si="5"/>
        <v>UKF (UKF.Nitra)</v>
      </c>
      <c r="B98" t="s">
        <v>93</v>
      </c>
      <c r="C98" t="s">
        <v>96</v>
      </c>
      <c r="D98" t="str">
        <f t="shared" si="3"/>
        <v>UKF (UKF.Nitra)SN1Dramaturg projektu</v>
      </c>
      <c r="E98" s="17">
        <v>1</v>
      </c>
      <c r="F98" s="17">
        <v>1</v>
      </c>
    </row>
    <row r="99" spans="1:6" x14ac:dyDescent="0.25">
      <c r="A99" s="9" t="str">
        <f t="shared" si="5"/>
        <v>UKF (UKF.Nitra)</v>
      </c>
      <c r="B99" t="s">
        <v>93</v>
      </c>
      <c r="C99" t="s">
        <v>115</v>
      </c>
      <c r="D99" t="str">
        <f t="shared" si="3"/>
        <v>UKF (UKF.Nitra)SN1Hudobný režisér</v>
      </c>
      <c r="E99" s="17">
        <v>0.5</v>
      </c>
      <c r="F99" s="17">
        <v>1</v>
      </c>
    </row>
    <row r="100" spans="1:6" x14ac:dyDescent="0.25">
      <c r="A100" s="9" t="str">
        <f t="shared" si="5"/>
        <v>UKF (UKF.Nitra)</v>
      </c>
      <c r="B100" t="s">
        <v>93</v>
      </c>
      <c r="C100" t="s">
        <v>89</v>
      </c>
      <c r="D100" t="str">
        <f t="shared" si="3"/>
        <v>UKF (UKF.Nitra)SN1Inštrumentalista</v>
      </c>
      <c r="E100" s="17">
        <v>0.5</v>
      </c>
      <c r="F100" s="17">
        <v>1</v>
      </c>
    </row>
    <row r="101" spans="1:6" x14ac:dyDescent="0.25">
      <c r="A101" s="9" t="str">
        <f t="shared" si="5"/>
        <v>UKF (UKF.Nitra)</v>
      </c>
      <c r="B101" t="s">
        <v>93</v>
      </c>
      <c r="C101" t="s">
        <v>103</v>
      </c>
      <c r="D101" t="str">
        <f t="shared" si="3"/>
        <v>UKF (UKF.Nitra)SN1Inštrumentalista - sólista</v>
      </c>
      <c r="E101" s="17">
        <v>1</v>
      </c>
      <c r="F101" s="17">
        <v>1</v>
      </c>
    </row>
    <row r="102" spans="1:6" x14ac:dyDescent="0.25">
      <c r="A102" s="9" t="str">
        <f t="shared" si="5"/>
        <v>UKF (UKF.Nitra)</v>
      </c>
      <c r="B102" t="s">
        <v>93</v>
      </c>
      <c r="C102" t="s">
        <v>111</v>
      </c>
      <c r="D102" t="str">
        <f t="shared" si="3"/>
        <v>UKF (UKF.Nitra)SN1Režisér</v>
      </c>
      <c r="E102" s="17">
        <v>1</v>
      </c>
      <c r="F102" s="17">
        <v>1</v>
      </c>
    </row>
    <row r="103" spans="1:6" x14ac:dyDescent="0.25">
      <c r="A103" s="9" t="str">
        <f t="shared" si="5"/>
        <v>UKF (UKF.Nitra)</v>
      </c>
      <c r="B103" t="s">
        <v>93</v>
      </c>
      <c r="C103" t="s">
        <v>90</v>
      </c>
      <c r="D103" t="str">
        <f t="shared" si="3"/>
        <v>UKF (UKF.Nitra)SN1Výtvarník</v>
      </c>
      <c r="E103" s="17">
        <v>3</v>
      </c>
      <c r="F103" s="17">
        <v>3</v>
      </c>
    </row>
    <row r="104" spans="1:6" x14ac:dyDescent="0.25">
      <c r="A104" s="9" t="str">
        <f t="shared" si="5"/>
        <v>UKF (UKF.Nitra)</v>
      </c>
      <c r="B104" t="s">
        <v>100</v>
      </c>
      <c r="C104" t="s">
        <v>109</v>
      </c>
      <c r="D104" t="str">
        <f t="shared" si="3"/>
        <v>UKF (UKF.Nitra)SN2Autor scenára</v>
      </c>
      <c r="E104" s="17">
        <v>1</v>
      </c>
      <c r="F104" s="17">
        <v>1</v>
      </c>
    </row>
    <row r="105" spans="1:6" x14ac:dyDescent="0.25">
      <c r="A105" s="9" t="str">
        <f t="shared" si="5"/>
        <v>UKF (UKF.Nitra)</v>
      </c>
      <c r="B105" t="s">
        <v>100</v>
      </c>
      <c r="C105" t="s">
        <v>85</v>
      </c>
      <c r="D105" t="str">
        <f t="shared" si="3"/>
        <v>UKF (UKF.Nitra)SN2Dizajnér</v>
      </c>
      <c r="E105" s="17">
        <v>2</v>
      </c>
      <c r="F105" s="17">
        <v>2</v>
      </c>
    </row>
    <row r="106" spans="1:6" x14ac:dyDescent="0.25">
      <c r="A106" s="9" t="str">
        <f t="shared" si="5"/>
        <v>UKF (UKF.Nitra)</v>
      </c>
      <c r="B106" t="s">
        <v>100</v>
      </c>
      <c r="C106" t="s">
        <v>86</v>
      </c>
      <c r="D106" t="str">
        <f t="shared" si="3"/>
        <v>UKF (UKF.Nitra)SN2Kurátor výstavy</v>
      </c>
      <c r="E106" s="17">
        <v>2</v>
      </c>
      <c r="F106" s="17">
        <v>2</v>
      </c>
    </row>
    <row r="107" spans="1:6" x14ac:dyDescent="0.25">
      <c r="A107" s="9" t="str">
        <f t="shared" si="5"/>
        <v>UKF (UKF.Nitra)</v>
      </c>
      <c r="B107" t="s">
        <v>100</v>
      </c>
      <c r="C107" t="s">
        <v>111</v>
      </c>
      <c r="D107" t="str">
        <f t="shared" si="3"/>
        <v>UKF (UKF.Nitra)SN2Režisér</v>
      </c>
      <c r="E107" s="17">
        <v>1</v>
      </c>
      <c r="F107" s="17">
        <v>1</v>
      </c>
    </row>
    <row r="108" spans="1:6" x14ac:dyDescent="0.25">
      <c r="A108" s="9" t="str">
        <f t="shared" si="5"/>
        <v>UKF (UKF.Nitra)</v>
      </c>
      <c r="B108" t="s">
        <v>100</v>
      </c>
      <c r="C108" t="s">
        <v>90</v>
      </c>
      <c r="D108" t="str">
        <f t="shared" si="3"/>
        <v>UKF (UKF.Nitra)SN2Výtvarník</v>
      </c>
      <c r="E108" s="17">
        <v>8</v>
      </c>
      <c r="F108" s="17">
        <v>8</v>
      </c>
    </row>
    <row r="109" spans="1:6" x14ac:dyDescent="0.25">
      <c r="A109" s="9" t="str">
        <f t="shared" si="5"/>
        <v>UKF (UKF.Nitra)</v>
      </c>
      <c r="B109" t="s">
        <v>102</v>
      </c>
      <c r="C109" t="s">
        <v>85</v>
      </c>
      <c r="D109" t="str">
        <f t="shared" si="3"/>
        <v>UKF (UKF.Nitra)SN3Dizajnér</v>
      </c>
      <c r="E109" s="17">
        <v>1</v>
      </c>
      <c r="F109" s="17">
        <v>1</v>
      </c>
    </row>
    <row r="110" spans="1:6" x14ac:dyDescent="0.25">
      <c r="A110" s="9" t="str">
        <f t="shared" si="5"/>
        <v>UKF (UKF.Nitra)</v>
      </c>
      <c r="B110" t="s">
        <v>102</v>
      </c>
      <c r="C110" t="s">
        <v>103</v>
      </c>
      <c r="D110" t="str">
        <f t="shared" si="3"/>
        <v>UKF (UKF.Nitra)SN3Inštrumentalista - sólista</v>
      </c>
      <c r="E110" s="17">
        <v>3.5</v>
      </c>
      <c r="F110" s="17">
        <v>5</v>
      </c>
    </row>
    <row r="111" spans="1:6" x14ac:dyDescent="0.25">
      <c r="A111" s="9" t="str">
        <f t="shared" si="5"/>
        <v>UKF (UKF.Nitra)</v>
      </c>
      <c r="B111" t="s">
        <v>102</v>
      </c>
      <c r="C111" t="s">
        <v>116</v>
      </c>
      <c r="D111" t="str">
        <f t="shared" si="3"/>
        <v>UKF (UKF.Nitra)SN3Kameraman</v>
      </c>
      <c r="E111" s="17">
        <v>5</v>
      </c>
      <c r="F111" s="17">
        <v>5</v>
      </c>
    </row>
    <row r="112" spans="1:6" x14ac:dyDescent="0.25">
      <c r="A112" s="9" t="str">
        <f t="shared" si="5"/>
        <v>UKF (UKF.Nitra)</v>
      </c>
      <c r="B112" t="s">
        <v>102</v>
      </c>
      <c r="C112" t="s">
        <v>111</v>
      </c>
      <c r="D112" t="str">
        <f t="shared" si="3"/>
        <v>UKF (UKF.Nitra)SN3Režisér</v>
      </c>
      <c r="E112" s="17">
        <v>2.5</v>
      </c>
      <c r="F112" s="17">
        <v>5</v>
      </c>
    </row>
    <row r="113" spans="1:6" x14ac:dyDescent="0.25">
      <c r="A113" s="9" t="str">
        <f t="shared" si="5"/>
        <v>UKF (UKF.Nitra)</v>
      </c>
      <c r="B113" t="s">
        <v>102</v>
      </c>
      <c r="C113" t="s">
        <v>117</v>
      </c>
      <c r="D113" t="str">
        <f t="shared" si="3"/>
        <v>UKF (UKF.Nitra)SN3Strihač</v>
      </c>
      <c r="E113" s="17">
        <v>4.5</v>
      </c>
      <c r="F113" s="17">
        <v>6</v>
      </c>
    </row>
    <row r="114" spans="1:6" x14ac:dyDescent="0.25">
      <c r="A114" s="9" t="str">
        <f t="shared" si="5"/>
        <v>UKF (UKF.Nitra)</v>
      </c>
      <c r="B114" t="s">
        <v>102</v>
      </c>
      <c r="C114" t="s">
        <v>90</v>
      </c>
      <c r="D114" t="str">
        <f t="shared" si="3"/>
        <v>UKF (UKF.Nitra)SN3Výtvarník</v>
      </c>
      <c r="E114" s="17">
        <v>11</v>
      </c>
      <c r="F114" s="17">
        <v>11</v>
      </c>
    </row>
    <row r="115" spans="1:6" x14ac:dyDescent="0.25">
      <c r="A115" s="9" t="str">
        <f t="shared" si="5"/>
        <v>UKF (UKF.Nitra)</v>
      </c>
      <c r="B115" t="s">
        <v>104</v>
      </c>
      <c r="C115" t="s">
        <v>118</v>
      </c>
      <c r="D115" t="str">
        <f t="shared" si="3"/>
        <v>UKF (UKF.Nitra)SR1Choreograf</v>
      </c>
      <c r="E115" s="17">
        <v>2</v>
      </c>
      <c r="F115" s="17">
        <v>2</v>
      </c>
    </row>
    <row r="116" spans="1:6" x14ac:dyDescent="0.25">
      <c r="A116" s="9" t="str">
        <f t="shared" si="5"/>
        <v>UKF (UKF.Nitra)</v>
      </c>
      <c r="B116" t="s">
        <v>104</v>
      </c>
      <c r="C116" t="s">
        <v>103</v>
      </c>
      <c r="D116" t="str">
        <f t="shared" si="3"/>
        <v>UKF (UKF.Nitra)SR1Inštrumentalista - sólista</v>
      </c>
      <c r="E116" s="17">
        <v>3.5</v>
      </c>
      <c r="F116" s="17">
        <v>4</v>
      </c>
    </row>
    <row r="117" spans="1:6" x14ac:dyDescent="0.25">
      <c r="A117" s="9" t="str">
        <f t="shared" si="5"/>
        <v>UKF (UKF.Nitra)</v>
      </c>
      <c r="B117" t="s">
        <v>104</v>
      </c>
      <c r="C117" t="s">
        <v>90</v>
      </c>
      <c r="D117" t="str">
        <f t="shared" si="3"/>
        <v>UKF (UKF.Nitra)SR1Výtvarník</v>
      </c>
      <c r="E117" s="17">
        <v>1</v>
      </c>
      <c r="F117" s="17">
        <v>1</v>
      </c>
    </row>
    <row r="118" spans="1:6" x14ac:dyDescent="0.25">
      <c r="A118" s="9" t="str">
        <f t="shared" si="5"/>
        <v>UKF (UKF.Nitra)</v>
      </c>
      <c r="B118" t="s">
        <v>105</v>
      </c>
      <c r="C118" t="s">
        <v>88</v>
      </c>
      <c r="D118" t="str">
        <f t="shared" si="3"/>
        <v>UKF (UKF.Nitra)SR2Dirigent</v>
      </c>
      <c r="E118" s="17">
        <v>1</v>
      </c>
      <c r="F118" s="17">
        <v>1</v>
      </c>
    </row>
    <row r="119" spans="1:6" x14ac:dyDescent="0.25">
      <c r="A119" s="9" t="str">
        <f t="shared" si="5"/>
        <v>UKF (UKF.Nitra)</v>
      </c>
      <c r="B119" t="s">
        <v>105</v>
      </c>
      <c r="C119" t="s">
        <v>85</v>
      </c>
      <c r="D119" t="str">
        <f t="shared" si="3"/>
        <v>UKF (UKF.Nitra)SR2Dizajnér</v>
      </c>
      <c r="E119" s="17">
        <v>1</v>
      </c>
      <c r="F119" s="17">
        <v>1</v>
      </c>
    </row>
    <row r="120" spans="1:6" x14ac:dyDescent="0.25">
      <c r="A120" s="9" t="str">
        <f t="shared" si="5"/>
        <v>UKF (UKF.Nitra)</v>
      </c>
      <c r="B120" t="s">
        <v>105</v>
      </c>
      <c r="C120" t="s">
        <v>89</v>
      </c>
      <c r="D120" t="str">
        <f t="shared" si="3"/>
        <v>UKF (UKF.Nitra)SR2Inštrumentalista</v>
      </c>
      <c r="E120" s="17">
        <v>0.11112</v>
      </c>
      <c r="F120" s="17">
        <v>1</v>
      </c>
    </row>
    <row r="121" spans="1:6" x14ac:dyDescent="0.25">
      <c r="A121" s="9" t="str">
        <f t="shared" si="5"/>
        <v>UKF (UKF.Nitra)</v>
      </c>
      <c r="B121" t="s">
        <v>105</v>
      </c>
      <c r="C121" t="s">
        <v>90</v>
      </c>
      <c r="D121" t="str">
        <f t="shared" si="3"/>
        <v>UKF (UKF.Nitra)SR2Výtvarník</v>
      </c>
      <c r="E121" s="17">
        <v>2</v>
      </c>
      <c r="F121" s="17">
        <v>2</v>
      </c>
    </row>
    <row r="122" spans="1:6" x14ac:dyDescent="0.25">
      <c r="A122" s="9" t="str">
        <f t="shared" si="5"/>
        <v>UKF (UKF.Nitra)</v>
      </c>
      <c r="B122" t="s">
        <v>107</v>
      </c>
      <c r="C122" t="s">
        <v>109</v>
      </c>
      <c r="D122" t="str">
        <f t="shared" si="3"/>
        <v>UKF (UKF.Nitra)SR3Autor scenára</v>
      </c>
      <c r="E122" s="17">
        <v>2</v>
      </c>
      <c r="F122" s="17">
        <v>2</v>
      </c>
    </row>
    <row r="123" spans="1:6" x14ac:dyDescent="0.25">
      <c r="A123" s="9" t="str">
        <f t="shared" si="5"/>
        <v>UKF (UKF.Nitra)</v>
      </c>
      <c r="B123" t="s">
        <v>107</v>
      </c>
      <c r="C123" t="s">
        <v>89</v>
      </c>
      <c r="D123" t="str">
        <f t="shared" si="3"/>
        <v>UKF (UKF.Nitra)SR3Inštrumentalista</v>
      </c>
      <c r="E123" s="17">
        <v>1.5</v>
      </c>
      <c r="F123" s="17">
        <v>3</v>
      </c>
    </row>
    <row r="124" spans="1:6" x14ac:dyDescent="0.25">
      <c r="A124" s="9" t="str">
        <f t="shared" si="5"/>
        <v>UKF (UKF.Nitra)</v>
      </c>
      <c r="B124" t="s">
        <v>107</v>
      </c>
      <c r="C124" t="s">
        <v>103</v>
      </c>
      <c r="D124" t="str">
        <f t="shared" si="3"/>
        <v>UKF (UKF.Nitra)SR3Inštrumentalista - sólista</v>
      </c>
      <c r="E124" s="17">
        <v>3</v>
      </c>
      <c r="F124" s="17">
        <v>3</v>
      </c>
    </row>
    <row r="125" spans="1:6" x14ac:dyDescent="0.25">
      <c r="A125" s="9" t="str">
        <f t="shared" si="5"/>
        <v>UKF (UKF.Nitra)</v>
      </c>
      <c r="B125" t="s">
        <v>107</v>
      </c>
      <c r="C125" t="s">
        <v>86</v>
      </c>
      <c r="D125" t="str">
        <f t="shared" si="3"/>
        <v>UKF (UKF.Nitra)SR3Kurátor výstavy</v>
      </c>
      <c r="E125" s="17">
        <v>2.33</v>
      </c>
      <c r="F125" s="17">
        <v>3</v>
      </c>
    </row>
    <row r="126" spans="1:6" x14ac:dyDescent="0.25">
      <c r="A126" s="9" t="str">
        <f t="shared" si="5"/>
        <v>UKF (UKF.Nitra)</v>
      </c>
      <c r="B126" t="s">
        <v>107</v>
      </c>
      <c r="C126" t="s">
        <v>111</v>
      </c>
      <c r="D126" t="str">
        <f t="shared" si="3"/>
        <v>UKF (UKF.Nitra)SR3Režisér</v>
      </c>
      <c r="E126" s="17">
        <v>2</v>
      </c>
      <c r="F126" s="17">
        <v>2</v>
      </c>
    </row>
    <row r="127" spans="1:6" x14ac:dyDescent="0.25">
      <c r="A127" s="9" t="str">
        <f t="shared" si="5"/>
        <v>UKF (UKF.Nitra)</v>
      </c>
      <c r="B127" t="s">
        <v>107</v>
      </c>
      <c r="C127" t="s">
        <v>117</v>
      </c>
      <c r="D127" t="str">
        <f t="shared" si="3"/>
        <v>UKF (UKF.Nitra)SR3Strihač</v>
      </c>
      <c r="E127" s="17">
        <v>2</v>
      </c>
      <c r="F127" s="17">
        <v>2</v>
      </c>
    </row>
    <row r="128" spans="1:6" x14ac:dyDescent="0.25">
      <c r="A128" s="9" t="str">
        <f t="shared" si="5"/>
        <v>UKF (UKF.Nitra)</v>
      </c>
      <c r="B128" t="s">
        <v>107</v>
      </c>
      <c r="C128" t="s">
        <v>90</v>
      </c>
      <c r="D128" t="str">
        <f t="shared" si="3"/>
        <v>UKF (UKF.Nitra)SR3Výtvarník</v>
      </c>
      <c r="E128" s="17">
        <v>4</v>
      </c>
      <c r="F128" s="17">
        <v>4</v>
      </c>
    </row>
    <row r="129" spans="1:6" x14ac:dyDescent="0.25">
      <c r="A129" s="9" t="str">
        <f t="shared" si="5"/>
        <v>UKF (UKF.Nitra)</v>
      </c>
      <c r="B129" t="s">
        <v>119</v>
      </c>
      <c r="C129" t="s">
        <v>109</v>
      </c>
      <c r="D129" t="str">
        <f t="shared" si="3"/>
        <v>UKF (UKF.Nitra)ZN3Autor scenára</v>
      </c>
      <c r="E129" s="17">
        <v>1</v>
      </c>
      <c r="F129" s="17">
        <v>1</v>
      </c>
    </row>
    <row r="130" spans="1:6" x14ac:dyDescent="0.25">
      <c r="A130" s="9" t="str">
        <f t="shared" si="5"/>
        <v>UKF (UKF.Nitra)</v>
      </c>
      <c r="B130" t="s">
        <v>119</v>
      </c>
      <c r="C130" t="s">
        <v>111</v>
      </c>
      <c r="D130" t="str">
        <f t="shared" ref="D130:D193" si="6">CONCATENATE(A130,B130,C130)</f>
        <v>UKF (UKF.Nitra)ZN3Režisér</v>
      </c>
      <c r="E130" s="17">
        <v>0.5</v>
      </c>
      <c r="F130" s="17">
        <v>1</v>
      </c>
    </row>
    <row r="131" spans="1:6" x14ac:dyDescent="0.25">
      <c r="A131" s="9" t="str">
        <f t="shared" si="5"/>
        <v>UKF (UKF.Nitra)</v>
      </c>
      <c r="B131" t="s">
        <v>119</v>
      </c>
      <c r="C131" t="s">
        <v>117</v>
      </c>
      <c r="D131" t="str">
        <f t="shared" si="6"/>
        <v>UKF (UKF.Nitra)ZN3Strihač</v>
      </c>
      <c r="E131" s="17">
        <v>0.5</v>
      </c>
      <c r="F131" s="17">
        <v>1</v>
      </c>
    </row>
    <row r="132" spans="1:6" x14ac:dyDescent="0.25">
      <c r="A132" s="9" t="str">
        <f t="shared" ref="A132:A147" si="7">VLOOKUP(24791,$M$2:$N$42,2,FALSE)</f>
        <v>TU (TUT)</v>
      </c>
      <c r="B132" t="s">
        <v>7</v>
      </c>
      <c r="C132" t="s">
        <v>86</v>
      </c>
      <c r="D132" t="str">
        <f t="shared" si="6"/>
        <v>TU (TUT)IKurátor výstavy</v>
      </c>
      <c r="E132" s="17">
        <v>1</v>
      </c>
      <c r="F132" s="17">
        <v>1</v>
      </c>
    </row>
    <row r="133" spans="1:6" x14ac:dyDescent="0.25">
      <c r="A133" s="9" t="str">
        <f t="shared" si="7"/>
        <v>TU (TUT)</v>
      </c>
      <c r="B133" t="s">
        <v>7</v>
      </c>
      <c r="C133" t="s">
        <v>90</v>
      </c>
      <c r="D133" t="str">
        <f t="shared" si="6"/>
        <v>TU (TUT)IVýtvarník</v>
      </c>
      <c r="E133" s="17">
        <v>1</v>
      </c>
      <c r="F133" s="17">
        <v>1</v>
      </c>
    </row>
    <row r="134" spans="1:6" x14ac:dyDescent="0.25">
      <c r="A134" s="9" t="str">
        <f t="shared" si="7"/>
        <v>TU (TUT)</v>
      </c>
      <c r="B134" t="s">
        <v>87</v>
      </c>
      <c r="C134" t="s">
        <v>90</v>
      </c>
      <c r="D134" t="str">
        <f t="shared" si="6"/>
        <v>TU (TUT)SM1Výtvarník</v>
      </c>
      <c r="E134" s="17">
        <v>1</v>
      </c>
      <c r="F134" s="17">
        <v>1</v>
      </c>
    </row>
    <row r="135" spans="1:6" x14ac:dyDescent="0.25">
      <c r="A135" s="9" t="str">
        <f t="shared" si="7"/>
        <v>TU (TUT)</v>
      </c>
      <c r="B135" t="s">
        <v>91</v>
      </c>
      <c r="C135" t="s">
        <v>86</v>
      </c>
      <c r="D135" t="str">
        <f t="shared" si="6"/>
        <v>TU (TUT)SM2Kurátor výstavy</v>
      </c>
      <c r="E135" s="17">
        <v>2</v>
      </c>
      <c r="F135" s="17">
        <v>2</v>
      </c>
    </row>
    <row r="136" spans="1:6" x14ac:dyDescent="0.25">
      <c r="A136" s="9" t="str">
        <f t="shared" si="7"/>
        <v>TU (TUT)</v>
      </c>
      <c r="B136" t="s">
        <v>92</v>
      </c>
      <c r="C136" t="s">
        <v>85</v>
      </c>
      <c r="D136" t="str">
        <f t="shared" si="6"/>
        <v>TU (TUT)SM3Dizajnér</v>
      </c>
      <c r="E136" s="17">
        <v>1</v>
      </c>
      <c r="F136" s="17">
        <v>1</v>
      </c>
    </row>
    <row r="137" spans="1:6" x14ac:dyDescent="0.25">
      <c r="A137" s="9" t="str">
        <f t="shared" si="7"/>
        <v>TU (TUT)</v>
      </c>
      <c r="B137" t="s">
        <v>92</v>
      </c>
      <c r="C137" t="s">
        <v>86</v>
      </c>
      <c r="D137" t="str">
        <f t="shared" si="6"/>
        <v>TU (TUT)SM3Kurátor výstavy</v>
      </c>
      <c r="E137" s="17">
        <v>1</v>
      </c>
      <c r="F137" s="17">
        <v>1</v>
      </c>
    </row>
    <row r="138" spans="1:6" x14ac:dyDescent="0.25">
      <c r="A138" s="9" t="str">
        <f t="shared" si="7"/>
        <v>TU (TUT)</v>
      </c>
      <c r="B138" t="s">
        <v>93</v>
      </c>
      <c r="C138" t="s">
        <v>86</v>
      </c>
      <c r="D138" t="str">
        <f t="shared" si="6"/>
        <v>TU (TUT)SN1Kurátor výstavy</v>
      </c>
      <c r="E138" s="17">
        <v>2</v>
      </c>
      <c r="F138" s="17">
        <v>3</v>
      </c>
    </row>
    <row r="139" spans="1:6" x14ac:dyDescent="0.25">
      <c r="A139" s="9" t="str">
        <f t="shared" si="7"/>
        <v>TU (TUT)</v>
      </c>
      <c r="B139" t="s">
        <v>100</v>
      </c>
      <c r="C139" t="s">
        <v>86</v>
      </c>
      <c r="D139" t="str">
        <f t="shared" si="6"/>
        <v>TU (TUT)SN2Kurátor výstavy</v>
      </c>
      <c r="E139" s="17">
        <v>4</v>
      </c>
      <c r="F139" s="17">
        <v>5</v>
      </c>
    </row>
    <row r="140" spans="1:6" x14ac:dyDescent="0.25">
      <c r="A140" s="9" t="str">
        <f t="shared" si="7"/>
        <v>TU (TUT)</v>
      </c>
      <c r="B140" t="s">
        <v>100</v>
      </c>
      <c r="C140" t="s">
        <v>90</v>
      </c>
      <c r="D140" t="str">
        <f t="shared" si="6"/>
        <v>TU (TUT)SN2Výtvarník</v>
      </c>
      <c r="E140" s="17">
        <v>5</v>
      </c>
      <c r="F140" s="17">
        <v>5</v>
      </c>
    </row>
    <row r="141" spans="1:6" x14ac:dyDescent="0.25">
      <c r="A141" s="9" t="str">
        <f t="shared" si="7"/>
        <v>TU (TUT)</v>
      </c>
      <c r="B141" t="s">
        <v>102</v>
      </c>
      <c r="C141" t="s">
        <v>86</v>
      </c>
      <c r="D141" t="str">
        <f t="shared" si="6"/>
        <v>TU (TUT)SN3Kurátor výstavy</v>
      </c>
      <c r="E141" s="17">
        <v>7</v>
      </c>
      <c r="F141" s="17">
        <v>7</v>
      </c>
    </row>
    <row r="142" spans="1:6" x14ac:dyDescent="0.25">
      <c r="A142" s="9" t="str">
        <f t="shared" si="7"/>
        <v>TU (TUT)</v>
      </c>
      <c r="B142" t="s">
        <v>102</v>
      </c>
      <c r="C142" t="s">
        <v>90</v>
      </c>
      <c r="D142" t="str">
        <f t="shared" si="6"/>
        <v>TU (TUT)SN3Výtvarník</v>
      </c>
      <c r="E142" s="17">
        <v>9</v>
      </c>
      <c r="F142" s="17">
        <v>9</v>
      </c>
    </row>
    <row r="143" spans="1:6" x14ac:dyDescent="0.25">
      <c r="A143" s="9" t="str">
        <f t="shared" si="7"/>
        <v>TU (TUT)</v>
      </c>
      <c r="B143" t="s">
        <v>104</v>
      </c>
      <c r="C143" t="s">
        <v>90</v>
      </c>
      <c r="D143" t="str">
        <f t="shared" si="6"/>
        <v>TU (TUT)SR1Výtvarník</v>
      </c>
      <c r="E143" s="17">
        <v>1</v>
      </c>
      <c r="F143" s="17">
        <v>1</v>
      </c>
    </row>
    <row r="144" spans="1:6" x14ac:dyDescent="0.25">
      <c r="A144" s="9" t="str">
        <f t="shared" si="7"/>
        <v>TU (TUT)</v>
      </c>
      <c r="B144" t="s">
        <v>105</v>
      </c>
      <c r="C144" t="s">
        <v>90</v>
      </c>
      <c r="D144" t="str">
        <f t="shared" si="6"/>
        <v>TU (TUT)SR2Výtvarník</v>
      </c>
      <c r="E144" s="17">
        <v>6</v>
      </c>
      <c r="F144" s="17">
        <v>6</v>
      </c>
    </row>
    <row r="145" spans="1:6" x14ac:dyDescent="0.25">
      <c r="A145" s="9" t="str">
        <f t="shared" si="7"/>
        <v>TU (TUT)</v>
      </c>
      <c r="B145" t="s">
        <v>107</v>
      </c>
      <c r="C145" t="s">
        <v>86</v>
      </c>
      <c r="D145" t="str">
        <f t="shared" si="6"/>
        <v>TU (TUT)SR3Kurátor výstavy</v>
      </c>
      <c r="E145" s="17">
        <v>2</v>
      </c>
      <c r="F145" s="17">
        <v>2</v>
      </c>
    </row>
    <row r="146" spans="1:6" x14ac:dyDescent="0.25">
      <c r="A146" s="9" t="str">
        <f t="shared" si="7"/>
        <v>TU (TUT)</v>
      </c>
      <c r="B146" t="s">
        <v>107</v>
      </c>
      <c r="C146" t="s">
        <v>90</v>
      </c>
      <c r="D146" t="str">
        <f t="shared" si="6"/>
        <v>TU (TUT)SR3Výtvarník</v>
      </c>
      <c r="E146" s="17">
        <v>3</v>
      </c>
      <c r="F146" s="17">
        <v>3</v>
      </c>
    </row>
    <row r="147" spans="1:6" x14ac:dyDescent="0.25">
      <c r="A147" s="9" t="str">
        <f t="shared" si="7"/>
        <v>TU (TUT)</v>
      </c>
      <c r="B147" t="s">
        <v>120</v>
      </c>
      <c r="C147" t="s">
        <v>90</v>
      </c>
      <c r="D147" t="str">
        <f t="shared" si="6"/>
        <v>TU (TUT)ZM1Výtvarník</v>
      </c>
      <c r="E147" s="17">
        <v>1</v>
      </c>
      <c r="F147" s="17">
        <v>1</v>
      </c>
    </row>
    <row r="148" spans="1:6" x14ac:dyDescent="0.25">
      <c r="A148" s="9" t="str">
        <f t="shared" ref="A148:A187" si="8">VLOOKUP(24792,$M$2:$N$42,2,FALSE)</f>
        <v>TUKE (TU.Košice)</v>
      </c>
      <c r="B148" t="s">
        <v>121</v>
      </c>
      <c r="C148" t="s">
        <v>85</v>
      </c>
      <c r="D148" t="str">
        <f t="shared" si="6"/>
        <v>TUKE (TU.Košice)EM3Dizajnér</v>
      </c>
      <c r="E148" s="17">
        <v>1</v>
      </c>
      <c r="F148" s="17">
        <v>1</v>
      </c>
    </row>
    <row r="149" spans="1:6" x14ac:dyDescent="0.25">
      <c r="A149" s="9" t="str">
        <f t="shared" si="8"/>
        <v>TUKE (TU.Košice)</v>
      </c>
      <c r="B149" t="s">
        <v>122</v>
      </c>
      <c r="C149" t="s">
        <v>85</v>
      </c>
      <c r="D149" t="str">
        <f t="shared" si="6"/>
        <v>TUKE (TU.Košice)EN1Dizajnér</v>
      </c>
      <c r="E149" s="17">
        <v>2</v>
      </c>
      <c r="F149" s="17">
        <v>2</v>
      </c>
    </row>
    <row r="150" spans="1:6" x14ac:dyDescent="0.25">
      <c r="A150" s="9" t="str">
        <f t="shared" si="8"/>
        <v>TUKE (TU.Košice)</v>
      </c>
      <c r="B150" t="s">
        <v>123</v>
      </c>
      <c r="C150" t="s">
        <v>85</v>
      </c>
      <c r="D150" t="str">
        <f t="shared" si="6"/>
        <v>TUKE (TU.Košice)EN3Dizajnér</v>
      </c>
      <c r="E150" s="17">
        <v>2</v>
      </c>
      <c r="F150" s="17">
        <v>2</v>
      </c>
    </row>
    <row r="151" spans="1:6" x14ac:dyDescent="0.25">
      <c r="A151" s="9" t="str">
        <f t="shared" si="8"/>
        <v>TUKE (TU.Košice)</v>
      </c>
      <c r="B151" t="s">
        <v>123</v>
      </c>
      <c r="C151" t="s">
        <v>90</v>
      </c>
      <c r="D151" t="str">
        <f t="shared" si="6"/>
        <v>TUKE (TU.Košice)EN3Výtvarník</v>
      </c>
      <c r="E151" s="17">
        <v>1</v>
      </c>
      <c r="F151" s="17">
        <v>1</v>
      </c>
    </row>
    <row r="152" spans="1:6" x14ac:dyDescent="0.25">
      <c r="A152" s="9" t="str">
        <f t="shared" si="8"/>
        <v>TUKE (TU.Košice)</v>
      </c>
      <c r="B152" t="s">
        <v>7</v>
      </c>
      <c r="C152" t="s">
        <v>124</v>
      </c>
      <c r="D152" t="str">
        <f t="shared" si="6"/>
        <v>TUKE (TU.Košice)IArchitekt</v>
      </c>
      <c r="E152" s="17">
        <v>7.65</v>
      </c>
      <c r="F152" s="17">
        <v>16</v>
      </c>
    </row>
    <row r="153" spans="1:6" x14ac:dyDescent="0.25">
      <c r="A153" s="9" t="str">
        <f t="shared" si="8"/>
        <v>TUKE (TU.Košice)</v>
      </c>
      <c r="B153" t="s">
        <v>7</v>
      </c>
      <c r="C153" t="s">
        <v>85</v>
      </c>
      <c r="D153" t="str">
        <f t="shared" si="6"/>
        <v>TUKE (TU.Košice)IDizajnér</v>
      </c>
      <c r="E153" s="17">
        <v>1</v>
      </c>
      <c r="F153" s="17">
        <v>1</v>
      </c>
    </row>
    <row r="154" spans="1:6" x14ac:dyDescent="0.25">
      <c r="A154" s="9" t="str">
        <f t="shared" si="8"/>
        <v>TUKE (TU.Košice)</v>
      </c>
      <c r="B154" t="s">
        <v>87</v>
      </c>
      <c r="C154" t="s">
        <v>124</v>
      </c>
      <c r="D154" t="str">
        <f t="shared" si="6"/>
        <v>TUKE (TU.Košice)SM1Architekt</v>
      </c>
      <c r="E154" s="17">
        <v>0.36</v>
      </c>
      <c r="F154" s="17">
        <v>2</v>
      </c>
    </row>
    <row r="155" spans="1:6" x14ac:dyDescent="0.25">
      <c r="A155" s="9" t="str">
        <f t="shared" si="8"/>
        <v>TUKE (TU.Košice)</v>
      </c>
      <c r="B155" t="s">
        <v>87</v>
      </c>
      <c r="C155" t="s">
        <v>86</v>
      </c>
      <c r="D155" t="str">
        <f t="shared" si="6"/>
        <v>TUKE (TU.Košice)SM1Kurátor výstavy</v>
      </c>
      <c r="E155" s="17">
        <v>1</v>
      </c>
      <c r="F155" s="17">
        <v>1</v>
      </c>
    </row>
    <row r="156" spans="1:6" x14ac:dyDescent="0.25">
      <c r="A156" s="9" t="str">
        <f t="shared" si="8"/>
        <v>TUKE (TU.Košice)</v>
      </c>
      <c r="B156" t="s">
        <v>87</v>
      </c>
      <c r="C156" t="s">
        <v>90</v>
      </c>
      <c r="D156" t="str">
        <f t="shared" si="6"/>
        <v>TUKE (TU.Košice)SM1Výtvarník</v>
      </c>
      <c r="E156" s="17">
        <v>8</v>
      </c>
      <c r="F156" s="17">
        <v>8</v>
      </c>
    </row>
    <row r="157" spans="1:6" x14ac:dyDescent="0.25">
      <c r="A157" s="9" t="str">
        <f t="shared" si="8"/>
        <v>TUKE (TU.Košice)</v>
      </c>
      <c r="B157" t="s">
        <v>91</v>
      </c>
      <c r="C157" t="s">
        <v>85</v>
      </c>
      <c r="D157" t="str">
        <f t="shared" si="6"/>
        <v>TUKE (TU.Košice)SM2Dizajnér</v>
      </c>
      <c r="E157" s="17">
        <v>1</v>
      </c>
      <c r="F157" s="17">
        <v>1</v>
      </c>
    </row>
    <row r="158" spans="1:6" x14ac:dyDescent="0.25">
      <c r="A158" s="9" t="str">
        <f t="shared" si="8"/>
        <v>TUKE (TU.Košice)</v>
      </c>
      <c r="B158" t="s">
        <v>91</v>
      </c>
      <c r="C158" t="s">
        <v>86</v>
      </c>
      <c r="D158" t="str">
        <f t="shared" si="6"/>
        <v>TUKE (TU.Košice)SM2Kurátor výstavy</v>
      </c>
      <c r="E158" s="17">
        <v>0.5</v>
      </c>
      <c r="F158" s="17">
        <v>1</v>
      </c>
    </row>
    <row r="159" spans="1:6" x14ac:dyDescent="0.25">
      <c r="A159" s="9" t="str">
        <f t="shared" si="8"/>
        <v>TUKE (TU.Košice)</v>
      </c>
      <c r="B159" t="s">
        <v>91</v>
      </c>
      <c r="C159" t="s">
        <v>90</v>
      </c>
      <c r="D159" t="str">
        <f t="shared" si="6"/>
        <v>TUKE (TU.Košice)SM2Výtvarník</v>
      </c>
      <c r="E159" s="17">
        <v>11</v>
      </c>
      <c r="F159" s="17">
        <v>11</v>
      </c>
    </row>
    <row r="160" spans="1:6" x14ac:dyDescent="0.25">
      <c r="A160" s="9" t="str">
        <f t="shared" si="8"/>
        <v>TUKE (TU.Košice)</v>
      </c>
      <c r="B160" t="s">
        <v>92</v>
      </c>
      <c r="C160" t="s">
        <v>85</v>
      </c>
      <c r="D160" t="str">
        <f t="shared" si="6"/>
        <v>TUKE (TU.Košice)SM3Dizajnér</v>
      </c>
      <c r="E160" s="17">
        <v>12</v>
      </c>
      <c r="F160" s="17">
        <v>12</v>
      </c>
    </row>
    <row r="161" spans="1:6" x14ac:dyDescent="0.25">
      <c r="A161" s="9" t="str">
        <f t="shared" si="8"/>
        <v>TUKE (TU.Košice)</v>
      </c>
      <c r="B161" t="s">
        <v>92</v>
      </c>
      <c r="C161" t="s">
        <v>90</v>
      </c>
      <c r="D161" t="str">
        <f t="shared" si="6"/>
        <v>TUKE (TU.Košice)SM3Výtvarník</v>
      </c>
      <c r="E161" s="17">
        <v>10</v>
      </c>
      <c r="F161" s="17">
        <v>10</v>
      </c>
    </row>
    <row r="162" spans="1:6" x14ac:dyDescent="0.25">
      <c r="A162" s="9" t="str">
        <f t="shared" si="8"/>
        <v>TUKE (TU.Košice)</v>
      </c>
      <c r="B162" t="s">
        <v>93</v>
      </c>
      <c r="C162" t="s">
        <v>124</v>
      </c>
      <c r="D162" t="str">
        <f t="shared" si="6"/>
        <v>TUKE (TU.Košice)SN1Architekt</v>
      </c>
      <c r="E162" s="17">
        <v>0.94</v>
      </c>
      <c r="F162" s="17">
        <v>4</v>
      </c>
    </row>
    <row r="163" spans="1:6" x14ac:dyDescent="0.25">
      <c r="A163" s="9" t="str">
        <f t="shared" si="8"/>
        <v>TUKE (TU.Košice)</v>
      </c>
      <c r="B163" t="s">
        <v>93</v>
      </c>
      <c r="C163" t="s">
        <v>85</v>
      </c>
      <c r="D163" t="str">
        <f t="shared" si="6"/>
        <v>TUKE (TU.Košice)SN1Dizajnér</v>
      </c>
      <c r="E163" s="17">
        <v>1</v>
      </c>
      <c r="F163" s="17">
        <v>1</v>
      </c>
    </row>
    <row r="164" spans="1:6" x14ac:dyDescent="0.25">
      <c r="A164" s="9" t="str">
        <f t="shared" si="8"/>
        <v>TUKE (TU.Košice)</v>
      </c>
      <c r="B164" t="s">
        <v>93</v>
      </c>
      <c r="C164" t="s">
        <v>90</v>
      </c>
      <c r="D164" t="str">
        <f t="shared" si="6"/>
        <v>TUKE (TU.Košice)SN1Výtvarník</v>
      </c>
      <c r="E164" s="17">
        <v>11.5</v>
      </c>
      <c r="F164" s="17">
        <v>12</v>
      </c>
    </row>
    <row r="165" spans="1:6" x14ac:dyDescent="0.25">
      <c r="A165" s="9" t="str">
        <f t="shared" si="8"/>
        <v>TUKE (TU.Košice)</v>
      </c>
      <c r="B165" t="s">
        <v>100</v>
      </c>
      <c r="C165" t="s">
        <v>124</v>
      </c>
      <c r="D165" t="str">
        <f t="shared" si="6"/>
        <v>TUKE (TU.Košice)SN2Architekt</v>
      </c>
      <c r="E165" s="17">
        <v>0.7</v>
      </c>
      <c r="F165" s="17">
        <v>3</v>
      </c>
    </row>
    <row r="166" spans="1:6" x14ac:dyDescent="0.25">
      <c r="A166" s="9" t="str">
        <f t="shared" si="8"/>
        <v>TUKE (TU.Košice)</v>
      </c>
      <c r="B166" t="s">
        <v>100</v>
      </c>
      <c r="C166" t="s">
        <v>85</v>
      </c>
      <c r="D166" t="str">
        <f t="shared" si="6"/>
        <v>TUKE (TU.Košice)SN2Dizajnér</v>
      </c>
      <c r="E166" s="17">
        <v>5</v>
      </c>
      <c r="F166" s="17">
        <v>5</v>
      </c>
    </row>
    <row r="167" spans="1:6" x14ac:dyDescent="0.25">
      <c r="A167" s="9" t="str">
        <f t="shared" si="8"/>
        <v>TUKE (TU.Košice)</v>
      </c>
      <c r="B167" t="s">
        <v>100</v>
      </c>
      <c r="C167" t="s">
        <v>86</v>
      </c>
      <c r="D167" t="str">
        <f t="shared" si="6"/>
        <v>TUKE (TU.Košice)SN2Kurátor výstavy</v>
      </c>
      <c r="E167" s="17">
        <v>4.2</v>
      </c>
      <c r="F167" s="17">
        <v>6</v>
      </c>
    </row>
    <row r="168" spans="1:6" x14ac:dyDescent="0.25">
      <c r="A168" s="9" t="str">
        <f t="shared" si="8"/>
        <v>TUKE (TU.Košice)</v>
      </c>
      <c r="B168" t="s">
        <v>100</v>
      </c>
      <c r="C168" t="s">
        <v>90</v>
      </c>
      <c r="D168" t="str">
        <f t="shared" si="6"/>
        <v>TUKE (TU.Košice)SN2Výtvarník</v>
      </c>
      <c r="E168" s="17">
        <v>11.75</v>
      </c>
      <c r="F168" s="17">
        <v>12</v>
      </c>
    </row>
    <row r="169" spans="1:6" x14ac:dyDescent="0.25">
      <c r="A169" s="9" t="str">
        <f t="shared" si="8"/>
        <v>TUKE (TU.Košice)</v>
      </c>
      <c r="B169" t="s">
        <v>102</v>
      </c>
      <c r="C169" t="s">
        <v>124</v>
      </c>
      <c r="D169" t="str">
        <f t="shared" si="6"/>
        <v>TUKE (TU.Košice)SN3Architekt</v>
      </c>
      <c r="E169" s="17">
        <v>0.25</v>
      </c>
      <c r="F169" s="17">
        <v>1</v>
      </c>
    </row>
    <row r="170" spans="1:6" x14ac:dyDescent="0.25">
      <c r="A170" s="9" t="str">
        <f t="shared" si="8"/>
        <v>TUKE (TU.Košice)</v>
      </c>
      <c r="B170" t="s">
        <v>102</v>
      </c>
      <c r="C170" t="s">
        <v>85</v>
      </c>
      <c r="D170" t="str">
        <f t="shared" si="6"/>
        <v>TUKE (TU.Košice)SN3Dizajnér</v>
      </c>
      <c r="E170" s="17">
        <v>5</v>
      </c>
      <c r="F170" s="17">
        <v>5</v>
      </c>
    </row>
    <row r="171" spans="1:6" x14ac:dyDescent="0.25">
      <c r="A171" s="9" t="str">
        <f t="shared" si="8"/>
        <v>TUKE (TU.Košice)</v>
      </c>
      <c r="B171" t="s">
        <v>102</v>
      </c>
      <c r="C171" t="s">
        <v>86</v>
      </c>
      <c r="D171" t="str">
        <f t="shared" si="6"/>
        <v>TUKE (TU.Košice)SN3Kurátor výstavy</v>
      </c>
      <c r="E171" s="17">
        <v>4</v>
      </c>
      <c r="F171" s="17">
        <v>4</v>
      </c>
    </row>
    <row r="172" spans="1:6" x14ac:dyDescent="0.25">
      <c r="A172" s="9" t="str">
        <f t="shared" si="8"/>
        <v>TUKE (TU.Košice)</v>
      </c>
      <c r="B172" t="s">
        <v>102</v>
      </c>
      <c r="C172" t="s">
        <v>90</v>
      </c>
      <c r="D172" t="str">
        <f t="shared" si="6"/>
        <v>TUKE (TU.Košice)SN3Výtvarník</v>
      </c>
      <c r="E172" s="17">
        <v>60.5</v>
      </c>
      <c r="F172" s="17">
        <v>61</v>
      </c>
    </row>
    <row r="173" spans="1:6" x14ac:dyDescent="0.25">
      <c r="A173" s="9" t="str">
        <f t="shared" si="8"/>
        <v>TUKE (TU.Košice)</v>
      </c>
      <c r="B173" t="s">
        <v>104</v>
      </c>
      <c r="C173" t="s">
        <v>124</v>
      </c>
      <c r="D173" t="str">
        <f t="shared" si="6"/>
        <v>TUKE (TU.Košice)SR1Architekt</v>
      </c>
      <c r="E173" s="17">
        <v>1.25</v>
      </c>
      <c r="F173" s="17">
        <v>3</v>
      </c>
    </row>
    <row r="174" spans="1:6" x14ac:dyDescent="0.25">
      <c r="A174" s="9" t="str">
        <f t="shared" si="8"/>
        <v>TUKE (TU.Košice)</v>
      </c>
      <c r="B174" t="s">
        <v>104</v>
      </c>
      <c r="C174" t="s">
        <v>90</v>
      </c>
      <c r="D174" t="str">
        <f t="shared" si="6"/>
        <v>TUKE (TU.Košice)SR1Výtvarník</v>
      </c>
      <c r="E174" s="17">
        <v>20</v>
      </c>
      <c r="F174" s="17">
        <v>20</v>
      </c>
    </row>
    <row r="175" spans="1:6" x14ac:dyDescent="0.25">
      <c r="A175" s="9" t="str">
        <f t="shared" si="8"/>
        <v>TUKE (TU.Košice)</v>
      </c>
      <c r="B175" t="s">
        <v>105</v>
      </c>
      <c r="C175" t="s">
        <v>124</v>
      </c>
      <c r="D175" t="str">
        <f t="shared" si="6"/>
        <v>TUKE (TU.Košice)SR2Architekt</v>
      </c>
      <c r="E175" s="17">
        <v>0.5</v>
      </c>
      <c r="F175" s="17">
        <v>1</v>
      </c>
    </row>
    <row r="176" spans="1:6" x14ac:dyDescent="0.25">
      <c r="A176" s="9" t="str">
        <f t="shared" si="8"/>
        <v>TUKE (TU.Košice)</v>
      </c>
      <c r="B176" t="s">
        <v>105</v>
      </c>
      <c r="C176" t="s">
        <v>85</v>
      </c>
      <c r="D176" t="str">
        <f t="shared" si="6"/>
        <v>TUKE (TU.Košice)SR2Dizajnér</v>
      </c>
      <c r="E176" s="17">
        <v>3</v>
      </c>
      <c r="F176" s="17">
        <v>3</v>
      </c>
    </row>
    <row r="177" spans="1:6" x14ac:dyDescent="0.25">
      <c r="A177" s="9" t="str">
        <f t="shared" si="8"/>
        <v>TUKE (TU.Košice)</v>
      </c>
      <c r="B177" t="s">
        <v>105</v>
      </c>
      <c r="C177" t="s">
        <v>90</v>
      </c>
      <c r="D177" t="str">
        <f t="shared" si="6"/>
        <v>TUKE (TU.Košice)SR2Výtvarník</v>
      </c>
      <c r="E177" s="17">
        <v>17.5</v>
      </c>
      <c r="F177" s="17">
        <v>18</v>
      </c>
    </row>
    <row r="178" spans="1:6" x14ac:dyDescent="0.25">
      <c r="A178" s="9" t="str">
        <f t="shared" si="8"/>
        <v>TUKE (TU.Košice)</v>
      </c>
      <c r="B178" t="s">
        <v>107</v>
      </c>
      <c r="C178" t="s">
        <v>124</v>
      </c>
      <c r="D178" t="str">
        <f t="shared" si="6"/>
        <v>TUKE (TU.Košice)SR3Architekt</v>
      </c>
      <c r="E178" s="17">
        <v>0.4</v>
      </c>
      <c r="F178" s="17">
        <v>1</v>
      </c>
    </row>
    <row r="179" spans="1:6" x14ac:dyDescent="0.25">
      <c r="A179" s="9" t="str">
        <f t="shared" si="8"/>
        <v>TUKE (TU.Košice)</v>
      </c>
      <c r="B179" t="s">
        <v>107</v>
      </c>
      <c r="C179" t="s">
        <v>85</v>
      </c>
      <c r="D179" t="str">
        <f t="shared" si="6"/>
        <v>TUKE (TU.Košice)SR3Dizajnér</v>
      </c>
      <c r="E179" s="17">
        <v>1</v>
      </c>
      <c r="F179" s="17">
        <v>1</v>
      </c>
    </row>
    <row r="180" spans="1:6" x14ac:dyDescent="0.25">
      <c r="A180" s="9" t="str">
        <f t="shared" si="8"/>
        <v>TUKE (TU.Košice)</v>
      </c>
      <c r="B180" t="s">
        <v>107</v>
      </c>
      <c r="C180" t="s">
        <v>86</v>
      </c>
      <c r="D180" t="str">
        <f t="shared" si="6"/>
        <v>TUKE (TU.Košice)SR3Kurátor výstavy</v>
      </c>
      <c r="E180" s="17">
        <v>3.5</v>
      </c>
      <c r="F180" s="17">
        <v>4</v>
      </c>
    </row>
    <row r="181" spans="1:6" x14ac:dyDescent="0.25">
      <c r="A181" s="9" t="str">
        <f t="shared" si="8"/>
        <v>TUKE (TU.Košice)</v>
      </c>
      <c r="B181" t="s">
        <v>107</v>
      </c>
      <c r="C181" t="s">
        <v>90</v>
      </c>
      <c r="D181" t="str">
        <f t="shared" si="6"/>
        <v>TUKE (TU.Košice)SR3Výtvarník</v>
      </c>
      <c r="E181" s="17">
        <v>10</v>
      </c>
      <c r="F181" s="17">
        <v>10</v>
      </c>
    </row>
    <row r="182" spans="1:6" x14ac:dyDescent="0.25">
      <c r="A182" s="9" t="str">
        <f t="shared" si="8"/>
        <v>TUKE (TU.Košice)</v>
      </c>
      <c r="B182" t="s">
        <v>125</v>
      </c>
      <c r="C182" t="s">
        <v>124</v>
      </c>
      <c r="D182" t="str">
        <f t="shared" si="6"/>
        <v>TUKE (TU.Košice)ZN1Architekt</v>
      </c>
      <c r="E182" s="17">
        <v>0.4</v>
      </c>
      <c r="F182" s="17">
        <v>1</v>
      </c>
    </row>
    <row r="183" spans="1:6" x14ac:dyDescent="0.25">
      <c r="A183" s="9" t="str">
        <f t="shared" si="8"/>
        <v>TUKE (TU.Košice)</v>
      </c>
      <c r="B183" t="s">
        <v>125</v>
      </c>
      <c r="C183" t="s">
        <v>85</v>
      </c>
      <c r="D183" t="str">
        <f t="shared" si="6"/>
        <v>TUKE (TU.Košice)ZN1Dizajnér</v>
      </c>
      <c r="E183" s="17">
        <v>2</v>
      </c>
      <c r="F183" s="17">
        <v>2</v>
      </c>
    </row>
    <row r="184" spans="1:6" x14ac:dyDescent="0.25">
      <c r="A184" s="9" t="str">
        <f t="shared" si="8"/>
        <v>TUKE (TU.Košice)</v>
      </c>
      <c r="B184" t="s">
        <v>125</v>
      </c>
      <c r="C184" t="s">
        <v>90</v>
      </c>
      <c r="D184" t="str">
        <f t="shared" si="6"/>
        <v>TUKE (TU.Košice)ZN1Výtvarník</v>
      </c>
      <c r="E184" s="17">
        <v>1</v>
      </c>
      <c r="F184" s="17">
        <v>1</v>
      </c>
    </row>
    <row r="185" spans="1:6" x14ac:dyDescent="0.25">
      <c r="A185" s="9" t="str">
        <f t="shared" si="8"/>
        <v>TUKE (TU.Košice)</v>
      </c>
      <c r="B185" t="s">
        <v>126</v>
      </c>
      <c r="C185" t="s">
        <v>85</v>
      </c>
      <c r="D185" t="str">
        <f t="shared" si="6"/>
        <v>TUKE (TU.Košice)ZN2Dizajnér</v>
      </c>
      <c r="E185" s="17">
        <v>1</v>
      </c>
      <c r="F185" s="17">
        <v>1</v>
      </c>
    </row>
    <row r="186" spans="1:6" x14ac:dyDescent="0.25">
      <c r="A186" s="9" t="str">
        <f t="shared" si="8"/>
        <v>TUKE (TU.Košice)</v>
      </c>
      <c r="B186" t="s">
        <v>126</v>
      </c>
      <c r="C186" t="s">
        <v>90</v>
      </c>
      <c r="D186" t="str">
        <f t="shared" si="6"/>
        <v>TUKE (TU.Košice)ZN2Výtvarník</v>
      </c>
      <c r="E186" s="17">
        <v>4</v>
      </c>
      <c r="F186" s="17">
        <v>4</v>
      </c>
    </row>
    <row r="187" spans="1:6" x14ac:dyDescent="0.25">
      <c r="A187" s="9" t="str">
        <f t="shared" si="8"/>
        <v>TUKE (TU.Košice)</v>
      </c>
      <c r="B187" t="s">
        <v>119</v>
      </c>
      <c r="C187" t="s">
        <v>90</v>
      </c>
      <c r="D187" t="str">
        <f t="shared" si="6"/>
        <v>TUKE (TU.Košice)ZN3Výtvarník</v>
      </c>
      <c r="E187" s="17">
        <v>2</v>
      </c>
      <c r="F187" s="17">
        <v>2</v>
      </c>
    </row>
    <row r="188" spans="1:6" x14ac:dyDescent="0.25">
      <c r="A188" s="9" t="str">
        <f t="shared" ref="A188:A198" si="9">VLOOKUP(24803,$M$2:$N$42,2,FALSE)</f>
        <v>TU Zvolen (TU.Zvolen)</v>
      </c>
      <c r="B188" t="s">
        <v>7</v>
      </c>
      <c r="C188" t="s">
        <v>124</v>
      </c>
      <c r="D188" t="str">
        <f t="shared" si="6"/>
        <v>TU Zvolen (TU.Zvolen)IArchitekt</v>
      </c>
      <c r="E188" s="17">
        <v>1</v>
      </c>
      <c r="F188" s="17">
        <v>1</v>
      </c>
    </row>
    <row r="189" spans="1:6" x14ac:dyDescent="0.25">
      <c r="A189" s="9" t="str">
        <f t="shared" si="9"/>
        <v>TU Zvolen (TU.Zvolen)</v>
      </c>
      <c r="B189" t="s">
        <v>7</v>
      </c>
      <c r="C189" t="s">
        <v>85</v>
      </c>
      <c r="D189" t="str">
        <f t="shared" si="6"/>
        <v>TU Zvolen (TU.Zvolen)IDizajnér</v>
      </c>
      <c r="E189" s="17">
        <v>2</v>
      </c>
      <c r="F189" s="17">
        <v>2</v>
      </c>
    </row>
    <row r="190" spans="1:6" x14ac:dyDescent="0.25">
      <c r="A190" s="9" t="str">
        <f t="shared" si="9"/>
        <v>TU Zvolen (TU.Zvolen)</v>
      </c>
      <c r="B190" t="s">
        <v>91</v>
      </c>
      <c r="C190" t="s">
        <v>85</v>
      </c>
      <c r="D190" t="str">
        <f t="shared" si="6"/>
        <v>TU Zvolen (TU.Zvolen)SM2Dizajnér</v>
      </c>
      <c r="E190" s="17">
        <v>1</v>
      </c>
      <c r="F190" s="17">
        <v>1</v>
      </c>
    </row>
    <row r="191" spans="1:6" x14ac:dyDescent="0.25">
      <c r="A191" s="9" t="str">
        <f t="shared" si="9"/>
        <v>TU Zvolen (TU.Zvolen)</v>
      </c>
      <c r="B191" t="s">
        <v>92</v>
      </c>
      <c r="C191" t="s">
        <v>86</v>
      </c>
      <c r="D191" t="str">
        <f t="shared" si="6"/>
        <v>TU Zvolen (TU.Zvolen)SM3Kurátor výstavy</v>
      </c>
      <c r="E191" s="17">
        <v>0.5</v>
      </c>
      <c r="F191" s="17">
        <v>1</v>
      </c>
    </row>
    <row r="192" spans="1:6" x14ac:dyDescent="0.25">
      <c r="A192" s="9" t="str">
        <f t="shared" si="9"/>
        <v>TU Zvolen (TU.Zvolen)</v>
      </c>
      <c r="B192" t="s">
        <v>92</v>
      </c>
      <c r="C192" t="s">
        <v>90</v>
      </c>
      <c r="D192" t="str">
        <f t="shared" si="6"/>
        <v>TU Zvolen (TU.Zvolen)SM3Výtvarník</v>
      </c>
      <c r="E192" s="17">
        <v>2</v>
      </c>
      <c r="F192" s="17">
        <v>2</v>
      </c>
    </row>
    <row r="193" spans="1:6" x14ac:dyDescent="0.25">
      <c r="A193" s="9" t="str">
        <f t="shared" si="9"/>
        <v>TU Zvolen (TU.Zvolen)</v>
      </c>
      <c r="B193" t="s">
        <v>93</v>
      </c>
      <c r="C193" t="s">
        <v>85</v>
      </c>
      <c r="D193" t="str">
        <f t="shared" si="6"/>
        <v>TU Zvolen (TU.Zvolen)SN1Dizajnér</v>
      </c>
      <c r="E193" s="17">
        <v>1.5</v>
      </c>
      <c r="F193" s="17">
        <v>2</v>
      </c>
    </row>
    <row r="194" spans="1:6" x14ac:dyDescent="0.25">
      <c r="A194" s="9" t="str">
        <f t="shared" si="9"/>
        <v>TU Zvolen (TU.Zvolen)</v>
      </c>
      <c r="B194" t="s">
        <v>100</v>
      </c>
      <c r="C194" t="s">
        <v>85</v>
      </c>
      <c r="D194" t="str">
        <f t="shared" ref="D194:D257" si="10">CONCATENATE(A194,B194,C194)</f>
        <v>TU Zvolen (TU.Zvolen)SN2Dizajnér</v>
      </c>
      <c r="E194" s="17">
        <v>1</v>
      </c>
      <c r="F194" s="17">
        <v>1</v>
      </c>
    </row>
    <row r="195" spans="1:6" x14ac:dyDescent="0.25">
      <c r="A195" s="9" t="str">
        <f t="shared" si="9"/>
        <v>TU Zvolen (TU.Zvolen)</v>
      </c>
      <c r="B195" t="s">
        <v>100</v>
      </c>
      <c r="C195" t="s">
        <v>86</v>
      </c>
      <c r="D195" t="str">
        <f t="shared" si="10"/>
        <v>TU Zvolen (TU.Zvolen)SN2Kurátor výstavy</v>
      </c>
      <c r="E195" s="17">
        <v>1</v>
      </c>
      <c r="F195" s="17">
        <v>1</v>
      </c>
    </row>
    <row r="196" spans="1:6" x14ac:dyDescent="0.25">
      <c r="A196" s="9" t="str">
        <f t="shared" si="9"/>
        <v>TU Zvolen (TU.Zvolen)</v>
      </c>
      <c r="B196" t="s">
        <v>102</v>
      </c>
      <c r="C196" t="s">
        <v>85</v>
      </c>
      <c r="D196" t="str">
        <f t="shared" si="10"/>
        <v>TU Zvolen (TU.Zvolen)SN3Dizajnér</v>
      </c>
      <c r="E196" s="17">
        <v>3</v>
      </c>
      <c r="F196" s="17">
        <v>3</v>
      </c>
    </row>
    <row r="197" spans="1:6" x14ac:dyDescent="0.25">
      <c r="A197" s="9" t="str">
        <f t="shared" si="9"/>
        <v>TU Zvolen (TU.Zvolen)</v>
      </c>
      <c r="B197" t="s">
        <v>107</v>
      </c>
      <c r="C197" t="s">
        <v>124</v>
      </c>
      <c r="D197" t="str">
        <f t="shared" si="10"/>
        <v>TU Zvolen (TU.Zvolen)SR3Architekt</v>
      </c>
      <c r="E197" s="17">
        <v>2</v>
      </c>
      <c r="F197" s="17">
        <v>2</v>
      </c>
    </row>
    <row r="198" spans="1:6" x14ac:dyDescent="0.25">
      <c r="A198" s="9" t="str">
        <f t="shared" si="9"/>
        <v>TU Zvolen (TU.Zvolen)</v>
      </c>
      <c r="B198" t="s">
        <v>107</v>
      </c>
      <c r="C198" t="s">
        <v>85</v>
      </c>
      <c r="D198" t="str">
        <f t="shared" si="10"/>
        <v>TU Zvolen (TU.Zvolen)SR3Dizajnér</v>
      </c>
      <c r="E198" s="17">
        <v>2.5</v>
      </c>
      <c r="F198" s="17">
        <v>3</v>
      </c>
    </row>
    <row r="199" spans="1:6" x14ac:dyDescent="0.25">
      <c r="A199" s="9" t="str">
        <f t="shared" ref="A199:A262" si="11">VLOOKUP(24805,$M$2:$N$42,2,FALSE)</f>
        <v>VŠMU (VSMU, 16, VŠMU.Bratislava)</v>
      </c>
      <c r="B199" t="s">
        <v>127</v>
      </c>
      <c r="C199" t="s">
        <v>128</v>
      </c>
      <c r="D199" t="str">
        <f t="shared" si="10"/>
        <v>VŠMU (VSMU, 16, VŠMU.Bratislava)EM1Autor dramatizácie literárneho diela</v>
      </c>
      <c r="E199" s="17">
        <v>1</v>
      </c>
      <c r="F199" s="17">
        <v>1</v>
      </c>
    </row>
    <row r="200" spans="1:6" x14ac:dyDescent="0.25">
      <c r="A200" s="9" t="str">
        <f t="shared" si="11"/>
        <v>VŠMU (VSMU, 16, VŠMU.Bratislava)</v>
      </c>
      <c r="B200" t="s">
        <v>127</v>
      </c>
      <c r="C200" t="s">
        <v>129</v>
      </c>
      <c r="D200" t="str">
        <f t="shared" si="10"/>
        <v>VŠMU (VSMU, 16, VŠMU.Bratislava)EM1Autor hudby</v>
      </c>
      <c r="E200" s="17">
        <v>0.5</v>
      </c>
      <c r="F200" s="17">
        <v>1</v>
      </c>
    </row>
    <row r="201" spans="1:6" x14ac:dyDescent="0.25">
      <c r="A201" s="9" t="str">
        <f t="shared" si="11"/>
        <v>VŠMU (VSMU, 16, VŠMU.Bratislava)</v>
      </c>
      <c r="B201" t="s">
        <v>127</v>
      </c>
      <c r="C201" t="s">
        <v>94</v>
      </c>
      <c r="D201" t="str">
        <f t="shared" si="10"/>
        <v>VŠMU (VSMU, 16, VŠMU.Bratislava)EM1Autor námetu</v>
      </c>
      <c r="E201" s="17">
        <v>0.33334000000000003</v>
      </c>
      <c r="F201" s="17">
        <v>1</v>
      </c>
    </row>
    <row r="202" spans="1:6" x14ac:dyDescent="0.25">
      <c r="A202" s="9" t="str">
        <f t="shared" si="11"/>
        <v>VŠMU (VSMU, 16, VŠMU.Bratislava)</v>
      </c>
      <c r="B202" t="s">
        <v>127</v>
      </c>
      <c r="C202" t="s">
        <v>130</v>
      </c>
      <c r="D202" t="str">
        <f t="shared" si="10"/>
        <v>VŠMU (VSMU, 16, VŠMU.Bratislava)EM1Autor pohybovej spolupráce</v>
      </c>
      <c r="E202" s="17">
        <v>1</v>
      </c>
      <c r="F202" s="17">
        <v>1</v>
      </c>
    </row>
    <row r="203" spans="1:6" x14ac:dyDescent="0.25">
      <c r="A203" s="9" t="str">
        <f t="shared" si="11"/>
        <v>VŠMU (VSMU, 16, VŠMU.Bratislava)</v>
      </c>
      <c r="B203" t="s">
        <v>127</v>
      </c>
      <c r="C203" t="s">
        <v>131</v>
      </c>
      <c r="D203" t="str">
        <f t="shared" si="10"/>
        <v>VŠMU (VSMU, 16, VŠMU.Bratislava)EM1Autor svetelného dizajnu</v>
      </c>
      <c r="E203" s="17">
        <v>1</v>
      </c>
      <c r="F203" s="17">
        <v>1</v>
      </c>
    </row>
    <row r="204" spans="1:6" x14ac:dyDescent="0.25">
      <c r="A204" s="9" t="str">
        <f t="shared" si="11"/>
        <v>VŠMU (VSMU, 16, VŠMU.Bratislava)</v>
      </c>
      <c r="B204" t="s">
        <v>127</v>
      </c>
      <c r="C204" t="s">
        <v>132</v>
      </c>
      <c r="D204" t="str">
        <f t="shared" si="10"/>
        <v>VŠMU (VSMU, 16, VŠMU.Bratislava)EM1Autor úpravy dramatického diela</v>
      </c>
      <c r="E204" s="17">
        <v>1</v>
      </c>
      <c r="F204" s="17">
        <v>1</v>
      </c>
    </row>
    <row r="205" spans="1:6" x14ac:dyDescent="0.25">
      <c r="A205" s="9" t="str">
        <f t="shared" si="11"/>
        <v>VŠMU (VSMU, 16, VŠMU.Bratislava)</v>
      </c>
      <c r="B205" t="s">
        <v>127</v>
      </c>
      <c r="C205" t="s">
        <v>95</v>
      </c>
      <c r="D205" t="str">
        <f t="shared" si="10"/>
        <v>VŠMU (VSMU, 16, VŠMU.Bratislava)EM1Dramaturg</v>
      </c>
      <c r="E205" s="17">
        <v>1</v>
      </c>
      <c r="F205" s="17">
        <v>1</v>
      </c>
    </row>
    <row r="206" spans="1:6" x14ac:dyDescent="0.25">
      <c r="A206" s="9" t="str">
        <f t="shared" si="11"/>
        <v>VŠMU (VSMU, 16, VŠMU.Bratislava)</v>
      </c>
      <c r="B206" t="s">
        <v>127</v>
      </c>
      <c r="C206" t="s">
        <v>95</v>
      </c>
      <c r="D206" t="str">
        <f t="shared" si="10"/>
        <v>VŠMU (VSMU, 16, VŠMU.Bratislava)EM1Dramaturg</v>
      </c>
      <c r="E206" s="17">
        <v>3</v>
      </c>
      <c r="F206" s="17">
        <v>3</v>
      </c>
    </row>
    <row r="207" spans="1:6" x14ac:dyDescent="0.25">
      <c r="A207" s="9" t="str">
        <f t="shared" si="11"/>
        <v>VŠMU (VSMU, 16, VŠMU.Bratislava)</v>
      </c>
      <c r="B207" t="s">
        <v>127</v>
      </c>
      <c r="C207" t="s">
        <v>133</v>
      </c>
      <c r="D207" t="str">
        <f t="shared" si="10"/>
        <v>VŠMU (VSMU, 16, VŠMU.Bratislava)EM1Filmový architekt</v>
      </c>
      <c r="E207" s="17">
        <v>0.5</v>
      </c>
      <c r="F207" s="17">
        <v>1</v>
      </c>
    </row>
    <row r="208" spans="1:6" x14ac:dyDescent="0.25">
      <c r="A208" s="9" t="str">
        <f t="shared" si="11"/>
        <v>VŠMU (VSMU, 16, VŠMU.Bratislava)</v>
      </c>
      <c r="B208" t="s">
        <v>127</v>
      </c>
      <c r="C208" t="s">
        <v>134</v>
      </c>
      <c r="D208" t="str">
        <f t="shared" si="10"/>
        <v>VŠMU (VSMU, 16, VŠMU.Bratislava)EM1Herec v hlavnej úlohe</v>
      </c>
      <c r="E208" s="17">
        <v>0.1429</v>
      </c>
      <c r="F208" s="17">
        <v>1</v>
      </c>
    </row>
    <row r="209" spans="1:6" x14ac:dyDescent="0.25">
      <c r="A209" s="9" t="str">
        <f t="shared" si="11"/>
        <v>VŠMU (VSMU, 16, VŠMU.Bratislava)</v>
      </c>
      <c r="B209" t="s">
        <v>127</v>
      </c>
      <c r="C209" t="s">
        <v>135</v>
      </c>
      <c r="D209" t="str">
        <f t="shared" si="10"/>
        <v>VŠMU (VSMU, 16, VŠMU.Bratislava)EM1Herec v hlavnej úlohy</v>
      </c>
      <c r="E209" s="17">
        <v>0.14296</v>
      </c>
      <c r="F209" s="17">
        <v>2</v>
      </c>
    </row>
    <row r="210" spans="1:6" x14ac:dyDescent="0.25">
      <c r="A210" s="9" t="str">
        <f t="shared" si="11"/>
        <v>VŠMU (VSMU, 16, VŠMU.Bratislava)</v>
      </c>
      <c r="B210" t="s">
        <v>127</v>
      </c>
      <c r="C210" t="s">
        <v>136</v>
      </c>
      <c r="D210" t="str">
        <f t="shared" si="10"/>
        <v>VŠMU (VSMU, 16, VŠMU.Bratislava)EM1Herec vo vedľajšej úlohe</v>
      </c>
      <c r="E210" s="17">
        <v>0.16675999999999999</v>
      </c>
      <c r="F210" s="17">
        <v>2</v>
      </c>
    </row>
    <row r="211" spans="1:6" x14ac:dyDescent="0.25">
      <c r="A211" s="9" t="str">
        <f t="shared" si="11"/>
        <v>VŠMU (VSMU, 16, VŠMU.Bratislava)</v>
      </c>
      <c r="B211" t="s">
        <v>127</v>
      </c>
      <c r="C211" t="s">
        <v>118</v>
      </c>
      <c r="D211" t="str">
        <f t="shared" si="10"/>
        <v>VŠMU (VSMU, 16, VŠMU.Bratislava)EM1Choreograf</v>
      </c>
      <c r="E211" s="17">
        <v>1</v>
      </c>
      <c r="F211" s="17">
        <v>1</v>
      </c>
    </row>
    <row r="212" spans="1:6" x14ac:dyDescent="0.25">
      <c r="A212" s="9" t="str">
        <f t="shared" si="11"/>
        <v>VŠMU (VSMU, 16, VŠMU.Bratislava)</v>
      </c>
      <c r="B212" t="s">
        <v>127</v>
      </c>
      <c r="C212" t="s">
        <v>116</v>
      </c>
      <c r="D212" t="str">
        <f t="shared" si="10"/>
        <v>VŠMU (VSMU, 16, VŠMU.Bratislava)EM1Kameraman</v>
      </c>
      <c r="E212" s="17">
        <v>1</v>
      </c>
      <c r="F212" s="17">
        <v>1</v>
      </c>
    </row>
    <row r="213" spans="1:6" x14ac:dyDescent="0.25">
      <c r="A213" s="9" t="str">
        <f t="shared" si="11"/>
        <v>VŠMU (VSMU, 16, VŠMU.Bratislava)</v>
      </c>
      <c r="B213" t="s">
        <v>127</v>
      </c>
      <c r="C213" t="s">
        <v>137</v>
      </c>
      <c r="D213" t="str">
        <f t="shared" si="10"/>
        <v>VŠMU (VSMU, 16, VŠMU.Bratislava)EM1Majster zvuku</v>
      </c>
      <c r="E213" s="17">
        <v>1</v>
      </c>
      <c r="F213" s="17">
        <v>1</v>
      </c>
    </row>
    <row r="214" spans="1:6" x14ac:dyDescent="0.25">
      <c r="A214" s="9" t="str">
        <f t="shared" si="11"/>
        <v>VŠMU (VSMU, 16, VŠMU.Bratislava)</v>
      </c>
      <c r="B214" t="s">
        <v>127</v>
      </c>
      <c r="C214" t="s">
        <v>138</v>
      </c>
      <c r="D214" t="str">
        <f t="shared" si="10"/>
        <v>VŠMU (VSMU, 16, VŠMU.Bratislava)EM1Producent</v>
      </c>
      <c r="E214" s="17">
        <v>0.86670000000000003</v>
      </c>
      <c r="F214" s="17">
        <v>4</v>
      </c>
    </row>
    <row r="215" spans="1:6" x14ac:dyDescent="0.25">
      <c r="A215" s="9" t="str">
        <f t="shared" si="11"/>
        <v>VŠMU (VSMU, 16, VŠMU.Bratislava)</v>
      </c>
      <c r="B215" t="s">
        <v>127</v>
      </c>
      <c r="C215" t="s">
        <v>138</v>
      </c>
      <c r="D215" t="str">
        <f t="shared" si="10"/>
        <v>VŠMU (VSMU, 16, VŠMU.Bratislava)EM1Producent</v>
      </c>
      <c r="E215" s="17">
        <v>0.5</v>
      </c>
      <c r="F215" s="17">
        <v>1</v>
      </c>
    </row>
    <row r="216" spans="1:6" x14ac:dyDescent="0.25">
      <c r="A216" s="9" t="str">
        <f t="shared" si="11"/>
        <v>VŠMU (VSMU, 16, VŠMU.Bratislava)</v>
      </c>
      <c r="B216" t="s">
        <v>127</v>
      </c>
      <c r="C216" t="s">
        <v>111</v>
      </c>
      <c r="D216" t="str">
        <f t="shared" si="10"/>
        <v>VŠMU (VSMU, 16, VŠMU.Bratislava)EM1Režisér</v>
      </c>
      <c r="E216" s="17">
        <v>1</v>
      </c>
      <c r="F216" s="17">
        <v>1</v>
      </c>
    </row>
    <row r="217" spans="1:6" x14ac:dyDescent="0.25">
      <c r="A217" s="9" t="str">
        <f t="shared" si="11"/>
        <v>VŠMU (VSMU, 16, VŠMU.Bratislava)</v>
      </c>
      <c r="B217" t="s">
        <v>127</v>
      </c>
      <c r="C217" t="s">
        <v>111</v>
      </c>
      <c r="D217" t="str">
        <f t="shared" si="10"/>
        <v>VŠMU (VSMU, 16, VŠMU.Bratislava)EM1Režisér</v>
      </c>
      <c r="E217" s="17">
        <v>4</v>
      </c>
      <c r="F217" s="17">
        <v>4</v>
      </c>
    </row>
    <row r="218" spans="1:6" x14ac:dyDescent="0.25">
      <c r="A218" s="9" t="str">
        <f t="shared" si="11"/>
        <v>VŠMU (VSMU, 16, VŠMU.Bratislava)</v>
      </c>
      <c r="B218" t="s">
        <v>127</v>
      </c>
      <c r="C218" t="s">
        <v>98</v>
      </c>
      <c r="D218" t="str">
        <f t="shared" si="10"/>
        <v>VŠMU (VSMU, 16, VŠMU.Bratislava)EM1Spevák</v>
      </c>
      <c r="E218" s="17">
        <v>0.1429</v>
      </c>
      <c r="F218" s="17">
        <v>1</v>
      </c>
    </row>
    <row r="219" spans="1:6" x14ac:dyDescent="0.25">
      <c r="A219" s="9" t="str">
        <f t="shared" si="11"/>
        <v>VŠMU (VSMU, 16, VŠMU.Bratislava)</v>
      </c>
      <c r="B219" t="s">
        <v>139</v>
      </c>
      <c r="C219" t="s">
        <v>109</v>
      </c>
      <c r="D219" t="str">
        <f t="shared" si="10"/>
        <v>VŠMU (VSMU, 16, VŠMU.Bratislava)EM2Autor scenára</v>
      </c>
      <c r="E219" s="17">
        <v>0.33334000000000003</v>
      </c>
      <c r="F219" s="17">
        <v>1</v>
      </c>
    </row>
    <row r="220" spans="1:6" x14ac:dyDescent="0.25">
      <c r="A220" s="9" t="str">
        <f t="shared" si="11"/>
        <v>VŠMU (VSMU, 16, VŠMU.Bratislava)</v>
      </c>
      <c r="B220" t="s">
        <v>139</v>
      </c>
      <c r="C220" t="s">
        <v>95</v>
      </c>
      <c r="D220" t="str">
        <f t="shared" si="10"/>
        <v>VŠMU (VSMU, 16, VŠMU.Bratislava)EM2Dramaturg</v>
      </c>
      <c r="E220" s="17">
        <v>1</v>
      </c>
      <c r="F220" s="17">
        <v>1</v>
      </c>
    </row>
    <row r="221" spans="1:6" x14ac:dyDescent="0.25">
      <c r="A221" s="9" t="str">
        <f t="shared" si="11"/>
        <v>VŠMU (VSMU, 16, VŠMU.Bratislava)</v>
      </c>
      <c r="B221" t="s">
        <v>139</v>
      </c>
      <c r="C221" t="s">
        <v>133</v>
      </c>
      <c r="D221" t="str">
        <f t="shared" si="10"/>
        <v>VŠMU (VSMU, 16, VŠMU.Bratislava)EM2Filmový architekt</v>
      </c>
      <c r="E221" s="17">
        <v>4</v>
      </c>
      <c r="F221" s="17">
        <v>8</v>
      </c>
    </row>
    <row r="222" spans="1:6" x14ac:dyDescent="0.25">
      <c r="A222" s="9" t="str">
        <f t="shared" si="11"/>
        <v>VŠMU (VSMU, 16, VŠMU.Bratislava)</v>
      </c>
      <c r="B222" t="s">
        <v>139</v>
      </c>
      <c r="C222" t="s">
        <v>136</v>
      </c>
      <c r="D222" t="str">
        <f t="shared" si="10"/>
        <v>VŠMU (VSMU, 16, VŠMU.Bratislava)EM2Herec vo vedľajšej úlohe</v>
      </c>
      <c r="E222" s="17">
        <v>0.47104000000000001</v>
      </c>
      <c r="F222" s="17">
        <v>8</v>
      </c>
    </row>
    <row r="223" spans="1:6" x14ac:dyDescent="0.25">
      <c r="A223" s="9" t="str">
        <f t="shared" si="11"/>
        <v>VŠMU (VSMU, 16, VŠMU.Bratislava)</v>
      </c>
      <c r="B223" t="s">
        <v>139</v>
      </c>
      <c r="C223" t="s">
        <v>89</v>
      </c>
      <c r="D223" t="str">
        <f t="shared" si="10"/>
        <v>VŠMU (VSMU, 16, VŠMU.Bratislava)EM2Inštrumentalista</v>
      </c>
      <c r="E223" s="17">
        <v>0.01</v>
      </c>
      <c r="F223" s="17">
        <v>1</v>
      </c>
    </row>
    <row r="224" spans="1:6" x14ac:dyDescent="0.25">
      <c r="A224" s="9" t="str">
        <f t="shared" si="11"/>
        <v>VŠMU (VSMU, 16, VŠMU.Bratislava)</v>
      </c>
      <c r="B224" t="s">
        <v>139</v>
      </c>
      <c r="C224" t="s">
        <v>103</v>
      </c>
      <c r="D224" t="str">
        <f t="shared" si="10"/>
        <v>VŠMU (VSMU, 16, VŠMU.Bratislava)EM2Inštrumentalista - sólista</v>
      </c>
      <c r="E224" s="17">
        <v>1</v>
      </c>
      <c r="F224" s="17">
        <v>1</v>
      </c>
    </row>
    <row r="225" spans="1:6" x14ac:dyDescent="0.25">
      <c r="A225" s="9" t="str">
        <f t="shared" si="11"/>
        <v>VŠMU (VSMU, 16, VŠMU.Bratislava)</v>
      </c>
      <c r="B225" t="s">
        <v>139</v>
      </c>
      <c r="C225" t="s">
        <v>140</v>
      </c>
      <c r="D225" t="str">
        <f t="shared" si="10"/>
        <v>VŠMU (VSMU, 16, VŠMU.Bratislava)EM2Kostýmový výtvarník</v>
      </c>
      <c r="E225" s="17">
        <v>0.33334000000000003</v>
      </c>
      <c r="F225" s="17">
        <v>1</v>
      </c>
    </row>
    <row r="226" spans="1:6" x14ac:dyDescent="0.25">
      <c r="A226" s="9" t="str">
        <f t="shared" si="11"/>
        <v>VŠMU (VSMU, 16, VŠMU.Bratislava)</v>
      </c>
      <c r="B226" t="s">
        <v>139</v>
      </c>
      <c r="C226" t="s">
        <v>137</v>
      </c>
      <c r="D226" t="str">
        <f t="shared" si="10"/>
        <v>VŠMU (VSMU, 16, VŠMU.Bratislava)EM2Majster zvuku</v>
      </c>
      <c r="E226" s="17">
        <v>2</v>
      </c>
      <c r="F226" s="17">
        <v>2</v>
      </c>
    </row>
    <row r="227" spans="1:6" x14ac:dyDescent="0.25">
      <c r="A227" s="9" t="str">
        <f t="shared" si="11"/>
        <v>VŠMU (VSMU, 16, VŠMU.Bratislava)</v>
      </c>
      <c r="B227" t="s">
        <v>121</v>
      </c>
      <c r="C227" t="s">
        <v>103</v>
      </c>
      <c r="D227" t="str">
        <f t="shared" si="10"/>
        <v>VŠMU (VSMU, 16, VŠMU.Bratislava)EM3Inštrumentalista - sólista</v>
      </c>
      <c r="E227" s="17">
        <v>0.5</v>
      </c>
      <c r="F227" s="17">
        <v>1</v>
      </c>
    </row>
    <row r="228" spans="1:6" x14ac:dyDescent="0.25">
      <c r="A228" s="9" t="str">
        <f t="shared" si="11"/>
        <v>VŠMU (VSMU, 16, VŠMU.Bratislava)</v>
      </c>
      <c r="B228" t="s">
        <v>122</v>
      </c>
      <c r="C228" t="s">
        <v>131</v>
      </c>
      <c r="D228" t="str">
        <f t="shared" si="10"/>
        <v>VŠMU (VSMU, 16, VŠMU.Bratislava)EN1Autor svetelného dizajnu</v>
      </c>
      <c r="E228" s="17">
        <v>1</v>
      </c>
      <c r="F228" s="17">
        <v>1</v>
      </c>
    </row>
    <row r="229" spans="1:6" x14ac:dyDescent="0.25">
      <c r="A229" s="9" t="str">
        <f t="shared" si="11"/>
        <v>VŠMU (VSMU, 16, VŠMU.Bratislava)</v>
      </c>
      <c r="B229" t="s">
        <v>122</v>
      </c>
      <c r="C229" t="s">
        <v>132</v>
      </c>
      <c r="D229" t="str">
        <f t="shared" si="10"/>
        <v>VŠMU (VSMU, 16, VŠMU.Bratislava)EN1Autor úpravy dramatického diela</v>
      </c>
      <c r="E229" s="17">
        <v>0.5</v>
      </c>
      <c r="F229" s="17">
        <v>1</v>
      </c>
    </row>
    <row r="230" spans="1:6" x14ac:dyDescent="0.25">
      <c r="A230" s="9" t="str">
        <f t="shared" si="11"/>
        <v>VŠMU (VSMU, 16, VŠMU.Bratislava)</v>
      </c>
      <c r="B230" t="s">
        <v>122</v>
      </c>
      <c r="C230" t="s">
        <v>95</v>
      </c>
      <c r="D230" t="str">
        <f t="shared" si="10"/>
        <v>VŠMU (VSMU, 16, VŠMU.Bratislava)EN1Dramaturg</v>
      </c>
      <c r="E230" s="17">
        <v>5</v>
      </c>
      <c r="F230" s="17">
        <v>5</v>
      </c>
    </row>
    <row r="231" spans="1:6" x14ac:dyDescent="0.25">
      <c r="A231" s="9" t="str">
        <f t="shared" si="11"/>
        <v>VŠMU (VSMU, 16, VŠMU.Bratislava)</v>
      </c>
      <c r="B231" t="s">
        <v>122</v>
      </c>
      <c r="C231" t="s">
        <v>135</v>
      </c>
      <c r="D231" t="str">
        <f t="shared" si="10"/>
        <v>VŠMU (VSMU, 16, VŠMU.Bratislava)EN1Herec v hlavnej úlohy</v>
      </c>
      <c r="E231" s="17">
        <v>1</v>
      </c>
      <c r="F231" s="17">
        <v>1</v>
      </c>
    </row>
    <row r="232" spans="1:6" x14ac:dyDescent="0.25">
      <c r="A232" s="9" t="str">
        <f t="shared" si="11"/>
        <v>VŠMU (VSMU, 16, VŠMU.Bratislava)</v>
      </c>
      <c r="B232" t="s">
        <v>122</v>
      </c>
      <c r="C232" t="s">
        <v>136</v>
      </c>
      <c r="D232" t="str">
        <f t="shared" si="10"/>
        <v>VŠMU (VSMU, 16, VŠMU.Bratislava)EN1Herec vo vedľajšej úlohe</v>
      </c>
      <c r="E232" s="17">
        <v>1.1111200000000001</v>
      </c>
      <c r="F232" s="17">
        <v>2</v>
      </c>
    </row>
    <row r="233" spans="1:6" x14ac:dyDescent="0.25">
      <c r="A233" s="9" t="str">
        <f t="shared" si="11"/>
        <v>VŠMU (VSMU, 16, VŠMU.Bratislava)</v>
      </c>
      <c r="B233" t="s">
        <v>122</v>
      </c>
      <c r="C233" t="s">
        <v>118</v>
      </c>
      <c r="D233" t="str">
        <f t="shared" si="10"/>
        <v>VŠMU (VSMU, 16, VŠMU.Bratislava)EN1Choreograf</v>
      </c>
      <c r="E233" s="17">
        <v>1.5</v>
      </c>
      <c r="F233" s="17">
        <v>2</v>
      </c>
    </row>
    <row r="234" spans="1:6" x14ac:dyDescent="0.25">
      <c r="A234" s="9" t="str">
        <f t="shared" si="11"/>
        <v>VŠMU (VSMU, 16, VŠMU.Bratislava)</v>
      </c>
      <c r="B234" t="s">
        <v>122</v>
      </c>
      <c r="C234" t="s">
        <v>89</v>
      </c>
      <c r="D234" t="str">
        <f t="shared" si="10"/>
        <v>VŠMU (VSMU, 16, VŠMU.Bratislava)EN1Inštrumentalista</v>
      </c>
      <c r="E234" s="17">
        <v>0.01</v>
      </c>
      <c r="F234" s="17">
        <v>1</v>
      </c>
    </row>
    <row r="235" spans="1:6" x14ac:dyDescent="0.25">
      <c r="A235" s="9" t="str">
        <f t="shared" si="11"/>
        <v>VŠMU (VSMU, 16, VŠMU.Bratislava)</v>
      </c>
      <c r="B235" t="s">
        <v>122</v>
      </c>
      <c r="C235" t="s">
        <v>111</v>
      </c>
      <c r="D235" t="str">
        <f t="shared" si="10"/>
        <v>VŠMU (VSMU, 16, VŠMU.Bratislava)EN1Režisér</v>
      </c>
      <c r="E235" s="17">
        <v>2</v>
      </c>
      <c r="F235" s="17">
        <v>2</v>
      </c>
    </row>
    <row r="236" spans="1:6" x14ac:dyDescent="0.25">
      <c r="A236" s="9" t="str">
        <f t="shared" si="11"/>
        <v>VŠMU (VSMU, 16, VŠMU.Bratislava)</v>
      </c>
      <c r="B236" t="s">
        <v>122</v>
      </c>
      <c r="C236" t="s">
        <v>141</v>
      </c>
      <c r="D236" t="str">
        <f t="shared" si="10"/>
        <v>VŠMU (VSMU, 16, VŠMU.Bratislava)EN1Scénograf</v>
      </c>
      <c r="E236" s="17">
        <v>1</v>
      </c>
      <c r="F236" s="17">
        <v>1</v>
      </c>
    </row>
    <row r="237" spans="1:6" x14ac:dyDescent="0.25">
      <c r="A237" s="9" t="str">
        <f t="shared" si="11"/>
        <v>VŠMU (VSMU, 16, VŠMU.Bratislava)</v>
      </c>
      <c r="B237" t="s">
        <v>122</v>
      </c>
      <c r="C237" t="s">
        <v>99</v>
      </c>
      <c r="D237" t="str">
        <f t="shared" si="10"/>
        <v>VŠMU (VSMU, 16, VŠMU.Bratislava)EN1Spevák - sólista</v>
      </c>
      <c r="E237" s="17">
        <v>0.76670000000000005</v>
      </c>
      <c r="F237" s="17">
        <v>3</v>
      </c>
    </row>
    <row r="238" spans="1:6" x14ac:dyDescent="0.25">
      <c r="A238" s="9" t="str">
        <f t="shared" si="11"/>
        <v>VŠMU (VSMU, 16, VŠMU.Bratislava)</v>
      </c>
      <c r="B238" t="s">
        <v>122</v>
      </c>
      <c r="C238" t="s">
        <v>142</v>
      </c>
      <c r="D238" t="str">
        <f t="shared" si="10"/>
        <v>VŠMU (VSMU, 16, VŠMU.Bratislava)EN1Tanečný interpret</v>
      </c>
      <c r="E238" s="17">
        <v>0.11112</v>
      </c>
      <c r="F238" s="17">
        <v>1</v>
      </c>
    </row>
    <row r="239" spans="1:6" x14ac:dyDescent="0.25">
      <c r="A239" s="9" t="str">
        <f t="shared" si="11"/>
        <v>VŠMU (VSMU, 16, VŠMU.Bratislava)</v>
      </c>
      <c r="B239" t="s">
        <v>122</v>
      </c>
      <c r="C239" t="s">
        <v>143</v>
      </c>
      <c r="D239" t="str">
        <f t="shared" si="10"/>
        <v>VŠMU (VSMU, 16, VŠMU.Bratislava)EN1Tanečný interpret - sólista</v>
      </c>
      <c r="E239" s="17">
        <v>1</v>
      </c>
      <c r="F239" s="17">
        <v>1</v>
      </c>
    </row>
    <row r="240" spans="1:6" x14ac:dyDescent="0.25">
      <c r="A240" s="9" t="str">
        <f t="shared" si="11"/>
        <v>VŠMU (VSMU, 16, VŠMU.Bratislava)</v>
      </c>
      <c r="B240" t="s">
        <v>144</v>
      </c>
      <c r="C240" t="s">
        <v>129</v>
      </c>
      <c r="D240" t="str">
        <f t="shared" si="10"/>
        <v>VŠMU (VSMU, 16, VŠMU.Bratislava)EN2Autor hudby</v>
      </c>
      <c r="E240" s="17">
        <v>1</v>
      </c>
      <c r="F240" s="17">
        <v>1</v>
      </c>
    </row>
    <row r="241" spans="1:6" x14ac:dyDescent="0.25">
      <c r="A241" s="9" t="str">
        <f t="shared" si="11"/>
        <v>VŠMU (VSMU, 16, VŠMU.Bratislava)</v>
      </c>
      <c r="B241" t="s">
        <v>144</v>
      </c>
      <c r="C241" t="s">
        <v>130</v>
      </c>
      <c r="D241" t="str">
        <f t="shared" si="10"/>
        <v>VŠMU (VSMU, 16, VŠMU.Bratislava)EN2Autor pohybovej spolupráce</v>
      </c>
      <c r="E241" s="17">
        <v>1</v>
      </c>
      <c r="F241" s="17">
        <v>1</v>
      </c>
    </row>
    <row r="242" spans="1:6" x14ac:dyDescent="0.25">
      <c r="A242" s="9" t="str">
        <f t="shared" si="11"/>
        <v>VŠMU (VSMU, 16, VŠMU.Bratislava)</v>
      </c>
      <c r="B242" t="s">
        <v>144</v>
      </c>
      <c r="C242" t="s">
        <v>132</v>
      </c>
      <c r="D242" t="str">
        <f t="shared" si="10"/>
        <v>VŠMU (VSMU, 16, VŠMU.Bratislava)EN2Autor úpravy dramatického diela</v>
      </c>
      <c r="E242" s="17">
        <v>0.5</v>
      </c>
      <c r="F242" s="17">
        <v>1</v>
      </c>
    </row>
    <row r="243" spans="1:6" x14ac:dyDescent="0.25">
      <c r="A243" s="9" t="str">
        <f t="shared" si="11"/>
        <v>VŠMU (VSMU, 16, VŠMU.Bratislava)</v>
      </c>
      <c r="B243" t="s">
        <v>144</v>
      </c>
      <c r="C243" t="s">
        <v>145</v>
      </c>
      <c r="D243" t="str">
        <f t="shared" si="10"/>
        <v>VŠMU (VSMU, 16, VŠMU.Bratislava)EN2Autor videoprojekcie</v>
      </c>
      <c r="E243" s="17">
        <v>1</v>
      </c>
      <c r="F243" s="17">
        <v>1</v>
      </c>
    </row>
    <row r="244" spans="1:6" x14ac:dyDescent="0.25">
      <c r="A244" s="9" t="str">
        <f t="shared" si="11"/>
        <v>VŠMU (VSMU, 16, VŠMU.Bratislava)</v>
      </c>
      <c r="B244" t="s">
        <v>144</v>
      </c>
      <c r="C244" t="s">
        <v>95</v>
      </c>
      <c r="D244" t="str">
        <f t="shared" si="10"/>
        <v>VŠMU (VSMU, 16, VŠMU.Bratislava)EN2Dramaturg</v>
      </c>
      <c r="E244" s="17">
        <v>1</v>
      </c>
      <c r="F244" s="17">
        <v>1</v>
      </c>
    </row>
    <row r="245" spans="1:6" x14ac:dyDescent="0.25">
      <c r="A245" s="9" t="str">
        <f t="shared" si="11"/>
        <v>VŠMU (VSMU, 16, VŠMU.Bratislava)</v>
      </c>
      <c r="B245" t="s">
        <v>144</v>
      </c>
      <c r="C245" t="s">
        <v>141</v>
      </c>
      <c r="D245" t="str">
        <f t="shared" si="10"/>
        <v>VŠMU (VSMU, 16, VŠMU.Bratislava)EN2Scénograf</v>
      </c>
      <c r="E245" s="17">
        <v>1</v>
      </c>
      <c r="F245" s="17">
        <v>1</v>
      </c>
    </row>
    <row r="246" spans="1:6" x14ac:dyDescent="0.25">
      <c r="A246" s="9" t="str">
        <f t="shared" si="11"/>
        <v>VŠMU (VSMU, 16, VŠMU.Bratislava)</v>
      </c>
      <c r="B246" t="s">
        <v>123</v>
      </c>
      <c r="C246" t="s">
        <v>89</v>
      </c>
      <c r="D246" t="str">
        <f t="shared" si="10"/>
        <v>VŠMU (VSMU, 16, VŠMU.Bratislava)EN3Inštrumentalista</v>
      </c>
      <c r="E246" s="17">
        <v>1.33334</v>
      </c>
      <c r="F246" s="17">
        <v>3</v>
      </c>
    </row>
    <row r="247" spans="1:6" x14ac:dyDescent="0.25">
      <c r="A247" s="9" t="str">
        <f t="shared" si="11"/>
        <v>VŠMU (VSMU, 16, VŠMU.Bratislava)</v>
      </c>
      <c r="B247" t="s">
        <v>123</v>
      </c>
      <c r="C247" t="s">
        <v>103</v>
      </c>
      <c r="D247" t="str">
        <f t="shared" si="10"/>
        <v>VŠMU (VSMU, 16, VŠMU.Bratislava)EN3Inštrumentalista - sólista</v>
      </c>
      <c r="E247" s="17">
        <v>1.83334</v>
      </c>
      <c r="F247" s="17">
        <v>3</v>
      </c>
    </row>
    <row r="248" spans="1:6" x14ac:dyDescent="0.25">
      <c r="A248" s="9" t="str">
        <f t="shared" si="11"/>
        <v>VŠMU (VSMU, 16, VŠMU.Bratislava)</v>
      </c>
      <c r="B248" t="s">
        <v>123</v>
      </c>
      <c r="C248" t="s">
        <v>99</v>
      </c>
      <c r="D248" t="str">
        <f t="shared" si="10"/>
        <v>VŠMU (VSMU, 16, VŠMU.Bratislava)EN3Spevák - sólista</v>
      </c>
      <c r="E248" s="17">
        <v>1</v>
      </c>
      <c r="F248" s="17">
        <v>1</v>
      </c>
    </row>
    <row r="249" spans="1:6" x14ac:dyDescent="0.25">
      <c r="A249" s="9" t="str">
        <f t="shared" si="11"/>
        <v>VŠMU (VSMU, 16, VŠMU.Bratislava)</v>
      </c>
      <c r="B249" t="s">
        <v>7</v>
      </c>
      <c r="C249" t="s">
        <v>85</v>
      </c>
      <c r="D249" t="str">
        <f t="shared" si="10"/>
        <v>VŠMU (VSMU, 16, VŠMU.Bratislava)IDizajnér</v>
      </c>
      <c r="E249" s="17">
        <v>1</v>
      </c>
      <c r="F249" s="17">
        <v>1</v>
      </c>
    </row>
    <row r="250" spans="1:6" x14ac:dyDescent="0.25">
      <c r="A250" s="9" t="str">
        <f t="shared" si="11"/>
        <v>VŠMU (VSMU, 16, VŠMU.Bratislava)</v>
      </c>
      <c r="B250" t="s">
        <v>7</v>
      </c>
      <c r="C250" t="s">
        <v>135</v>
      </c>
      <c r="D250" t="str">
        <f t="shared" si="10"/>
        <v>VŠMU (VSMU, 16, VŠMU.Bratislava)IHerec v hlavnej úlohy</v>
      </c>
      <c r="E250" s="17">
        <v>1</v>
      </c>
      <c r="F250" s="17">
        <v>1</v>
      </c>
    </row>
    <row r="251" spans="1:6" x14ac:dyDescent="0.25">
      <c r="A251" s="9" t="str">
        <f t="shared" si="11"/>
        <v>VŠMU (VSMU, 16, VŠMU.Bratislava)</v>
      </c>
      <c r="B251" t="s">
        <v>87</v>
      </c>
      <c r="C251" t="s">
        <v>129</v>
      </c>
      <c r="D251" t="str">
        <f t="shared" si="10"/>
        <v>VŠMU (VSMU, 16, VŠMU.Bratislava)SM1Autor hudby</v>
      </c>
      <c r="E251" s="17">
        <v>3</v>
      </c>
      <c r="F251" s="17">
        <v>3</v>
      </c>
    </row>
    <row r="252" spans="1:6" x14ac:dyDescent="0.25">
      <c r="A252" s="9" t="str">
        <f t="shared" si="11"/>
        <v>VŠMU (VSMU, 16, VŠMU.Bratislava)</v>
      </c>
      <c r="B252" t="s">
        <v>87</v>
      </c>
      <c r="C252" t="s">
        <v>94</v>
      </c>
      <c r="D252" t="str">
        <f t="shared" si="10"/>
        <v>VŠMU (VSMU, 16, VŠMU.Bratislava)SM1Autor námetu</v>
      </c>
      <c r="E252" s="17">
        <v>0.5</v>
      </c>
      <c r="F252" s="17">
        <v>1</v>
      </c>
    </row>
    <row r="253" spans="1:6" x14ac:dyDescent="0.25">
      <c r="A253" s="9" t="str">
        <f t="shared" si="11"/>
        <v>VŠMU (VSMU, 16, VŠMU.Bratislava)</v>
      </c>
      <c r="B253" t="s">
        <v>87</v>
      </c>
      <c r="C253" t="s">
        <v>130</v>
      </c>
      <c r="D253" t="str">
        <f t="shared" si="10"/>
        <v>VŠMU (VSMU, 16, VŠMU.Bratislava)SM1Autor pohybovej spolupráce</v>
      </c>
      <c r="E253" s="17">
        <v>2</v>
      </c>
      <c r="F253" s="17">
        <v>2</v>
      </c>
    </row>
    <row r="254" spans="1:6" x14ac:dyDescent="0.25">
      <c r="A254" s="9" t="str">
        <f t="shared" si="11"/>
        <v>VŠMU (VSMU, 16, VŠMU.Bratislava)</v>
      </c>
      <c r="B254" t="s">
        <v>87</v>
      </c>
      <c r="C254" t="s">
        <v>109</v>
      </c>
      <c r="D254" t="str">
        <f t="shared" si="10"/>
        <v>VŠMU (VSMU, 16, VŠMU.Bratislava)SM1Autor scenára</v>
      </c>
      <c r="E254" s="17">
        <v>0.5</v>
      </c>
      <c r="F254" s="17">
        <v>1</v>
      </c>
    </row>
    <row r="255" spans="1:6" x14ac:dyDescent="0.25">
      <c r="A255" s="9" t="str">
        <f t="shared" si="11"/>
        <v>VŠMU (VSMU, 16, VŠMU.Bratislava)</v>
      </c>
      <c r="B255" t="s">
        <v>87</v>
      </c>
      <c r="C255" t="s">
        <v>131</v>
      </c>
      <c r="D255" t="str">
        <f t="shared" si="10"/>
        <v>VŠMU (VSMU, 16, VŠMU.Bratislava)SM1Autor svetelného dizajnu</v>
      </c>
      <c r="E255" s="17">
        <v>2</v>
      </c>
      <c r="F255" s="17">
        <v>2</v>
      </c>
    </row>
    <row r="256" spans="1:6" x14ac:dyDescent="0.25">
      <c r="A256" s="9" t="str">
        <f t="shared" si="11"/>
        <v>VŠMU (VSMU, 16, VŠMU.Bratislava)</v>
      </c>
      <c r="B256" t="s">
        <v>87</v>
      </c>
      <c r="C256" t="s">
        <v>88</v>
      </c>
      <c r="D256" t="str">
        <f t="shared" si="10"/>
        <v>VŠMU (VSMU, 16, VŠMU.Bratislava)SM1Dirigent</v>
      </c>
      <c r="E256" s="17">
        <v>2</v>
      </c>
      <c r="F256" s="17">
        <v>2</v>
      </c>
    </row>
    <row r="257" spans="1:6" x14ac:dyDescent="0.25">
      <c r="A257" s="9" t="str">
        <f t="shared" si="11"/>
        <v>VŠMU (VSMU, 16, VŠMU.Bratislava)</v>
      </c>
      <c r="B257" t="s">
        <v>87</v>
      </c>
      <c r="C257" t="s">
        <v>85</v>
      </c>
      <c r="D257" t="str">
        <f t="shared" si="10"/>
        <v>VŠMU (VSMU, 16, VŠMU.Bratislava)SM1Dizajnér</v>
      </c>
      <c r="E257" s="17">
        <v>1</v>
      </c>
      <c r="F257" s="17">
        <v>1</v>
      </c>
    </row>
    <row r="258" spans="1:6" x14ac:dyDescent="0.25">
      <c r="A258" s="9" t="str">
        <f t="shared" si="11"/>
        <v>VŠMU (VSMU, 16, VŠMU.Bratislava)</v>
      </c>
      <c r="B258" t="s">
        <v>87</v>
      </c>
      <c r="C258" t="s">
        <v>95</v>
      </c>
      <c r="D258" t="str">
        <f t="shared" ref="D258:D321" si="12">CONCATENATE(A258,B258,C258)</f>
        <v>VŠMU (VSMU, 16, VŠMU.Bratislava)SM1Dramaturg</v>
      </c>
      <c r="E258" s="17">
        <v>3.5</v>
      </c>
      <c r="F258" s="17">
        <v>4</v>
      </c>
    </row>
    <row r="259" spans="1:6" x14ac:dyDescent="0.25">
      <c r="A259" s="9" t="str">
        <f t="shared" si="11"/>
        <v>VŠMU (VSMU, 16, VŠMU.Bratislava)</v>
      </c>
      <c r="B259" t="s">
        <v>87</v>
      </c>
      <c r="C259" t="s">
        <v>96</v>
      </c>
      <c r="D259" t="str">
        <f t="shared" si="12"/>
        <v>VŠMU (VSMU, 16, VŠMU.Bratislava)SM1Dramaturg projektu</v>
      </c>
      <c r="E259" s="17">
        <v>0.8</v>
      </c>
      <c r="F259" s="17">
        <v>1</v>
      </c>
    </row>
    <row r="260" spans="1:6" x14ac:dyDescent="0.25">
      <c r="A260" s="9" t="str">
        <f t="shared" si="11"/>
        <v>VŠMU (VSMU, 16, VŠMU.Bratislava)</v>
      </c>
      <c r="B260" t="s">
        <v>87</v>
      </c>
      <c r="C260" t="s">
        <v>135</v>
      </c>
      <c r="D260" t="str">
        <f t="shared" si="12"/>
        <v>VŠMU (VSMU, 16, VŠMU.Bratislava)SM1Herec v hlavnej úlohy</v>
      </c>
      <c r="E260" s="17">
        <v>0.77778999999999998</v>
      </c>
      <c r="F260" s="17">
        <v>3</v>
      </c>
    </row>
    <row r="261" spans="1:6" x14ac:dyDescent="0.25">
      <c r="A261" s="9" t="str">
        <f t="shared" si="11"/>
        <v>VŠMU (VSMU, 16, VŠMU.Bratislava)</v>
      </c>
      <c r="B261" t="s">
        <v>87</v>
      </c>
      <c r="C261" t="s">
        <v>136</v>
      </c>
      <c r="D261" t="str">
        <f t="shared" si="12"/>
        <v>VŠMU (VSMU, 16, VŠMU.Bratislava)SM1Herec vo vedľajšej úlohe</v>
      </c>
      <c r="E261" s="17">
        <v>0.11112</v>
      </c>
      <c r="F261" s="17">
        <v>1</v>
      </c>
    </row>
    <row r="262" spans="1:6" x14ac:dyDescent="0.25">
      <c r="A262" s="9" t="str">
        <f t="shared" si="11"/>
        <v>VŠMU (VSMU, 16, VŠMU.Bratislava)</v>
      </c>
      <c r="B262" t="s">
        <v>87</v>
      </c>
      <c r="C262" t="s">
        <v>118</v>
      </c>
      <c r="D262" t="str">
        <f t="shared" si="12"/>
        <v>VŠMU (VSMU, 16, VŠMU.Bratislava)SM1Choreograf</v>
      </c>
      <c r="E262" s="17">
        <v>3</v>
      </c>
      <c r="F262" s="17">
        <v>3</v>
      </c>
    </row>
    <row r="263" spans="1:6" x14ac:dyDescent="0.25">
      <c r="A263" s="9" t="str">
        <f t="shared" ref="A263:A326" si="13">VLOOKUP(24805,$M$2:$N$42,2,FALSE)</f>
        <v>VŠMU (VSMU, 16, VŠMU.Bratislava)</v>
      </c>
      <c r="B263" t="s">
        <v>87</v>
      </c>
      <c r="C263" t="s">
        <v>89</v>
      </c>
      <c r="D263" t="str">
        <f t="shared" si="12"/>
        <v>VŠMU (VSMU, 16, VŠMU.Bratislava)SM1Inštrumentalista</v>
      </c>
      <c r="E263" s="17">
        <v>3.3729100000000001</v>
      </c>
      <c r="F263" s="17">
        <v>11</v>
      </c>
    </row>
    <row r="264" spans="1:6" x14ac:dyDescent="0.25">
      <c r="A264" s="9" t="str">
        <f t="shared" si="13"/>
        <v>VŠMU (VSMU, 16, VŠMU.Bratislava)</v>
      </c>
      <c r="B264" t="s">
        <v>87</v>
      </c>
      <c r="C264" t="s">
        <v>103</v>
      </c>
      <c r="D264" t="str">
        <f t="shared" si="12"/>
        <v>VŠMU (VSMU, 16, VŠMU.Bratislava)SM1Inštrumentalista - sólista</v>
      </c>
      <c r="E264" s="17">
        <v>2.5</v>
      </c>
      <c r="F264" s="17">
        <v>3</v>
      </c>
    </row>
    <row r="265" spans="1:6" x14ac:dyDescent="0.25">
      <c r="A265" s="9" t="str">
        <f t="shared" si="13"/>
        <v>VŠMU (VSMU, 16, VŠMU.Bratislava)</v>
      </c>
      <c r="B265" t="s">
        <v>87</v>
      </c>
      <c r="C265" t="s">
        <v>137</v>
      </c>
      <c r="D265" t="str">
        <f t="shared" si="12"/>
        <v>VŠMU (VSMU, 16, VŠMU.Bratislava)SM1Majster zvuku</v>
      </c>
      <c r="E265" s="17">
        <v>2</v>
      </c>
      <c r="F265" s="17">
        <v>2</v>
      </c>
    </row>
    <row r="266" spans="1:6" x14ac:dyDescent="0.25">
      <c r="A266" s="9" t="str">
        <f t="shared" si="13"/>
        <v>VŠMU (VSMU, 16, VŠMU.Bratislava)</v>
      </c>
      <c r="B266" t="s">
        <v>87</v>
      </c>
      <c r="C266" t="s">
        <v>138</v>
      </c>
      <c r="D266" t="str">
        <f t="shared" si="12"/>
        <v>VŠMU (VSMU, 16, VŠMU.Bratislava)SM1Producent</v>
      </c>
      <c r="E266" s="17">
        <v>1</v>
      </c>
      <c r="F266" s="17">
        <v>2</v>
      </c>
    </row>
    <row r="267" spans="1:6" x14ac:dyDescent="0.25">
      <c r="A267" s="9" t="str">
        <f t="shared" si="13"/>
        <v>VŠMU (VSMU, 16, VŠMU.Bratislava)</v>
      </c>
      <c r="B267" t="s">
        <v>87</v>
      </c>
      <c r="C267" t="s">
        <v>138</v>
      </c>
      <c r="D267" t="str">
        <f t="shared" si="12"/>
        <v>VŠMU (VSMU, 16, VŠMU.Bratislava)SM1Producent</v>
      </c>
      <c r="E267" s="17">
        <v>0.9</v>
      </c>
      <c r="F267" s="17">
        <v>1</v>
      </c>
    </row>
    <row r="268" spans="1:6" x14ac:dyDescent="0.25">
      <c r="A268" s="9" t="str">
        <f t="shared" si="13"/>
        <v>VŠMU (VSMU, 16, VŠMU.Bratislava)</v>
      </c>
      <c r="B268" t="s">
        <v>87</v>
      </c>
      <c r="C268" t="s">
        <v>146</v>
      </c>
      <c r="D268" t="str">
        <f t="shared" si="12"/>
        <v>VŠMU (VSMU, 16, VŠMU.Bratislava)SM1Producent VFX</v>
      </c>
      <c r="E268" s="17">
        <v>2</v>
      </c>
      <c r="F268" s="17">
        <v>2</v>
      </c>
    </row>
    <row r="269" spans="1:6" x14ac:dyDescent="0.25">
      <c r="A269" s="9" t="str">
        <f t="shared" si="13"/>
        <v>VŠMU (VSMU, 16, VŠMU.Bratislava)</v>
      </c>
      <c r="B269" t="s">
        <v>87</v>
      </c>
      <c r="C269" t="s">
        <v>147</v>
      </c>
      <c r="D269" t="str">
        <f t="shared" si="12"/>
        <v>VŠMU (VSMU, 16, VŠMU.Bratislava)SM1Reštaurátor</v>
      </c>
      <c r="E269" s="17">
        <v>1.5</v>
      </c>
      <c r="F269" s="17">
        <v>3</v>
      </c>
    </row>
    <row r="270" spans="1:6" x14ac:dyDescent="0.25">
      <c r="A270" s="9" t="str">
        <f t="shared" si="13"/>
        <v>VŠMU (VSMU, 16, VŠMU.Bratislava)</v>
      </c>
      <c r="B270" t="s">
        <v>87</v>
      </c>
      <c r="C270" t="s">
        <v>111</v>
      </c>
      <c r="D270" t="str">
        <f t="shared" si="12"/>
        <v>VŠMU (VSMU, 16, VŠMU.Bratislava)SM1Režisér</v>
      </c>
      <c r="E270" s="17">
        <v>3</v>
      </c>
      <c r="F270" s="17">
        <v>3</v>
      </c>
    </row>
    <row r="271" spans="1:6" x14ac:dyDescent="0.25">
      <c r="A271" s="9" t="str">
        <f t="shared" si="13"/>
        <v>VŠMU (VSMU, 16, VŠMU.Bratislava)</v>
      </c>
      <c r="B271" t="s">
        <v>87</v>
      </c>
      <c r="C271" t="s">
        <v>111</v>
      </c>
      <c r="D271" t="str">
        <f t="shared" si="12"/>
        <v>VŠMU (VSMU, 16, VŠMU.Bratislava)SM1Režisér</v>
      </c>
      <c r="E271" s="17">
        <v>6.5</v>
      </c>
      <c r="F271" s="17">
        <v>7</v>
      </c>
    </row>
    <row r="272" spans="1:6" x14ac:dyDescent="0.25">
      <c r="A272" s="9" t="str">
        <f t="shared" si="13"/>
        <v>VŠMU (VSMU, 16, VŠMU.Bratislava)</v>
      </c>
      <c r="B272" t="s">
        <v>87</v>
      </c>
      <c r="C272" t="s">
        <v>141</v>
      </c>
      <c r="D272" t="str">
        <f t="shared" si="12"/>
        <v>VŠMU (VSMU, 16, VŠMU.Bratislava)SM1Scénograf</v>
      </c>
      <c r="E272" s="17">
        <v>1</v>
      </c>
      <c r="F272" s="17">
        <v>1</v>
      </c>
    </row>
    <row r="273" spans="1:6" x14ac:dyDescent="0.25">
      <c r="A273" s="9" t="str">
        <f t="shared" si="13"/>
        <v>VŠMU (VSMU, 16, VŠMU.Bratislava)</v>
      </c>
      <c r="B273" t="s">
        <v>87</v>
      </c>
      <c r="C273" t="s">
        <v>117</v>
      </c>
      <c r="D273" t="str">
        <f t="shared" si="12"/>
        <v>VŠMU (VSMU, 16, VŠMU.Bratislava)SM1Strihač</v>
      </c>
      <c r="E273" s="17">
        <v>0.5</v>
      </c>
      <c r="F273" s="17">
        <v>1</v>
      </c>
    </row>
    <row r="274" spans="1:6" x14ac:dyDescent="0.25">
      <c r="A274" s="9" t="str">
        <f t="shared" si="13"/>
        <v>VŠMU (VSMU, 16, VŠMU.Bratislava)</v>
      </c>
      <c r="B274" t="s">
        <v>87</v>
      </c>
      <c r="C274" t="s">
        <v>148</v>
      </c>
      <c r="D274" t="str">
        <f t="shared" si="12"/>
        <v>VŠMU (VSMU, 16, VŠMU.Bratislava)SM1Supervízor vizuálnych efektov</v>
      </c>
      <c r="E274" s="17">
        <v>1</v>
      </c>
      <c r="F274" s="17">
        <v>1</v>
      </c>
    </row>
    <row r="275" spans="1:6" x14ac:dyDescent="0.25">
      <c r="A275" s="9" t="str">
        <f t="shared" si="13"/>
        <v>VŠMU (VSMU, 16, VŠMU.Bratislava)</v>
      </c>
      <c r="B275" t="s">
        <v>87</v>
      </c>
      <c r="C275" t="s">
        <v>142</v>
      </c>
      <c r="D275" t="str">
        <f t="shared" si="12"/>
        <v>VŠMU (VSMU, 16, VŠMU.Bratislava)SM1Tanečný interpret</v>
      </c>
      <c r="E275" s="17">
        <v>0.66668000000000005</v>
      </c>
      <c r="F275" s="17">
        <v>2</v>
      </c>
    </row>
    <row r="276" spans="1:6" x14ac:dyDescent="0.25">
      <c r="A276" s="9" t="str">
        <f t="shared" si="13"/>
        <v>VŠMU (VSMU, 16, VŠMU.Bratislava)</v>
      </c>
      <c r="B276" t="s">
        <v>87</v>
      </c>
      <c r="C276" t="s">
        <v>149</v>
      </c>
      <c r="D276" t="str">
        <f t="shared" si="12"/>
        <v>VŠMU (VSMU, 16, VŠMU.Bratislava)SM1Vedúci výpravy</v>
      </c>
      <c r="E276" s="17">
        <v>0.33334000000000003</v>
      </c>
      <c r="F276" s="17">
        <v>1</v>
      </c>
    </row>
    <row r="277" spans="1:6" x14ac:dyDescent="0.25">
      <c r="A277" s="9" t="str">
        <f t="shared" si="13"/>
        <v>VŠMU (VSMU, 16, VŠMU.Bratislava)</v>
      </c>
      <c r="B277" t="s">
        <v>87</v>
      </c>
      <c r="C277" t="s">
        <v>114</v>
      </c>
      <c r="D277" t="str">
        <f t="shared" si="12"/>
        <v>VŠMU (VSMU, 16, VŠMU.Bratislava)SM1Výkonný producent</v>
      </c>
      <c r="E277" s="17">
        <v>1</v>
      </c>
      <c r="F277" s="17">
        <v>1</v>
      </c>
    </row>
    <row r="278" spans="1:6" x14ac:dyDescent="0.25">
      <c r="A278" s="9" t="str">
        <f t="shared" si="13"/>
        <v>VŠMU (VSMU, 16, VŠMU.Bratislava)</v>
      </c>
      <c r="B278" t="s">
        <v>91</v>
      </c>
      <c r="C278" t="s">
        <v>150</v>
      </c>
      <c r="D278" t="str">
        <f t="shared" si="12"/>
        <v>VŠMU (VSMU, 16, VŠMU.Bratislava)SM2Autor bábok</v>
      </c>
      <c r="E278" s="17">
        <v>1</v>
      </c>
      <c r="F278" s="17">
        <v>1</v>
      </c>
    </row>
    <row r="279" spans="1:6" x14ac:dyDescent="0.25">
      <c r="A279" s="9" t="str">
        <f t="shared" si="13"/>
        <v>VŠMU (VSMU, 16, VŠMU.Bratislava)</v>
      </c>
      <c r="B279" t="s">
        <v>91</v>
      </c>
      <c r="C279" t="s">
        <v>106</v>
      </c>
      <c r="D279" t="str">
        <f t="shared" si="12"/>
        <v>VŠMU (VSMU, 16, VŠMU.Bratislava)SM2Autor dramatického diela</v>
      </c>
      <c r="E279" s="17">
        <v>1</v>
      </c>
      <c r="F279" s="17">
        <v>1</v>
      </c>
    </row>
    <row r="280" spans="1:6" x14ac:dyDescent="0.25">
      <c r="A280" s="9" t="str">
        <f t="shared" si="13"/>
        <v>VŠMU (VSMU, 16, VŠMU.Bratislava)</v>
      </c>
      <c r="B280" t="s">
        <v>91</v>
      </c>
      <c r="C280" t="s">
        <v>129</v>
      </c>
      <c r="D280" t="str">
        <f t="shared" si="12"/>
        <v>VŠMU (VSMU, 16, VŠMU.Bratislava)SM2Autor hudby</v>
      </c>
      <c r="E280" s="17">
        <v>1</v>
      </c>
      <c r="F280" s="17">
        <v>1</v>
      </c>
    </row>
    <row r="281" spans="1:6" x14ac:dyDescent="0.25">
      <c r="A281" s="9" t="str">
        <f t="shared" si="13"/>
        <v>VŠMU (VSMU, 16, VŠMU.Bratislava)</v>
      </c>
      <c r="B281" t="s">
        <v>91</v>
      </c>
      <c r="C281" t="s">
        <v>151</v>
      </c>
      <c r="D281" t="str">
        <f t="shared" si="12"/>
        <v>VŠMU (VSMU, 16, VŠMU.Bratislava)SM2Autor textu</v>
      </c>
      <c r="E281" s="17">
        <v>1</v>
      </c>
      <c r="F281" s="17">
        <v>1</v>
      </c>
    </row>
    <row r="282" spans="1:6" x14ac:dyDescent="0.25">
      <c r="A282" s="9" t="str">
        <f t="shared" si="13"/>
        <v>VŠMU (VSMU, 16, VŠMU.Bratislava)</v>
      </c>
      <c r="B282" t="s">
        <v>91</v>
      </c>
      <c r="C282" t="s">
        <v>88</v>
      </c>
      <c r="D282" t="str">
        <f t="shared" si="12"/>
        <v>VŠMU (VSMU, 16, VŠMU.Bratislava)SM2Dirigent</v>
      </c>
      <c r="E282" s="17">
        <v>5</v>
      </c>
      <c r="F282" s="17">
        <v>5</v>
      </c>
    </row>
    <row r="283" spans="1:6" x14ac:dyDescent="0.25">
      <c r="A283" s="9" t="str">
        <f t="shared" si="13"/>
        <v>VŠMU (VSMU, 16, VŠMU.Bratislava)</v>
      </c>
      <c r="B283" t="s">
        <v>91</v>
      </c>
      <c r="C283" t="s">
        <v>89</v>
      </c>
      <c r="D283" t="str">
        <f t="shared" si="12"/>
        <v>VŠMU (VSMU, 16, VŠMU.Bratislava)SM2Inštrumentalista</v>
      </c>
      <c r="E283" s="17">
        <v>1.4583299999999999</v>
      </c>
      <c r="F283" s="17">
        <v>11</v>
      </c>
    </row>
    <row r="284" spans="1:6" x14ac:dyDescent="0.25">
      <c r="A284" s="9" t="str">
        <f t="shared" si="13"/>
        <v>VŠMU (VSMU, 16, VŠMU.Bratislava)</v>
      </c>
      <c r="B284" t="s">
        <v>91</v>
      </c>
      <c r="C284" t="s">
        <v>103</v>
      </c>
      <c r="D284" t="str">
        <f t="shared" si="12"/>
        <v>VŠMU (VSMU, 16, VŠMU.Bratislava)SM2Inštrumentalista - sólista</v>
      </c>
      <c r="E284" s="17">
        <v>4</v>
      </c>
      <c r="F284" s="17">
        <v>7</v>
      </c>
    </row>
    <row r="285" spans="1:6" x14ac:dyDescent="0.25">
      <c r="A285" s="9" t="str">
        <f t="shared" si="13"/>
        <v>VŠMU (VSMU, 16, VŠMU.Bratislava)</v>
      </c>
      <c r="B285" t="s">
        <v>91</v>
      </c>
      <c r="C285" t="s">
        <v>140</v>
      </c>
      <c r="D285" t="str">
        <f t="shared" si="12"/>
        <v>VŠMU (VSMU, 16, VŠMU.Bratislava)SM2Kostýmový výtvarník</v>
      </c>
      <c r="E285" s="17">
        <v>1.6666799999999999</v>
      </c>
      <c r="F285" s="17">
        <v>3</v>
      </c>
    </row>
    <row r="286" spans="1:6" x14ac:dyDescent="0.25">
      <c r="A286" s="9" t="str">
        <f t="shared" si="13"/>
        <v>VŠMU (VSMU, 16, VŠMU.Bratislava)</v>
      </c>
      <c r="B286" t="s">
        <v>91</v>
      </c>
      <c r="C286" t="s">
        <v>111</v>
      </c>
      <c r="D286" t="str">
        <f t="shared" si="12"/>
        <v>VŠMU (VSMU, 16, VŠMU.Bratislava)SM2Režisér</v>
      </c>
      <c r="E286" s="17">
        <v>2</v>
      </c>
      <c r="F286" s="17">
        <v>2</v>
      </c>
    </row>
    <row r="287" spans="1:6" x14ac:dyDescent="0.25">
      <c r="A287" s="9" t="str">
        <f t="shared" si="13"/>
        <v>VŠMU (VSMU, 16, VŠMU.Bratislava)</v>
      </c>
      <c r="B287" t="s">
        <v>91</v>
      </c>
      <c r="C287" t="s">
        <v>111</v>
      </c>
      <c r="D287" t="str">
        <f t="shared" si="12"/>
        <v>VŠMU (VSMU, 16, VŠMU.Bratislava)SM2Režisér</v>
      </c>
      <c r="E287" s="17">
        <v>11</v>
      </c>
      <c r="F287" s="17">
        <v>11</v>
      </c>
    </row>
    <row r="288" spans="1:6" x14ac:dyDescent="0.25">
      <c r="A288" s="9" t="str">
        <f t="shared" si="13"/>
        <v>VŠMU (VSMU, 16, VŠMU.Bratislava)</v>
      </c>
      <c r="B288" t="s">
        <v>91</v>
      </c>
      <c r="C288" t="s">
        <v>141</v>
      </c>
      <c r="D288" t="str">
        <f t="shared" si="12"/>
        <v>VŠMU (VSMU, 16, VŠMU.Bratislava)SM2Scénograf</v>
      </c>
      <c r="E288" s="17">
        <v>1</v>
      </c>
      <c r="F288" s="17">
        <v>1</v>
      </c>
    </row>
    <row r="289" spans="1:6" x14ac:dyDescent="0.25">
      <c r="A289" s="9" t="str">
        <f t="shared" si="13"/>
        <v>VŠMU (VSMU, 16, VŠMU.Bratislava)</v>
      </c>
      <c r="B289" t="s">
        <v>92</v>
      </c>
      <c r="C289" t="s">
        <v>113</v>
      </c>
      <c r="D289" t="str">
        <f t="shared" si="12"/>
        <v>VŠMU (VSMU, 16, VŠMU.Bratislava)SM3Autor animácie</v>
      </c>
      <c r="E289" s="17">
        <v>0.5</v>
      </c>
      <c r="F289" s="17">
        <v>1</v>
      </c>
    </row>
    <row r="290" spans="1:6" x14ac:dyDescent="0.25">
      <c r="A290" s="9" t="str">
        <f t="shared" si="13"/>
        <v>VŠMU (VSMU, 16, VŠMU.Bratislava)</v>
      </c>
      <c r="B290" t="s">
        <v>92</v>
      </c>
      <c r="C290" t="s">
        <v>129</v>
      </c>
      <c r="D290" t="str">
        <f t="shared" si="12"/>
        <v>VŠMU (VSMU, 16, VŠMU.Bratislava)SM3Autor hudby</v>
      </c>
      <c r="E290" s="17">
        <v>2</v>
      </c>
      <c r="F290" s="17">
        <v>2</v>
      </c>
    </row>
    <row r="291" spans="1:6" x14ac:dyDescent="0.25">
      <c r="A291" s="9" t="str">
        <f t="shared" si="13"/>
        <v>VŠMU (VSMU, 16, VŠMU.Bratislava)</v>
      </c>
      <c r="B291" t="s">
        <v>92</v>
      </c>
      <c r="C291" t="s">
        <v>94</v>
      </c>
      <c r="D291" t="str">
        <f t="shared" si="12"/>
        <v>VŠMU (VSMU, 16, VŠMU.Bratislava)SM3Autor námetu</v>
      </c>
      <c r="E291" s="17">
        <v>0.5</v>
      </c>
      <c r="F291" s="17">
        <v>1</v>
      </c>
    </row>
    <row r="292" spans="1:6" x14ac:dyDescent="0.25">
      <c r="A292" s="9" t="str">
        <f t="shared" si="13"/>
        <v>VŠMU (VSMU, 16, VŠMU.Bratislava)</v>
      </c>
      <c r="B292" t="s">
        <v>92</v>
      </c>
      <c r="C292" t="s">
        <v>109</v>
      </c>
      <c r="D292" t="str">
        <f t="shared" si="12"/>
        <v>VŠMU (VSMU, 16, VŠMU.Bratislava)SM3Autor scenára</v>
      </c>
      <c r="E292" s="17">
        <v>0.5</v>
      </c>
      <c r="F292" s="17">
        <v>1</v>
      </c>
    </row>
    <row r="293" spans="1:6" x14ac:dyDescent="0.25">
      <c r="A293" s="9" t="str">
        <f t="shared" si="13"/>
        <v>VŠMU (VSMU, 16, VŠMU.Bratislava)</v>
      </c>
      <c r="B293" t="s">
        <v>92</v>
      </c>
      <c r="C293" t="s">
        <v>88</v>
      </c>
      <c r="D293" t="str">
        <f t="shared" si="12"/>
        <v>VŠMU (VSMU, 16, VŠMU.Bratislava)SM3Dirigent</v>
      </c>
      <c r="E293" s="17">
        <v>20</v>
      </c>
      <c r="F293" s="17">
        <v>20</v>
      </c>
    </row>
    <row r="294" spans="1:6" x14ac:dyDescent="0.25">
      <c r="A294" s="9" t="str">
        <f t="shared" si="13"/>
        <v>VŠMU (VSMU, 16, VŠMU.Bratislava)</v>
      </c>
      <c r="B294" t="s">
        <v>92</v>
      </c>
      <c r="C294" t="s">
        <v>95</v>
      </c>
      <c r="D294" t="str">
        <f t="shared" si="12"/>
        <v>VŠMU (VSMU, 16, VŠMU.Bratislava)SM3Dramaturg</v>
      </c>
      <c r="E294" s="17">
        <v>1</v>
      </c>
      <c r="F294" s="17">
        <v>1</v>
      </c>
    </row>
    <row r="295" spans="1:6" x14ac:dyDescent="0.25">
      <c r="A295" s="9" t="str">
        <f t="shared" si="13"/>
        <v>VŠMU (VSMU, 16, VŠMU.Bratislava)</v>
      </c>
      <c r="B295" t="s">
        <v>92</v>
      </c>
      <c r="C295" t="s">
        <v>89</v>
      </c>
      <c r="D295" t="str">
        <f t="shared" si="12"/>
        <v>VŠMU (VSMU, 16, VŠMU.Bratislava)SM3Inštrumentalista</v>
      </c>
      <c r="E295" s="17">
        <v>16.89667</v>
      </c>
      <c r="F295" s="17">
        <v>31</v>
      </c>
    </row>
    <row r="296" spans="1:6" x14ac:dyDescent="0.25">
      <c r="A296" s="9" t="str">
        <f t="shared" si="13"/>
        <v>VŠMU (VSMU, 16, VŠMU.Bratislava)</v>
      </c>
      <c r="B296" t="s">
        <v>92</v>
      </c>
      <c r="C296" t="s">
        <v>103</v>
      </c>
      <c r="D296" t="str">
        <f t="shared" si="12"/>
        <v>VŠMU (VSMU, 16, VŠMU.Bratislava)SM3Inštrumentalista - sólista</v>
      </c>
      <c r="E296" s="17">
        <v>6.5</v>
      </c>
      <c r="F296" s="17">
        <v>8</v>
      </c>
    </row>
    <row r="297" spans="1:6" x14ac:dyDescent="0.25">
      <c r="A297" s="9" t="str">
        <f t="shared" si="13"/>
        <v>VŠMU (VSMU, 16, VŠMU.Bratislava)</v>
      </c>
      <c r="B297" t="s">
        <v>92</v>
      </c>
      <c r="C297" t="s">
        <v>137</v>
      </c>
      <c r="D297" t="str">
        <f t="shared" si="12"/>
        <v>VŠMU (VSMU, 16, VŠMU.Bratislava)SM3Majster zvuku</v>
      </c>
      <c r="E297" s="17">
        <v>1</v>
      </c>
      <c r="F297" s="17">
        <v>1</v>
      </c>
    </row>
    <row r="298" spans="1:6" x14ac:dyDescent="0.25">
      <c r="A298" s="9" t="str">
        <f t="shared" si="13"/>
        <v>VŠMU (VSMU, 16, VŠMU.Bratislava)</v>
      </c>
      <c r="B298" t="s">
        <v>92</v>
      </c>
      <c r="C298" t="s">
        <v>138</v>
      </c>
      <c r="D298" t="str">
        <f t="shared" si="12"/>
        <v>VŠMU (VSMU, 16, VŠMU.Bratislava)SM3Producent</v>
      </c>
      <c r="E298" s="17">
        <v>1</v>
      </c>
      <c r="F298" s="17">
        <v>2</v>
      </c>
    </row>
    <row r="299" spans="1:6" x14ac:dyDescent="0.25">
      <c r="A299" s="9" t="str">
        <f t="shared" si="13"/>
        <v>VŠMU (VSMU, 16, VŠMU.Bratislava)</v>
      </c>
      <c r="B299" t="s">
        <v>92</v>
      </c>
      <c r="C299" t="s">
        <v>152</v>
      </c>
      <c r="D299" t="str">
        <f t="shared" si="12"/>
        <v>VŠMU (VSMU, 16, VŠMU.Bratislava)SM3Režisér animácie</v>
      </c>
      <c r="E299" s="17">
        <v>0.5</v>
      </c>
      <c r="F299" s="17">
        <v>1</v>
      </c>
    </row>
    <row r="300" spans="1:6" x14ac:dyDescent="0.25">
      <c r="A300" s="9" t="str">
        <f t="shared" si="13"/>
        <v>VŠMU (VSMU, 16, VŠMU.Bratislava)</v>
      </c>
      <c r="B300" t="s">
        <v>92</v>
      </c>
      <c r="C300" t="s">
        <v>99</v>
      </c>
      <c r="D300" t="str">
        <f t="shared" si="12"/>
        <v>VŠMU (VSMU, 16, VŠMU.Bratislava)SM3Spevák - sólista</v>
      </c>
      <c r="E300" s="17">
        <v>6.5</v>
      </c>
      <c r="F300" s="17">
        <v>10</v>
      </c>
    </row>
    <row r="301" spans="1:6" x14ac:dyDescent="0.25">
      <c r="A301" s="9" t="str">
        <f t="shared" si="13"/>
        <v>VŠMU (VSMU, 16, VŠMU.Bratislava)</v>
      </c>
      <c r="B301" t="s">
        <v>92</v>
      </c>
      <c r="C301" t="s">
        <v>117</v>
      </c>
      <c r="D301" t="str">
        <f t="shared" si="12"/>
        <v>VŠMU (VSMU, 16, VŠMU.Bratislava)SM3Strihač</v>
      </c>
      <c r="E301" s="17">
        <v>1</v>
      </c>
      <c r="F301" s="17">
        <v>1</v>
      </c>
    </row>
    <row r="302" spans="1:6" x14ac:dyDescent="0.25">
      <c r="A302" s="9" t="str">
        <f t="shared" si="13"/>
        <v>VŠMU (VSMU, 16, VŠMU.Bratislava)</v>
      </c>
      <c r="B302" t="s">
        <v>93</v>
      </c>
      <c r="C302" t="s">
        <v>153</v>
      </c>
      <c r="D302" t="str">
        <f t="shared" si="12"/>
        <v>VŠMU (VSMU, 16, VŠMU.Bratislava)SN1Asistent réžie</v>
      </c>
      <c r="E302" s="17">
        <v>0.66668000000000005</v>
      </c>
      <c r="F302" s="17">
        <v>2</v>
      </c>
    </row>
    <row r="303" spans="1:6" x14ac:dyDescent="0.25">
      <c r="A303" s="9" t="str">
        <f t="shared" si="13"/>
        <v>VŠMU (VSMU, 16, VŠMU.Bratislava)</v>
      </c>
      <c r="B303" t="s">
        <v>93</v>
      </c>
      <c r="C303" t="s">
        <v>150</v>
      </c>
      <c r="D303" t="str">
        <f t="shared" si="12"/>
        <v>VŠMU (VSMU, 16, VŠMU.Bratislava)SN1Autor bábok</v>
      </c>
      <c r="E303" s="17">
        <v>1</v>
      </c>
      <c r="F303" s="17">
        <v>1</v>
      </c>
    </row>
    <row r="304" spans="1:6" x14ac:dyDescent="0.25">
      <c r="A304" s="9" t="str">
        <f t="shared" si="13"/>
        <v>VŠMU (VSMU, 16, VŠMU.Bratislava)</v>
      </c>
      <c r="B304" t="s">
        <v>93</v>
      </c>
      <c r="C304" t="s">
        <v>106</v>
      </c>
      <c r="D304" t="str">
        <f t="shared" si="12"/>
        <v>VŠMU (VSMU, 16, VŠMU.Bratislava)SN1Autor dramatického diela</v>
      </c>
      <c r="E304" s="17">
        <v>1</v>
      </c>
      <c r="F304" s="17">
        <v>1</v>
      </c>
    </row>
    <row r="305" spans="1:6" x14ac:dyDescent="0.25">
      <c r="A305" s="9" t="str">
        <f t="shared" si="13"/>
        <v>VŠMU (VSMU, 16, VŠMU.Bratislava)</v>
      </c>
      <c r="B305" t="s">
        <v>93</v>
      </c>
      <c r="C305" t="s">
        <v>129</v>
      </c>
      <c r="D305" t="str">
        <f t="shared" si="12"/>
        <v>VŠMU (VSMU, 16, VŠMU.Bratislava)SN1Autor hudby</v>
      </c>
      <c r="E305" s="17">
        <v>8</v>
      </c>
      <c r="F305" s="17">
        <v>8</v>
      </c>
    </row>
    <row r="306" spans="1:6" x14ac:dyDescent="0.25">
      <c r="A306" s="9" t="str">
        <f t="shared" si="13"/>
        <v>VŠMU (VSMU, 16, VŠMU.Bratislava)</v>
      </c>
      <c r="B306" t="s">
        <v>93</v>
      </c>
      <c r="C306" t="s">
        <v>130</v>
      </c>
      <c r="D306" t="str">
        <f t="shared" si="12"/>
        <v>VŠMU (VSMU, 16, VŠMU.Bratislava)SN1Autor pohybovej spolupráce</v>
      </c>
      <c r="E306" s="17">
        <v>1</v>
      </c>
      <c r="F306" s="17">
        <v>1</v>
      </c>
    </row>
    <row r="307" spans="1:6" x14ac:dyDescent="0.25">
      <c r="A307" s="9" t="str">
        <f t="shared" si="13"/>
        <v>VŠMU (VSMU, 16, VŠMU.Bratislava)</v>
      </c>
      <c r="B307" t="s">
        <v>93</v>
      </c>
      <c r="C307" t="s">
        <v>131</v>
      </c>
      <c r="D307" t="str">
        <f t="shared" si="12"/>
        <v>VŠMU (VSMU, 16, VŠMU.Bratislava)SN1Autor svetelného dizajnu</v>
      </c>
      <c r="E307" s="17">
        <v>3</v>
      </c>
      <c r="F307" s="17">
        <v>3</v>
      </c>
    </row>
    <row r="308" spans="1:6" x14ac:dyDescent="0.25">
      <c r="A308" s="9" t="str">
        <f t="shared" si="13"/>
        <v>VŠMU (VSMU, 16, VŠMU.Bratislava)</v>
      </c>
      <c r="B308" t="s">
        <v>93</v>
      </c>
      <c r="C308" t="s">
        <v>132</v>
      </c>
      <c r="D308" t="str">
        <f t="shared" si="12"/>
        <v>VŠMU (VSMU, 16, VŠMU.Bratislava)SN1Autor úpravy dramatického diela</v>
      </c>
      <c r="E308" s="17">
        <v>0.5</v>
      </c>
      <c r="F308" s="17">
        <v>1</v>
      </c>
    </row>
    <row r="309" spans="1:6" x14ac:dyDescent="0.25">
      <c r="A309" s="9" t="str">
        <f t="shared" si="13"/>
        <v>VŠMU (VSMU, 16, VŠMU.Bratislava)</v>
      </c>
      <c r="B309" t="s">
        <v>93</v>
      </c>
      <c r="C309" t="s">
        <v>154</v>
      </c>
      <c r="D309" t="str">
        <f t="shared" si="12"/>
        <v>VŠMU (VSMU, 16, VŠMU.Bratislava)SN1Autor vizuálnych efektov</v>
      </c>
      <c r="E309" s="17">
        <v>1</v>
      </c>
      <c r="F309" s="17">
        <v>1</v>
      </c>
    </row>
    <row r="310" spans="1:6" x14ac:dyDescent="0.25">
      <c r="A310" s="9" t="str">
        <f t="shared" si="13"/>
        <v>VŠMU (VSMU, 16, VŠMU.Bratislava)</v>
      </c>
      <c r="B310" t="s">
        <v>93</v>
      </c>
      <c r="C310" t="s">
        <v>88</v>
      </c>
      <c r="D310" t="str">
        <f t="shared" si="12"/>
        <v>VŠMU (VSMU, 16, VŠMU.Bratislava)SN1Dirigent</v>
      </c>
      <c r="E310" s="17">
        <v>7</v>
      </c>
      <c r="F310" s="17">
        <v>7</v>
      </c>
    </row>
    <row r="311" spans="1:6" x14ac:dyDescent="0.25">
      <c r="A311" s="9" t="str">
        <f t="shared" si="13"/>
        <v>VŠMU (VSMU, 16, VŠMU.Bratislava)</v>
      </c>
      <c r="B311" t="s">
        <v>93</v>
      </c>
      <c r="C311" t="s">
        <v>95</v>
      </c>
      <c r="D311" t="str">
        <f t="shared" si="12"/>
        <v>VŠMU (VSMU, 16, VŠMU.Bratislava)SN1Dramaturg</v>
      </c>
      <c r="E311" s="17">
        <v>1</v>
      </c>
      <c r="F311" s="17">
        <v>1</v>
      </c>
    </row>
    <row r="312" spans="1:6" x14ac:dyDescent="0.25">
      <c r="A312" s="9" t="str">
        <f t="shared" si="13"/>
        <v>VŠMU (VSMU, 16, VŠMU.Bratislava)</v>
      </c>
      <c r="B312" t="s">
        <v>93</v>
      </c>
      <c r="C312" t="s">
        <v>95</v>
      </c>
      <c r="D312" t="str">
        <f t="shared" si="12"/>
        <v>VŠMU (VSMU, 16, VŠMU.Bratislava)SN1Dramaturg</v>
      </c>
      <c r="E312" s="17">
        <v>5</v>
      </c>
      <c r="F312" s="17">
        <v>6</v>
      </c>
    </row>
    <row r="313" spans="1:6" x14ac:dyDescent="0.25">
      <c r="A313" s="9" t="str">
        <f t="shared" si="13"/>
        <v>VŠMU (VSMU, 16, VŠMU.Bratislava)</v>
      </c>
      <c r="B313" t="s">
        <v>93</v>
      </c>
      <c r="C313" t="s">
        <v>96</v>
      </c>
      <c r="D313" t="str">
        <f t="shared" si="12"/>
        <v>VŠMU (VSMU, 16, VŠMU.Bratislava)SN1Dramaturg projektu</v>
      </c>
      <c r="E313" s="17">
        <v>1.25</v>
      </c>
      <c r="F313" s="17">
        <v>2</v>
      </c>
    </row>
    <row r="314" spans="1:6" x14ac:dyDescent="0.25">
      <c r="A314" s="9" t="str">
        <f t="shared" si="13"/>
        <v>VŠMU (VSMU, 16, VŠMU.Bratislava)</v>
      </c>
      <c r="B314" t="s">
        <v>93</v>
      </c>
      <c r="C314" t="s">
        <v>134</v>
      </c>
      <c r="D314" t="str">
        <f t="shared" si="12"/>
        <v>VŠMU (VSMU, 16, VŠMU.Bratislava)SN1Herec v hlavnej úlohe</v>
      </c>
      <c r="E314" s="17">
        <v>1.5705800000000001</v>
      </c>
      <c r="F314" s="17">
        <v>6</v>
      </c>
    </row>
    <row r="315" spans="1:6" x14ac:dyDescent="0.25">
      <c r="A315" s="9" t="str">
        <f t="shared" si="13"/>
        <v>VŠMU (VSMU, 16, VŠMU.Bratislava)</v>
      </c>
      <c r="B315" t="s">
        <v>93</v>
      </c>
      <c r="C315" t="s">
        <v>135</v>
      </c>
      <c r="D315" t="str">
        <f t="shared" si="12"/>
        <v>VŠMU (VSMU, 16, VŠMU.Bratislava)SN1Herec v hlavnej úlohy</v>
      </c>
      <c r="E315" s="17">
        <v>2.6103000000000001</v>
      </c>
      <c r="F315" s="17">
        <v>6</v>
      </c>
    </row>
    <row r="316" spans="1:6" x14ac:dyDescent="0.25">
      <c r="A316" s="9" t="str">
        <f t="shared" si="13"/>
        <v>VŠMU (VSMU, 16, VŠMU.Bratislava)</v>
      </c>
      <c r="B316" t="s">
        <v>93</v>
      </c>
      <c r="C316" t="s">
        <v>136</v>
      </c>
      <c r="D316" t="str">
        <f t="shared" si="12"/>
        <v>VŠMU (VSMU, 16, VŠMU.Bratislava)SN1Herec vo vedľajšej úlohe</v>
      </c>
      <c r="E316" s="17">
        <v>0.11112</v>
      </c>
      <c r="F316" s="17">
        <v>1</v>
      </c>
    </row>
    <row r="317" spans="1:6" x14ac:dyDescent="0.25">
      <c r="A317" s="9" t="str">
        <f t="shared" si="13"/>
        <v>VŠMU (VSMU, 16, VŠMU.Bratislava)</v>
      </c>
      <c r="B317" t="s">
        <v>93</v>
      </c>
      <c r="C317" t="s">
        <v>136</v>
      </c>
      <c r="D317" t="str">
        <f t="shared" si="12"/>
        <v>VŠMU (VSMU, 16, VŠMU.Bratislava)SN1Herec vo vedľajšej úlohe</v>
      </c>
      <c r="E317" s="17">
        <v>4.3659999999999997E-2</v>
      </c>
      <c r="F317" s="17">
        <v>1</v>
      </c>
    </row>
    <row r="318" spans="1:6" x14ac:dyDescent="0.25">
      <c r="A318" s="9" t="str">
        <f t="shared" si="13"/>
        <v>VŠMU (VSMU, 16, VŠMU.Bratislava)</v>
      </c>
      <c r="B318" t="s">
        <v>93</v>
      </c>
      <c r="C318" t="s">
        <v>155</v>
      </c>
      <c r="D318" t="str">
        <f t="shared" si="12"/>
        <v>VŠMU (VSMU, 16, VŠMU.Bratislava)SN1Hlasový pedagóg</v>
      </c>
      <c r="E318" s="17">
        <v>1</v>
      </c>
      <c r="F318" s="17">
        <v>1</v>
      </c>
    </row>
    <row r="319" spans="1:6" x14ac:dyDescent="0.25">
      <c r="A319" s="9" t="str">
        <f t="shared" si="13"/>
        <v>VŠMU (VSMU, 16, VŠMU.Bratislava)</v>
      </c>
      <c r="B319" t="s">
        <v>93</v>
      </c>
      <c r="C319" t="s">
        <v>118</v>
      </c>
      <c r="D319" t="str">
        <f t="shared" si="12"/>
        <v>VŠMU (VSMU, 16, VŠMU.Bratislava)SN1Choreograf</v>
      </c>
      <c r="E319" s="17">
        <v>2</v>
      </c>
      <c r="F319" s="17">
        <v>3</v>
      </c>
    </row>
    <row r="320" spans="1:6" x14ac:dyDescent="0.25">
      <c r="A320" s="9" t="str">
        <f t="shared" si="13"/>
        <v>VŠMU (VSMU, 16, VŠMU.Bratislava)</v>
      </c>
      <c r="B320" t="s">
        <v>93</v>
      </c>
      <c r="C320" t="s">
        <v>89</v>
      </c>
      <c r="D320" t="str">
        <f t="shared" si="12"/>
        <v>VŠMU (VSMU, 16, VŠMU.Bratislava)SN1Inštrumentalista</v>
      </c>
      <c r="E320" s="17">
        <v>11.315770000000001</v>
      </c>
      <c r="F320" s="17">
        <v>35</v>
      </c>
    </row>
    <row r="321" spans="1:6" x14ac:dyDescent="0.25">
      <c r="A321" s="9" t="str">
        <f t="shared" si="13"/>
        <v>VŠMU (VSMU, 16, VŠMU.Bratislava)</v>
      </c>
      <c r="B321" t="s">
        <v>93</v>
      </c>
      <c r="C321" t="s">
        <v>103</v>
      </c>
      <c r="D321" t="str">
        <f t="shared" si="12"/>
        <v>VŠMU (VSMU, 16, VŠMU.Bratislava)SN1Inštrumentalista - sólista</v>
      </c>
      <c r="E321" s="17">
        <v>21.08333</v>
      </c>
      <c r="F321" s="17">
        <v>24</v>
      </c>
    </row>
    <row r="322" spans="1:6" x14ac:dyDescent="0.25">
      <c r="A322" s="9" t="str">
        <f t="shared" si="13"/>
        <v>VŠMU (VSMU, 16, VŠMU.Bratislava)</v>
      </c>
      <c r="B322" t="s">
        <v>93</v>
      </c>
      <c r="C322" t="s">
        <v>140</v>
      </c>
      <c r="D322" t="str">
        <f t="shared" ref="D322:D385" si="14">CONCATENATE(A322,B322,C322)</f>
        <v>VŠMU (VSMU, 16, VŠMU.Bratislava)SN1Kostýmový výtvarník</v>
      </c>
      <c r="E322" s="17">
        <v>1</v>
      </c>
      <c r="F322" s="17">
        <v>1</v>
      </c>
    </row>
    <row r="323" spans="1:6" x14ac:dyDescent="0.25">
      <c r="A323" s="9" t="str">
        <f t="shared" si="13"/>
        <v>VŠMU (VSMU, 16, VŠMU.Bratislava)</v>
      </c>
      <c r="B323" t="s">
        <v>93</v>
      </c>
      <c r="C323" t="s">
        <v>137</v>
      </c>
      <c r="D323" t="str">
        <f t="shared" si="14"/>
        <v>VŠMU (VSMU, 16, VŠMU.Bratislava)SN1Majster zvuku</v>
      </c>
      <c r="E323" s="17">
        <v>0.5</v>
      </c>
      <c r="F323" s="17">
        <v>1</v>
      </c>
    </row>
    <row r="324" spans="1:6" x14ac:dyDescent="0.25">
      <c r="A324" s="9" t="str">
        <f t="shared" si="13"/>
        <v>VŠMU (VSMU, 16, VŠMU.Bratislava)</v>
      </c>
      <c r="B324" t="s">
        <v>93</v>
      </c>
      <c r="C324" t="s">
        <v>138</v>
      </c>
      <c r="D324" t="str">
        <f t="shared" si="14"/>
        <v>VŠMU (VSMU, 16, VŠMU.Bratislava)SN1Producent</v>
      </c>
      <c r="E324" s="17">
        <v>0.66668000000000005</v>
      </c>
      <c r="F324" s="17">
        <v>2</v>
      </c>
    </row>
    <row r="325" spans="1:6" x14ac:dyDescent="0.25">
      <c r="A325" s="9" t="str">
        <f t="shared" si="13"/>
        <v>VŠMU (VSMU, 16, VŠMU.Bratislava)</v>
      </c>
      <c r="B325" t="s">
        <v>93</v>
      </c>
      <c r="C325" t="s">
        <v>138</v>
      </c>
      <c r="D325" t="str">
        <f t="shared" si="14"/>
        <v>VŠMU (VSMU, 16, VŠMU.Bratislava)SN1Producent</v>
      </c>
      <c r="E325" s="17">
        <v>0.66666999999999998</v>
      </c>
      <c r="F325" s="17">
        <v>2</v>
      </c>
    </row>
    <row r="326" spans="1:6" x14ac:dyDescent="0.25">
      <c r="A326" s="9" t="str">
        <f t="shared" si="13"/>
        <v>VŠMU (VSMU, 16, VŠMU.Bratislava)</v>
      </c>
      <c r="B326" t="s">
        <v>93</v>
      </c>
      <c r="C326" t="s">
        <v>111</v>
      </c>
      <c r="D326" t="str">
        <f t="shared" si="14"/>
        <v>VŠMU (VSMU, 16, VŠMU.Bratislava)SN1Režisér</v>
      </c>
      <c r="E326" s="17">
        <v>14.5</v>
      </c>
      <c r="F326" s="17">
        <v>15</v>
      </c>
    </row>
    <row r="327" spans="1:6" x14ac:dyDescent="0.25">
      <c r="A327" s="9" t="str">
        <f t="shared" ref="A327:A390" si="15">VLOOKUP(24805,$M$2:$N$42,2,FALSE)</f>
        <v>VŠMU (VSMU, 16, VŠMU.Bratislava)</v>
      </c>
      <c r="B327" t="s">
        <v>93</v>
      </c>
      <c r="C327" t="s">
        <v>111</v>
      </c>
      <c r="D327" t="str">
        <f t="shared" si="14"/>
        <v>VŠMU (VSMU, 16, VŠMU.Bratislava)SN1Režisér</v>
      </c>
      <c r="E327" s="17">
        <v>7</v>
      </c>
      <c r="F327" s="17">
        <v>7</v>
      </c>
    </row>
    <row r="328" spans="1:6" x14ac:dyDescent="0.25">
      <c r="A328" s="9" t="str">
        <f t="shared" si="15"/>
        <v>VŠMU (VSMU, 16, VŠMU.Bratislava)</v>
      </c>
      <c r="B328" t="s">
        <v>93</v>
      </c>
      <c r="C328" t="s">
        <v>98</v>
      </c>
      <c r="D328" t="str">
        <f t="shared" si="14"/>
        <v>VŠMU (VSMU, 16, VŠMU.Bratislava)SN1Spevák</v>
      </c>
      <c r="E328" s="17">
        <v>0.94557999999999998</v>
      </c>
      <c r="F328" s="17">
        <v>6</v>
      </c>
    </row>
    <row r="329" spans="1:6" x14ac:dyDescent="0.25">
      <c r="A329" s="9" t="str">
        <f t="shared" si="15"/>
        <v>VŠMU (VSMU, 16, VŠMU.Bratislava)</v>
      </c>
      <c r="B329" t="s">
        <v>93</v>
      </c>
      <c r="C329" t="s">
        <v>99</v>
      </c>
      <c r="D329" t="str">
        <f t="shared" si="14"/>
        <v>VŠMU (VSMU, 16, VŠMU.Bratislava)SN1Spevák - sólista</v>
      </c>
      <c r="E329" s="17">
        <v>1.7</v>
      </c>
      <c r="F329" s="17">
        <v>6</v>
      </c>
    </row>
    <row r="330" spans="1:6" x14ac:dyDescent="0.25">
      <c r="A330" s="9" t="str">
        <f t="shared" si="15"/>
        <v>VŠMU (VSMU, 16, VŠMU.Bratislava)</v>
      </c>
      <c r="B330" t="s">
        <v>93</v>
      </c>
      <c r="C330" t="s">
        <v>142</v>
      </c>
      <c r="D330" t="str">
        <f t="shared" si="14"/>
        <v>VŠMU (VSMU, 16, VŠMU.Bratislava)SN1Tanečný interpret</v>
      </c>
      <c r="E330" s="17">
        <v>0.86590999999999996</v>
      </c>
      <c r="F330" s="17">
        <v>5</v>
      </c>
    </row>
    <row r="331" spans="1:6" x14ac:dyDescent="0.25">
      <c r="A331" s="9" t="str">
        <f t="shared" si="15"/>
        <v>VŠMU (VSMU, 16, VŠMU.Bratislava)</v>
      </c>
      <c r="B331" t="s">
        <v>93</v>
      </c>
      <c r="C331" t="s">
        <v>143</v>
      </c>
      <c r="D331" t="str">
        <f t="shared" si="14"/>
        <v>VŠMU (VSMU, 16, VŠMU.Bratislava)SN1Tanečný interpret - sólista</v>
      </c>
      <c r="E331" s="17">
        <v>1</v>
      </c>
      <c r="F331" s="17">
        <v>1</v>
      </c>
    </row>
    <row r="332" spans="1:6" x14ac:dyDescent="0.25">
      <c r="A332" s="9" t="str">
        <f t="shared" si="15"/>
        <v>VŠMU (VSMU, 16, VŠMU.Bratislava)</v>
      </c>
      <c r="B332" t="s">
        <v>93</v>
      </c>
      <c r="C332" t="s">
        <v>114</v>
      </c>
      <c r="D332" t="str">
        <f t="shared" si="14"/>
        <v>VŠMU (VSMU, 16, VŠMU.Bratislava)SN1Výkonný producent</v>
      </c>
      <c r="E332" s="17">
        <v>1</v>
      </c>
      <c r="F332" s="17">
        <v>1</v>
      </c>
    </row>
    <row r="333" spans="1:6" x14ac:dyDescent="0.25">
      <c r="A333" s="9" t="str">
        <f t="shared" si="15"/>
        <v>VŠMU (VSMU, 16, VŠMU.Bratislava)</v>
      </c>
      <c r="B333" t="s">
        <v>100</v>
      </c>
      <c r="C333" t="s">
        <v>128</v>
      </c>
      <c r="D333" t="str">
        <f t="shared" si="14"/>
        <v>VŠMU (VSMU, 16, VŠMU.Bratislava)SN2Autor dramatizácie literárneho diela</v>
      </c>
      <c r="E333" s="17">
        <v>0.5</v>
      </c>
      <c r="F333" s="17">
        <v>1</v>
      </c>
    </row>
    <row r="334" spans="1:6" x14ac:dyDescent="0.25">
      <c r="A334" s="9" t="str">
        <f t="shared" si="15"/>
        <v>VŠMU (VSMU, 16, VŠMU.Bratislava)</v>
      </c>
      <c r="B334" t="s">
        <v>100</v>
      </c>
      <c r="C334" t="s">
        <v>156</v>
      </c>
      <c r="D334" t="str">
        <f t="shared" si="14"/>
        <v>VŠMU (VSMU, 16, VŠMU.Bratislava)SN2Autor gradingu</v>
      </c>
      <c r="E334" s="17">
        <v>1</v>
      </c>
      <c r="F334" s="17">
        <v>1</v>
      </c>
    </row>
    <row r="335" spans="1:6" x14ac:dyDescent="0.25">
      <c r="A335" s="9" t="str">
        <f t="shared" si="15"/>
        <v>VŠMU (VSMU, 16, VŠMU.Bratislava)</v>
      </c>
      <c r="B335" t="s">
        <v>100</v>
      </c>
      <c r="C335" t="s">
        <v>129</v>
      </c>
      <c r="D335" t="str">
        <f t="shared" si="14"/>
        <v>VŠMU (VSMU, 16, VŠMU.Bratislava)SN2Autor hudby</v>
      </c>
      <c r="E335" s="17">
        <v>8</v>
      </c>
      <c r="F335" s="17">
        <v>8</v>
      </c>
    </row>
    <row r="336" spans="1:6" x14ac:dyDescent="0.25">
      <c r="A336" s="9" t="str">
        <f t="shared" si="15"/>
        <v>VŠMU (VSMU, 16, VŠMU.Bratislava)</v>
      </c>
      <c r="B336" t="s">
        <v>100</v>
      </c>
      <c r="C336" t="s">
        <v>130</v>
      </c>
      <c r="D336" t="str">
        <f t="shared" si="14"/>
        <v>VŠMU (VSMU, 16, VŠMU.Bratislava)SN2Autor pohybovej spolupráce</v>
      </c>
      <c r="E336" s="17">
        <v>2</v>
      </c>
      <c r="F336" s="17">
        <v>2</v>
      </c>
    </row>
    <row r="337" spans="1:6" x14ac:dyDescent="0.25">
      <c r="A337" s="9" t="str">
        <f t="shared" si="15"/>
        <v>VŠMU (VSMU, 16, VŠMU.Bratislava)</v>
      </c>
      <c r="B337" t="s">
        <v>100</v>
      </c>
      <c r="C337" t="s">
        <v>109</v>
      </c>
      <c r="D337" t="str">
        <f t="shared" si="14"/>
        <v>VŠMU (VSMU, 16, VŠMU.Bratislava)SN2Autor scenára</v>
      </c>
      <c r="E337" s="17">
        <v>4</v>
      </c>
      <c r="F337" s="17">
        <v>6</v>
      </c>
    </row>
    <row r="338" spans="1:6" x14ac:dyDescent="0.25">
      <c r="A338" s="9" t="str">
        <f t="shared" si="15"/>
        <v>VŠMU (VSMU, 16, VŠMU.Bratislava)</v>
      </c>
      <c r="B338" t="s">
        <v>100</v>
      </c>
      <c r="C338" t="s">
        <v>131</v>
      </c>
      <c r="D338" t="str">
        <f t="shared" si="14"/>
        <v>VŠMU (VSMU, 16, VŠMU.Bratislava)SN2Autor svetelného dizajnu</v>
      </c>
      <c r="E338" s="17">
        <v>2</v>
      </c>
      <c r="F338" s="17">
        <v>2</v>
      </c>
    </row>
    <row r="339" spans="1:6" x14ac:dyDescent="0.25">
      <c r="A339" s="9" t="str">
        <f t="shared" si="15"/>
        <v>VŠMU (VSMU, 16, VŠMU.Bratislava)</v>
      </c>
      <c r="B339" t="s">
        <v>100</v>
      </c>
      <c r="C339" t="s">
        <v>132</v>
      </c>
      <c r="D339" t="str">
        <f t="shared" si="14"/>
        <v>VŠMU (VSMU, 16, VŠMU.Bratislava)SN2Autor úpravy dramatického diela</v>
      </c>
      <c r="E339" s="17">
        <v>1</v>
      </c>
      <c r="F339" s="17">
        <v>1</v>
      </c>
    </row>
    <row r="340" spans="1:6" x14ac:dyDescent="0.25">
      <c r="A340" s="9" t="str">
        <f t="shared" si="15"/>
        <v>VŠMU (VSMU, 16, VŠMU.Bratislava)</v>
      </c>
      <c r="B340" t="s">
        <v>100</v>
      </c>
      <c r="C340" t="s">
        <v>88</v>
      </c>
      <c r="D340" t="str">
        <f t="shared" si="14"/>
        <v>VŠMU (VSMU, 16, VŠMU.Bratislava)SN2Dirigent</v>
      </c>
      <c r="E340" s="17">
        <v>7</v>
      </c>
      <c r="F340" s="17">
        <v>7</v>
      </c>
    </row>
    <row r="341" spans="1:6" x14ac:dyDescent="0.25">
      <c r="A341" s="9" t="str">
        <f t="shared" si="15"/>
        <v>VŠMU (VSMU, 16, VŠMU.Bratislava)</v>
      </c>
      <c r="B341" t="s">
        <v>100</v>
      </c>
      <c r="C341" t="s">
        <v>85</v>
      </c>
      <c r="D341" t="str">
        <f t="shared" si="14"/>
        <v>VŠMU (VSMU, 16, VŠMU.Bratislava)SN2Dizajnér</v>
      </c>
      <c r="E341" s="17">
        <v>0.2</v>
      </c>
      <c r="F341" s="17">
        <v>1</v>
      </c>
    </row>
    <row r="342" spans="1:6" x14ac:dyDescent="0.25">
      <c r="A342" s="9" t="str">
        <f t="shared" si="15"/>
        <v>VŠMU (VSMU, 16, VŠMU.Bratislava)</v>
      </c>
      <c r="B342" t="s">
        <v>100</v>
      </c>
      <c r="C342" t="s">
        <v>95</v>
      </c>
      <c r="D342" t="str">
        <f t="shared" si="14"/>
        <v>VŠMU (VSMU, 16, VŠMU.Bratislava)SN2Dramaturg</v>
      </c>
      <c r="E342" s="17">
        <v>2.5</v>
      </c>
      <c r="F342" s="17">
        <v>3</v>
      </c>
    </row>
    <row r="343" spans="1:6" x14ac:dyDescent="0.25">
      <c r="A343" s="9" t="str">
        <f t="shared" si="15"/>
        <v>VŠMU (VSMU, 16, VŠMU.Bratislava)</v>
      </c>
      <c r="B343" t="s">
        <v>100</v>
      </c>
      <c r="C343" t="s">
        <v>95</v>
      </c>
      <c r="D343" t="str">
        <f t="shared" si="14"/>
        <v>VŠMU (VSMU, 16, VŠMU.Bratislava)SN2Dramaturg</v>
      </c>
      <c r="E343" s="17">
        <v>2</v>
      </c>
      <c r="F343" s="17">
        <v>2</v>
      </c>
    </row>
    <row r="344" spans="1:6" x14ac:dyDescent="0.25">
      <c r="A344" s="9" t="str">
        <f t="shared" si="15"/>
        <v>VŠMU (VSMU, 16, VŠMU.Bratislava)</v>
      </c>
      <c r="B344" t="s">
        <v>100</v>
      </c>
      <c r="C344" t="s">
        <v>134</v>
      </c>
      <c r="D344" t="str">
        <f t="shared" si="14"/>
        <v>VŠMU (VSMU, 16, VŠMU.Bratislava)SN2Herec v hlavnej úlohe</v>
      </c>
      <c r="E344" s="17">
        <v>4.3928500000000001</v>
      </c>
      <c r="F344" s="17">
        <v>15</v>
      </c>
    </row>
    <row r="345" spans="1:6" x14ac:dyDescent="0.25">
      <c r="A345" s="9" t="str">
        <f t="shared" si="15"/>
        <v>VŠMU (VSMU, 16, VŠMU.Bratislava)</v>
      </c>
      <c r="B345" t="s">
        <v>100</v>
      </c>
      <c r="C345" t="s">
        <v>135</v>
      </c>
      <c r="D345" t="str">
        <f t="shared" si="14"/>
        <v>VŠMU (VSMU, 16, VŠMU.Bratislava)SN2Herec v hlavnej úlohy</v>
      </c>
      <c r="E345" s="17">
        <v>0.7</v>
      </c>
      <c r="F345" s="17">
        <v>2</v>
      </c>
    </row>
    <row r="346" spans="1:6" x14ac:dyDescent="0.25">
      <c r="A346" s="9" t="str">
        <f t="shared" si="15"/>
        <v>VŠMU (VSMU, 16, VŠMU.Bratislava)</v>
      </c>
      <c r="B346" t="s">
        <v>100</v>
      </c>
      <c r="C346" t="s">
        <v>136</v>
      </c>
      <c r="D346" t="str">
        <f t="shared" si="14"/>
        <v>VŠMU (VSMU, 16, VŠMU.Bratislava)SN2Herec vo vedľajšej úlohe</v>
      </c>
      <c r="E346" s="17">
        <v>1.0972299999999999</v>
      </c>
      <c r="F346" s="17">
        <v>9</v>
      </c>
    </row>
    <row r="347" spans="1:6" x14ac:dyDescent="0.25">
      <c r="A347" s="9" t="str">
        <f t="shared" si="15"/>
        <v>VŠMU (VSMU, 16, VŠMU.Bratislava)</v>
      </c>
      <c r="B347" t="s">
        <v>100</v>
      </c>
      <c r="C347" t="s">
        <v>155</v>
      </c>
      <c r="D347" t="str">
        <f t="shared" si="14"/>
        <v>VŠMU (VSMU, 16, VŠMU.Bratislava)SN2Hlasový pedagóg</v>
      </c>
      <c r="E347" s="17">
        <v>1</v>
      </c>
      <c r="F347" s="17">
        <v>1</v>
      </c>
    </row>
    <row r="348" spans="1:6" x14ac:dyDescent="0.25">
      <c r="A348" s="9" t="str">
        <f t="shared" si="15"/>
        <v>VŠMU (VSMU, 16, VŠMU.Bratislava)</v>
      </c>
      <c r="B348" t="s">
        <v>100</v>
      </c>
      <c r="C348" t="s">
        <v>118</v>
      </c>
      <c r="D348" t="str">
        <f t="shared" si="14"/>
        <v>VŠMU (VSMU, 16, VŠMU.Bratislava)SN2Choreograf</v>
      </c>
      <c r="E348" s="17">
        <v>5</v>
      </c>
      <c r="F348" s="17">
        <v>5</v>
      </c>
    </row>
    <row r="349" spans="1:6" x14ac:dyDescent="0.25">
      <c r="A349" s="9" t="str">
        <f t="shared" si="15"/>
        <v>VŠMU (VSMU, 16, VŠMU.Bratislava)</v>
      </c>
      <c r="B349" t="s">
        <v>100</v>
      </c>
      <c r="C349" t="s">
        <v>89</v>
      </c>
      <c r="D349" t="str">
        <f t="shared" si="14"/>
        <v>VŠMU (VSMU, 16, VŠMU.Bratislava)SN2Inštrumentalista</v>
      </c>
      <c r="E349" s="17">
        <v>9.2144499999999994</v>
      </c>
      <c r="F349" s="17">
        <v>32</v>
      </c>
    </row>
    <row r="350" spans="1:6" x14ac:dyDescent="0.25">
      <c r="A350" s="9" t="str">
        <f t="shared" si="15"/>
        <v>VŠMU (VSMU, 16, VŠMU.Bratislava)</v>
      </c>
      <c r="B350" t="s">
        <v>100</v>
      </c>
      <c r="C350" t="s">
        <v>103</v>
      </c>
      <c r="D350" t="str">
        <f t="shared" si="14"/>
        <v>VŠMU (VSMU, 16, VŠMU.Bratislava)SN2Inštrumentalista - sólista</v>
      </c>
      <c r="E350" s="17">
        <v>14.625080000000001</v>
      </c>
      <c r="F350" s="17">
        <v>27</v>
      </c>
    </row>
    <row r="351" spans="1:6" x14ac:dyDescent="0.25">
      <c r="A351" s="9" t="str">
        <f t="shared" si="15"/>
        <v>VŠMU (VSMU, 16, VŠMU.Bratislava)</v>
      </c>
      <c r="B351" t="s">
        <v>100</v>
      </c>
      <c r="C351" t="s">
        <v>157</v>
      </c>
      <c r="D351" t="str">
        <f t="shared" si="14"/>
        <v>VŠMU (VSMU, 16, VŠMU.Bratislava)SN2Interpret komentára</v>
      </c>
      <c r="E351" s="17">
        <v>1</v>
      </c>
      <c r="F351" s="17">
        <v>1</v>
      </c>
    </row>
    <row r="352" spans="1:6" x14ac:dyDescent="0.25">
      <c r="A352" s="9" t="str">
        <f t="shared" si="15"/>
        <v>VŠMU (VSMU, 16, VŠMU.Bratislava)</v>
      </c>
      <c r="B352" t="s">
        <v>100</v>
      </c>
      <c r="C352" t="s">
        <v>116</v>
      </c>
      <c r="D352" t="str">
        <f t="shared" si="14"/>
        <v>VŠMU (VSMU, 16, VŠMU.Bratislava)SN2Kameraman</v>
      </c>
      <c r="E352" s="17">
        <v>1.5</v>
      </c>
      <c r="F352" s="17">
        <v>2</v>
      </c>
    </row>
    <row r="353" spans="1:6" x14ac:dyDescent="0.25">
      <c r="A353" s="9" t="str">
        <f t="shared" si="15"/>
        <v>VŠMU (VSMU, 16, VŠMU.Bratislava)</v>
      </c>
      <c r="B353" t="s">
        <v>100</v>
      </c>
      <c r="C353" t="s">
        <v>140</v>
      </c>
      <c r="D353" t="str">
        <f t="shared" si="14"/>
        <v>VŠMU (VSMU, 16, VŠMU.Bratislava)SN2Kostýmový výtvarník</v>
      </c>
      <c r="E353" s="17">
        <v>4</v>
      </c>
      <c r="F353" s="17">
        <v>4</v>
      </c>
    </row>
    <row r="354" spans="1:6" x14ac:dyDescent="0.25">
      <c r="A354" s="9" t="str">
        <f t="shared" si="15"/>
        <v>VŠMU (VSMU, 16, VŠMU.Bratislava)</v>
      </c>
      <c r="B354" t="s">
        <v>100</v>
      </c>
      <c r="C354" t="s">
        <v>158</v>
      </c>
      <c r="D354" t="str">
        <f t="shared" si="14"/>
        <v>VŠMU (VSMU, 16, VŠMU.Bratislava)SN2Prekladateľ</v>
      </c>
      <c r="E354" s="17">
        <v>1</v>
      </c>
      <c r="F354" s="17">
        <v>1</v>
      </c>
    </row>
    <row r="355" spans="1:6" x14ac:dyDescent="0.25">
      <c r="A355" s="9" t="str">
        <f t="shared" si="15"/>
        <v>VŠMU (VSMU, 16, VŠMU.Bratislava)</v>
      </c>
      <c r="B355" t="s">
        <v>100</v>
      </c>
      <c r="C355" t="s">
        <v>138</v>
      </c>
      <c r="D355" t="str">
        <f t="shared" si="14"/>
        <v>VŠMU (VSMU, 16, VŠMU.Bratislava)SN2Producent</v>
      </c>
      <c r="E355" s="17">
        <v>1.25</v>
      </c>
      <c r="F355" s="17">
        <v>3</v>
      </c>
    </row>
    <row r="356" spans="1:6" x14ac:dyDescent="0.25">
      <c r="A356" s="9" t="str">
        <f t="shared" si="15"/>
        <v>VŠMU (VSMU, 16, VŠMU.Bratislava)</v>
      </c>
      <c r="B356" t="s">
        <v>100</v>
      </c>
      <c r="C356" t="s">
        <v>146</v>
      </c>
      <c r="D356" t="str">
        <f t="shared" si="14"/>
        <v>VŠMU (VSMU, 16, VŠMU.Bratislava)SN2Producent VFX</v>
      </c>
      <c r="E356" s="17">
        <v>1</v>
      </c>
      <c r="F356" s="17">
        <v>1</v>
      </c>
    </row>
    <row r="357" spans="1:6" x14ac:dyDescent="0.25">
      <c r="A357" s="9" t="str">
        <f t="shared" si="15"/>
        <v>VŠMU (VSMU, 16, VŠMU.Bratislava)</v>
      </c>
      <c r="B357" t="s">
        <v>100</v>
      </c>
      <c r="C357" t="s">
        <v>111</v>
      </c>
      <c r="D357" t="str">
        <f t="shared" si="14"/>
        <v>VŠMU (VSMU, 16, VŠMU.Bratislava)SN2Režisér</v>
      </c>
      <c r="E357" s="17">
        <v>18</v>
      </c>
      <c r="F357" s="17">
        <v>18</v>
      </c>
    </row>
    <row r="358" spans="1:6" x14ac:dyDescent="0.25">
      <c r="A358" s="9" t="str">
        <f t="shared" si="15"/>
        <v>VŠMU (VSMU, 16, VŠMU.Bratislava)</v>
      </c>
      <c r="B358" t="s">
        <v>100</v>
      </c>
      <c r="C358" t="s">
        <v>111</v>
      </c>
      <c r="D358" t="str">
        <f t="shared" si="14"/>
        <v>VŠMU (VSMU, 16, VŠMU.Bratislava)SN2Režisér</v>
      </c>
      <c r="E358" s="17">
        <v>5</v>
      </c>
      <c r="F358" s="17">
        <v>5</v>
      </c>
    </row>
    <row r="359" spans="1:6" x14ac:dyDescent="0.25">
      <c r="A359" s="9" t="str">
        <f t="shared" si="15"/>
        <v>VŠMU (VSMU, 16, VŠMU.Bratislava)</v>
      </c>
      <c r="B359" t="s">
        <v>100</v>
      </c>
      <c r="C359" t="s">
        <v>141</v>
      </c>
      <c r="D359" t="str">
        <f t="shared" si="14"/>
        <v>VŠMU (VSMU, 16, VŠMU.Bratislava)SN2Scénograf</v>
      </c>
      <c r="E359" s="17">
        <v>3</v>
      </c>
      <c r="F359" s="17">
        <v>3</v>
      </c>
    </row>
    <row r="360" spans="1:6" x14ac:dyDescent="0.25">
      <c r="A360" s="9" t="str">
        <f t="shared" si="15"/>
        <v>VŠMU (VSMU, 16, VŠMU.Bratislava)</v>
      </c>
      <c r="B360" t="s">
        <v>100</v>
      </c>
      <c r="C360" t="s">
        <v>99</v>
      </c>
      <c r="D360" t="str">
        <f t="shared" si="14"/>
        <v>VŠMU (VSMU, 16, VŠMU.Bratislava)SN2Spevák - sólista</v>
      </c>
      <c r="E360" s="17">
        <v>0.75</v>
      </c>
      <c r="F360" s="17">
        <v>3</v>
      </c>
    </row>
    <row r="361" spans="1:6" x14ac:dyDescent="0.25">
      <c r="A361" s="9" t="str">
        <f t="shared" si="15"/>
        <v>VŠMU (VSMU, 16, VŠMU.Bratislava)</v>
      </c>
      <c r="B361" t="s">
        <v>100</v>
      </c>
      <c r="C361" t="s">
        <v>117</v>
      </c>
      <c r="D361" t="str">
        <f t="shared" si="14"/>
        <v>VŠMU (VSMU, 16, VŠMU.Bratislava)SN2Strihač</v>
      </c>
      <c r="E361" s="17">
        <v>5</v>
      </c>
      <c r="F361" s="17">
        <v>6</v>
      </c>
    </row>
    <row r="362" spans="1:6" x14ac:dyDescent="0.25">
      <c r="A362" s="9" t="str">
        <f t="shared" si="15"/>
        <v>VŠMU (VSMU, 16, VŠMU.Bratislava)</v>
      </c>
      <c r="B362" t="s">
        <v>100</v>
      </c>
      <c r="C362" t="s">
        <v>114</v>
      </c>
      <c r="D362" t="str">
        <f t="shared" si="14"/>
        <v>VŠMU (VSMU, 16, VŠMU.Bratislava)SN2Výkonný producent</v>
      </c>
      <c r="E362" s="17">
        <v>1</v>
      </c>
      <c r="F362" s="17">
        <v>1</v>
      </c>
    </row>
    <row r="363" spans="1:6" x14ac:dyDescent="0.25">
      <c r="A363" s="9" t="str">
        <f t="shared" si="15"/>
        <v>VŠMU (VSMU, 16, VŠMU.Bratislava)</v>
      </c>
      <c r="B363" t="s">
        <v>102</v>
      </c>
      <c r="C363" t="s">
        <v>150</v>
      </c>
      <c r="D363" t="str">
        <f t="shared" si="14"/>
        <v>VŠMU (VSMU, 16, VŠMU.Bratislava)SN3Autor bábok</v>
      </c>
      <c r="E363" s="17">
        <v>5</v>
      </c>
      <c r="F363" s="17">
        <v>5</v>
      </c>
    </row>
    <row r="364" spans="1:6" x14ac:dyDescent="0.25">
      <c r="A364" s="9" t="str">
        <f t="shared" si="15"/>
        <v>VŠMU (VSMU, 16, VŠMU.Bratislava)</v>
      </c>
      <c r="B364" t="s">
        <v>102</v>
      </c>
      <c r="C364" t="s">
        <v>129</v>
      </c>
      <c r="D364" t="str">
        <f t="shared" si="14"/>
        <v>VŠMU (VSMU, 16, VŠMU.Bratislava)SN3Autor hudby</v>
      </c>
      <c r="E364" s="17">
        <v>18</v>
      </c>
      <c r="F364" s="17">
        <v>18</v>
      </c>
    </row>
    <row r="365" spans="1:6" x14ac:dyDescent="0.25">
      <c r="A365" s="9" t="str">
        <f t="shared" si="15"/>
        <v>VŠMU (VSMU, 16, VŠMU.Bratislava)</v>
      </c>
      <c r="B365" t="s">
        <v>102</v>
      </c>
      <c r="C365" t="s">
        <v>94</v>
      </c>
      <c r="D365" t="str">
        <f t="shared" si="14"/>
        <v>VŠMU (VSMU, 16, VŠMU.Bratislava)SN3Autor námetu</v>
      </c>
      <c r="E365" s="17">
        <v>13</v>
      </c>
      <c r="F365" s="17">
        <v>13</v>
      </c>
    </row>
    <row r="366" spans="1:6" x14ac:dyDescent="0.25">
      <c r="A366" s="9" t="str">
        <f t="shared" si="15"/>
        <v>VŠMU (VSMU, 16, VŠMU.Bratislava)</v>
      </c>
      <c r="B366" t="s">
        <v>102</v>
      </c>
      <c r="C366" t="s">
        <v>109</v>
      </c>
      <c r="D366" t="str">
        <f t="shared" si="14"/>
        <v>VŠMU (VSMU, 16, VŠMU.Bratislava)SN3Autor scenára</v>
      </c>
      <c r="E366" s="17">
        <v>2.5</v>
      </c>
      <c r="F366" s="17">
        <v>4</v>
      </c>
    </row>
    <row r="367" spans="1:6" x14ac:dyDescent="0.25">
      <c r="A367" s="9" t="str">
        <f t="shared" si="15"/>
        <v>VŠMU (VSMU, 16, VŠMU.Bratislava)</v>
      </c>
      <c r="B367" t="s">
        <v>102</v>
      </c>
      <c r="C367" t="s">
        <v>159</v>
      </c>
      <c r="D367" t="str">
        <f t="shared" si="14"/>
        <v>VŠMU (VSMU, 16, VŠMU.Bratislava)SN3Autor scény</v>
      </c>
      <c r="E367" s="17">
        <v>1</v>
      </c>
      <c r="F367" s="17">
        <v>1</v>
      </c>
    </row>
    <row r="368" spans="1:6" x14ac:dyDescent="0.25">
      <c r="A368" s="9" t="str">
        <f t="shared" si="15"/>
        <v>VŠMU (VSMU, 16, VŠMU.Bratislava)</v>
      </c>
      <c r="B368" t="s">
        <v>102</v>
      </c>
      <c r="C368" t="s">
        <v>88</v>
      </c>
      <c r="D368" t="str">
        <f t="shared" si="14"/>
        <v>VŠMU (VSMU, 16, VŠMU.Bratislava)SN3Dirigent</v>
      </c>
      <c r="E368" s="17">
        <v>13</v>
      </c>
      <c r="F368" s="17">
        <v>13</v>
      </c>
    </row>
    <row r="369" spans="1:6" x14ac:dyDescent="0.25">
      <c r="A369" s="9" t="str">
        <f t="shared" si="15"/>
        <v>VŠMU (VSMU, 16, VŠMU.Bratislava)</v>
      </c>
      <c r="B369" t="s">
        <v>102</v>
      </c>
      <c r="C369" t="s">
        <v>95</v>
      </c>
      <c r="D369" t="str">
        <f t="shared" si="14"/>
        <v>VŠMU (VSMU, 16, VŠMU.Bratislava)SN3Dramaturg</v>
      </c>
      <c r="E369" s="17">
        <v>9.5</v>
      </c>
      <c r="F369" s="17">
        <v>10</v>
      </c>
    </row>
    <row r="370" spans="1:6" x14ac:dyDescent="0.25">
      <c r="A370" s="9" t="str">
        <f t="shared" si="15"/>
        <v>VŠMU (VSMU, 16, VŠMU.Bratislava)</v>
      </c>
      <c r="B370" t="s">
        <v>102</v>
      </c>
      <c r="C370" t="s">
        <v>134</v>
      </c>
      <c r="D370" t="str">
        <f t="shared" si="14"/>
        <v>VŠMU (VSMU, 16, VŠMU.Bratislava)SN3Herec v hlavnej úlohe</v>
      </c>
      <c r="E370" s="17">
        <v>1.33334</v>
      </c>
      <c r="F370" s="17">
        <v>2</v>
      </c>
    </row>
    <row r="371" spans="1:6" x14ac:dyDescent="0.25">
      <c r="A371" s="9" t="str">
        <f t="shared" si="15"/>
        <v>VŠMU (VSMU, 16, VŠMU.Bratislava)</v>
      </c>
      <c r="B371" t="s">
        <v>102</v>
      </c>
      <c r="C371" t="s">
        <v>135</v>
      </c>
      <c r="D371" t="str">
        <f t="shared" si="14"/>
        <v>VŠMU (VSMU, 16, VŠMU.Bratislava)SN3Herec v hlavnej úlohy</v>
      </c>
      <c r="E371" s="17">
        <v>1</v>
      </c>
      <c r="F371" s="17">
        <v>1</v>
      </c>
    </row>
    <row r="372" spans="1:6" x14ac:dyDescent="0.25">
      <c r="A372" s="9" t="str">
        <f t="shared" si="15"/>
        <v>VŠMU (VSMU, 16, VŠMU.Bratislava)</v>
      </c>
      <c r="B372" t="s">
        <v>102</v>
      </c>
      <c r="C372" t="s">
        <v>118</v>
      </c>
      <c r="D372" t="str">
        <f t="shared" si="14"/>
        <v>VŠMU (VSMU, 16, VŠMU.Bratislava)SN3Choreograf</v>
      </c>
      <c r="E372" s="17">
        <v>1</v>
      </c>
      <c r="F372" s="17">
        <v>1</v>
      </c>
    </row>
    <row r="373" spans="1:6" x14ac:dyDescent="0.25">
      <c r="A373" s="9" t="str">
        <f t="shared" si="15"/>
        <v>VŠMU (VSMU, 16, VŠMU.Bratislava)</v>
      </c>
      <c r="B373" t="s">
        <v>102</v>
      </c>
      <c r="C373" t="s">
        <v>89</v>
      </c>
      <c r="D373" t="str">
        <f t="shared" si="14"/>
        <v>VŠMU (VSMU, 16, VŠMU.Bratislava)SN3Inštrumentalista</v>
      </c>
      <c r="E373" s="17">
        <v>118.87403999999999</v>
      </c>
      <c r="F373" s="17">
        <v>200</v>
      </c>
    </row>
    <row r="374" spans="1:6" x14ac:dyDescent="0.25">
      <c r="A374" s="9" t="str">
        <f t="shared" si="15"/>
        <v>VŠMU (VSMU, 16, VŠMU.Bratislava)</v>
      </c>
      <c r="B374" t="s">
        <v>102</v>
      </c>
      <c r="C374" t="s">
        <v>103</v>
      </c>
      <c r="D374" t="str">
        <f t="shared" si="14"/>
        <v>VŠMU (VSMU, 16, VŠMU.Bratislava)SN3Inštrumentalista - sólista</v>
      </c>
      <c r="E374" s="17">
        <v>76.000020000000006</v>
      </c>
      <c r="F374" s="17">
        <v>95</v>
      </c>
    </row>
    <row r="375" spans="1:6" x14ac:dyDescent="0.25">
      <c r="A375" s="9" t="str">
        <f t="shared" si="15"/>
        <v>VŠMU (VSMU, 16, VŠMU.Bratislava)</v>
      </c>
      <c r="B375" t="s">
        <v>102</v>
      </c>
      <c r="C375" t="s">
        <v>116</v>
      </c>
      <c r="D375" t="str">
        <f t="shared" si="14"/>
        <v>VŠMU (VSMU, 16, VŠMU.Bratislava)SN3Kameraman</v>
      </c>
      <c r="E375" s="17">
        <v>6</v>
      </c>
      <c r="F375" s="17">
        <v>6</v>
      </c>
    </row>
    <row r="376" spans="1:6" x14ac:dyDescent="0.25">
      <c r="A376" s="9" t="str">
        <f t="shared" si="15"/>
        <v>VŠMU (VSMU, 16, VŠMU.Bratislava)</v>
      </c>
      <c r="B376" t="s">
        <v>102</v>
      </c>
      <c r="C376" t="s">
        <v>138</v>
      </c>
      <c r="D376" t="str">
        <f t="shared" si="14"/>
        <v>VŠMU (VSMU, 16, VŠMU.Bratislava)SN3Producent</v>
      </c>
      <c r="E376" s="17">
        <v>1.33334</v>
      </c>
      <c r="F376" s="17">
        <v>4</v>
      </c>
    </row>
    <row r="377" spans="1:6" x14ac:dyDescent="0.25">
      <c r="A377" s="9" t="str">
        <f t="shared" si="15"/>
        <v>VŠMU (VSMU, 16, VŠMU.Bratislava)</v>
      </c>
      <c r="B377" t="s">
        <v>102</v>
      </c>
      <c r="C377" t="s">
        <v>111</v>
      </c>
      <c r="D377" t="str">
        <f t="shared" si="14"/>
        <v>VŠMU (VSMU, 16, VŠMU.Bratislava)SN3Režisér</v>
      </c>
      <c r="E377" s="17">
        <v>6</v>
      </c>
      <c r="F377" s="17">
        <v>6</v>
      </c>
    </row>
    <row r="378" spans="1:6" x14ac:dyDescent="0.25">
      <c r="A378" s="9" t="str">
        <f t="shared" si="15"/>
        <v>VŠMU (VSMU, 16, VŠMU.Bratislava)</v>
      </c>
      <c r="B378" t="s">
        <v>102</v>
      </c>
      <c r="C378" t="s">
        <v>141</v>
      </c>
      <c r="D378" t="str">
        <f t="shared" si="14"/>
        <v>VŠMU (VSMU, 16, VŠMU.Bratislava)SN3Scénograf</v>
      </c>
      <c r="E378" s="17">
        <v>2</v>
      </c>
      <c r="F378" s="17">
        <v>2</v>
      </c>
    </row>
    <row r="379" spans="1:6" x14ac:dyDescent="0.25">
      <c r="A379" s="9" t="str">
        <f t="shared" si="15"/>
        <v>VŠMU (VSMU, 16, VŠMU.Bratislava)</v>
      </c>
      <c r="B379" t="s">
        <v>102</v>
      </c>
      <c r="C379" t="s">
        <v>98</v>
      </c>
      <c r="D379" t="str">
        <f t="shared" si="14"/>
        <v>VŠMU (VSMU, 16, VŠMU.Bratislava)SN3Spevák</v>
      </c>
      <c r="E379" s="17">
        <v>3.8334000000000001</v>
      </c>
      <c r="F379" s="17">
        <v>11</v>
      </c>
    </row>
    <row r="380" spans="1:6" x14ac:dyDescent="0.25">
      <c r="A380" s="9" t="str">
        <f t="shared" si="15"/>
        <v>VŠMU (VSMU, 16, VŠMU.Bratislava)</v>
      </c>
      <c r="B380" t="s">
        <v>102</v>
      </c>
      <c r="C380" t="s">
        <v>99</v>
      </c>
      <c r="D380" t="str">
        <f t="shared" si="14"/>
        <v>VŠMU (VSMU, 16, VŠMU.Bratislava)SN3Spevák - sólista</v>
      </c>
      <c r="E380" s="17">
        <v>17</v>
      </c>
      <c r="F380" s="17">
        <v>17</v>
      </c>
    </row>
    <row r="381" spans="1:6" x14ac:dyDescent="0.25">
      <c r="A381" s="9" t="str">
        <f t="shared" si="15"/>
        <v>VŠMU (VSMU, 16, VŠMU.Bratislava)</v>
      </c>
      <c r="B381" t="s">
        <v>102</v>
      </c>
      <c r="C381" t="s">
        <v>117</v>
      </c>
      <c r="D381" t="str">
        <f t="shared" si="14"/>
        <v>VŠMU (VSMU, 16, VŠMU.Bratislava)SN3Strihač</v>
      </c>
      <c r="E381" s="17">
        <v>6</v>
      </c>
      <c r="F381" s="17">
        <v>6</v>
      </c>
    </row>
    <row r="382" spans="1:6" x14ac:dyDescent="0.25">
      <c r="A382" s="9" t="str">
        <f t="shared" si="15"/>
        <v>VŠMU (VSMU, 16, VŠMU.Bratislava)</v>
      </c>
      <c r="B382" t="s">
        <v>102</v>
      </c>
      <c r="C382" t="s">
        <v>114</v>
      </c>
      <c r="D382" t="str">
        <f t="shared" si="14"/>
        <v>VŠMU (VSMU, 16, VŠMU.Bratislava)SN3Výkonný producent</v>
      </c>
      <c r="E382" s="17">
        <v>3.5</v>
      </c>
      <c r="F382" s="17">
        <v>7</v>
      </c>
    </row>
    <row r="383" spans="1:6" x14ac:dyDescent="0.25">
      <c r="A383" s="9" t="str">
        <f t="shared" si="15"/>
        <v>VŠMU (VSMU, 16, VŠMU.Bratislava)</v>
      </c>
      <c r="B383" t="s">
        <v>104</v>
      </c>
      <c r="C383" t="s">
        <v>150</v>
      </c>
      <c r="D383" t="str">
        <f t="shared" si="14"/>
        <v>VŠMU (VSMU, 16, VŠMU.Bratislava)SR1Autor bábok</v>
      </c>
      <c r="E383" s="17">
        <v>1</v>
      </c>
      <c r="F383" s="17">
        <v>1</v>
      </c>
    </row>
    <row r="384" spans="1:6" x14ac:dyDescent="0.25">
      <c r="A384" s="9" t="str">
        <f t="shared" si="15"/>
        <v>VŠMU (VSMU, 16, VŠMU.Bratislava)</v>
      </c>
      <c r="B384" t="s">
        <v>104</v>
      </c>
      <c r="C384" t="s">
        <v>106</v>
      </c>
      <c r="D384" t="str">
        <f t="shared" si="14"/>
        <v>VŠMU (VSMU, 16, VŠMU.Bratislava)SR1Autor dramatického diela</v>
      </c>
      <c r="E384" s="17">
        <v>2</v>
      </c>
      <c r="F384" s="17">
        <v>2</v>
      </c>
    </row>
    <row r="385" spans="1:6" x14ac:dyDescent="0.25">
      <c r="A385" s="9" t="str">
        <f t="shared" si="15"/>
        <v>VŠMU (VSMU, 16, VŠMU.Bratislava)</v>
      </c>
      <c r="B385" t="s">
        <v>104</v>
      </c>
      <c r="C385" t="s">
        <v>128</v>
      </c>
      <c r="D385" t="str">
        <f t="shared" si="14"/>
        <v>VŠMU (VSMU, 16, VŠMU.Bratislava)SR1Autor dramatizácie literárneho diela</v>
      </c>
      <c r="E385" s="17">
        <v>1</v>
      </c>
      <c r="F385" s="17">
        <v>1</v>
      </c>
    </row>
    <row r="386" spans="1:6" x14ac:dyDescent="0.25">
      <c r="A386" s="9" t="str">
        <f t="shared" si="15"/>
        <v>VŠMU (VSMU, 16, VŠMU.Bratislava)</v>
      </c>
      <c r="B386" t="s">
        <v>104</v>
      </c>
      <c r="C386" t="s">
        <v>129</v>
      </c>
      <c r="D386" t="str">
        <f t="shared" ref="D386:D449" si="16">CONCATENATE(A386,B386,C386)</f>
        <v>VŠMU (VSMU, 16, VŠMU.Bratislava)SR1Autor hudby</v>
      </c>
      <c r="E386" s="17">
        <v>3</v>
      </c>
      <c r="F386" s="17">
        <v>3</v>
      </c>
    </row>
    <row r="387" spans="1:6" x14ac:dyDescent="0.25">
      <c r="A387" s="9" t="str">
        <f t="shared" si="15"/>
        <v>VŠMU (VSMU, 16, VŠMU.Bratislava)</v>
      </c>
      <c r="B387" t="s">
        <v>104</v>
      </c>
      <c r="C387" t="s">
        <v>94</v>
      </c>
      <c r="D387" t="str">
        <f t="shared" si="16"/>
        <v>VŠMU (VSMU, 16, VŠMU.Bratislava)SR1Autor námetu</v>
      </c>
      <c r="E387" s="17">
        <v>0.66666999999999998</v>
      </c>
      <c r="F387" s="17">
        <v>2</v>
      </c>
    </row>
    <row r="388" spans="1:6" x14ac:dyDescent="0.25">
      <c r="A388" s="9" t="str">
        <f t="shared" si="15"/>
        <v>VŠMU (VSMU, 16, VŠMU.Bratislava)</v>
      </c>
      <c r="B388" t="s">
        <v>104</v>
      </c>
      <c r="C388" t="s">
        <v>130</v>
      </c>
      <c r="D388" t="str">
        <f t="shared" si="16"/>
        <v>VŠMU (VSMU, 16, VŠMU.Bratislava)SR1Autor pohybovej spolupráce</v>
      </c>
      <c r="E388" s="17">
        <v>1</v>
      </c>
      <c r="F388" s="17">
        <v>1</v>
      </c>
    </row>
    <row r="389" spans="1:6" x14ac:dyDescent="0.25">
      <c r="A389" s="9" t="str">
        <f t="shared" si="15"/>
        <v>VŠMU (VSMU, 16, VŠMU.Bratislava)</v>
      </c>
      <c r="B389" t="s">
        <v>104</v>
      </c>
      <c r="C389" t="s">
        <v>109</v>
      </c>
      <c r="D389" t="str">
        <f t="shared" si="16"/>
        <v>VŠMU (VSMU, 16, VŠMU.Bratislava)SR1Autor scenára</v>
      </c>
      <c r="E389" s="17">
        <v>4</v>
      </c>
      <c r="F389" s="17">
        <v>4</v>
      </c>
    </row>
    <row r="390" spans="1:6" x14ac:dyDescent="0.25">
      <c r="A390" s="9" t="str">
        <f t="shared" si="15"/>
        <v>VŠMU (VSMU, 16, VŠMU.Bratislava)</v>
      </c>
      <c r="B390" t="s">
        <v>104</v>
      </c>
      <c r="C390" t="s">
        <v>131</v>
      </c>
      <c r="D390" t="str">
        <f t="shared" si="16"/>
        <v>VŠMU (VSMU, 16, VŠMU.Bratislava)SR1Autor svetelného dizajnu</v>
      </c>
      <c r="E390" s="17">
        <v>2</v>
      </c>
      <c r="F390" s="17">
        <v>2</v>
      </c>
    </row>
    <row r="391" spans="1:6" x14ac:dyDescent="0.25">
      <c r="A391" s="9" t="str">
        <f t="shared" ref="A391:A454" si="17">VLOOKUP(24805,$M$2:$N$42,2,FALSE)</f>
        <v>VŠMU (VSMU, 16, VŠMU.Bratislava)</v>
      </c>
      <c r="B391" t="s">
        <v>104</v>
      </c>
      <c r="C391" t="s">
        <v>151</v>
      </c>
      <c r="D391" t="str">
        <f t="shared" si="16"/>
        <v>VŠMU (VSMU, 16, VŠMU.Bratislava)SR1Autor textu</v>
      </c>
      <c r="E391" s="17">
        <v>1</v>
      </c>
      <c r="F391" s="17">
        <v>1</v>
      </c>
    </row>
    <row r="392" spans="1:6" x14ac:dyDescent="0.25">
      <c r="A392" s="9" t="str">
        <f t="shared" si="17"/>
        <v>VŠMU (VSMU, 16, VŠMU.Bratislava)</v>
      </c>
      <c r="B392" t="s">
        <v>104</v>
      </c>
      <c r="C392" t="s">
        <v>88</v>
      </c>
      <c r="D392" t="str">
        <f t="shared" si="16"/>
        <v>VŠMU (VSMU, 16, VŠMU.Bratislava)SR1Dirigent</v>
      </c>
      <c r="E392" s="17">
        <v>7</v>
      </c>
      <c r="F392" s="17">
        <v>7</v>
      </c>
    </row>
    <row r="393" spans="1:6" x14ac:dyDescent="0.25">
      <c r="A393" s="9" t="str">
        <f t="shared" si="17"/>
        <v>VŠMU (VSMU, 16, VŠMU.Bratislava)</v>
      </c>
      <c r="B393" t="s">
        <v>104</v>
      </c>
      <c r="C393" t="s">
        <v>95</v>
      </c>
      <c r="D393" t="str">
        <f t="shared" si="16"/>
        <v>VŠMU (VSMU, 16, VŠMU.Bratislava)SR1Dramaturg</v>
      </c>
      <c r="E393" s="17">
        <v>3.5</v>
      </c>
      <c r="F393" s="17">
        <v>5</v>
      </c>
    </row>
    <row r="394" spans="1:6" x14ac:dyDescent="0.25">
      <c r="A394" s="9" t="str">
        <f t="shared" si="17"/>
        <v>VŠMU (VSMU, 16, VŠMU.Bratislava)</v>
      </c>
      <c r="B394" t="s">
        <v>104</v>
      </c>
      <c r="C394" t="s">
        <v>135</v>
      </c>
      <c r="D394" t="str">
        <f t="shared" si="16"/>
        <v>VŠMU (VSMU, 16, VŠMU.Bratislava)SR1Herec v hlavnej úlohy</v>
      </c>
      <c r="E394" s="17">
        <v>1.3929</v>
      </c>
      <c r="F394" s="17">
        <v>4</v>
      </c>
    </row>
    <row r="395" spans="1:6" x14ac:dyDescent="0.25">
      <c r="A395" s="9" t="str">
        <f t="shared" si="17"/>
        <v>VŠMU (VSMU, 16, VŠMU.Bratislava)</v>
      </c>
      <c r="B395" t="s">
        <v>104</v>
      </c>
      <c r="C395" t="s">
        <v>136</v>
      </c>
      <c r="D395" t="str">
        <f t="shared" si="16"/>
        <v>VŠMU (VSMU, 16, VŠMU.Bratislava)SR1Herec vo vedľajšej úlohe</v>
      </c>
      <c r="E395" s="17">
        <v>0.1429</v>
      </c>
      <c r="F395" s="17">
        <v>1</v>
      </c>
    </row>
    <row r="396" spans="1:6" x14ac:dyDescent="0.25">
      <c r="A396" s="9" t="str">
        <f t="shared" si="17"/>
        <v>VŠMU (VSMU, 16, VŠMU.Bratislava)</v>
      </c>
      <c r="B396" t="s">
        <v>104</v>
      </c>
      <c r="C396" t="s">
        <v>118</v>
      </c>
      <c r="D396" t="str">
        <f t="shared" si="16"/>
        <v>VŠMU (VSMU, 16, VŠMU.Bratislava)SR1Choreograf</v>
      </c>
      <c r="E396" s="17">
        <v>1</v>
      </c>
      <c r="F396" s="17">
        <v>1</v>
      </c>
    </row>
    <row r="397" spans="1:6" x14ac:dyDescent="0.25">
      <c r="A397" s="9" t="str">
        <f t="shared" si="17"/>
        <v>VŠMU (VSMU, 16, VŠMU.Bratislava)</v>
      </c>
      <c r="B397" t="s">
        <v>104</v>
      </c>
      <c r="C397" t="s">
        <v>89</v>
      </c>
      <c r="D397" t="str">
        <f t="shared" si="16"/>
        <v>VŠMU (VSMU, 16, VŠMU.Bratislava)SR1Inštrumentalista</v>
      </c>
      <c r="E397" s="17">
        <v>6.6558400000000004</v>
      </c>
      <c r="F397" s="17">
        <v>12</v>
      </c>
    </row>
    <row r="398" spans="1:6" x14ac:dyDescent="0.25">
      <c r="A398" s="9" t="str">
        <f t="shared" si="17"/>
        <v>VŠMU (VSMU, 16, VŠMU.Bratislava)</v>
      </c>
      <c r="B398" t="s">
        <v>104</v>
      </c>
      <c r="C398" t="s">
        <v>103</v>
      </c>
      <c r="D398" t="str">
        <f t="shared" si="16"/>
        <v>VŠMU (VSMU, 16, VŠMU.Bratislava)SR1Inštrumentalista - sólista</v>
      </c>
      <c r="E398" s="17">
        <v>3.8333300000000001</v>
      </c>
      <c r="F398" s="17">
        <v>5</v>
      </c>
    </row>
    <row r="399" spans="1:6" x14ac:dyDescent="0.25">
      <c r="A399" s="9" t="str">
        <f t="shared" si="17"/>
        <v>VŠMU (VSMU, 16, VŠMU.Bratislava)</v>
      </c>
      <c r="B399" t="s">
        <v>104</v>
      </c>
      <c r="C399" t="s">
        <v>140</v>
      </c>
      <c r="D399" t="str">
        <f t="shared" si="16"/>
        <v>VŠMU (VSMU, 16, VŠMU.Bratislava)SR1Kostýmový výtvarník</v>
      </c>
      <c r="E399" s="17">
        <v>5</v>
      </c>
      <c r="F399" s="17">
        <v>5</v>
      </c>
    </row>
    <row r="400" spans="1:6" x14ac:dyDescent="0.25">
      <c r="A400" s="9" t="str">
        <f t="shared" si="17"/>
        <v>VŠMU (VSMU, 16, VŠMU.Bratislava)</v>
      </c>
      <c r="B400" t="s">
        <v>104</v>
      </c>
      <c r="C400" t="s">
        <v>111</v>
      </c>
      <c r="D400" t="str">
        <f t="shared" si="16"/>
        <v>VŠMU (VSMU, 16, VŠMU.Bratislava)SR1Režisér</v>
      </c>
      <c r="E400" s="17">
        <v>9</v>
      </c>
      <c r="F400" s="17">
        <v>9</v>
      </c>
    </row>
    <row r="401" spans="1:6" x14ac:dyDescent="0.25">
      <c r="A401" s="9" t="str">
        <f t="shared" si="17"/>
        <v>VŠMU (VSMU, 16, VŠMU.Bratislava)</v>
      </c>
      <c r="B401" t="s">
        <v>104</v>
      </c>
      <c r="C401" t="s">
        <v>141</v>
      </c>
      <c r="D401" t="str">
        <f t="shared" si="16"/>
        <v>VŠMU (VSMU, 16, VŠMU.Bratislava)SR1Scénograf</v>
      </c>
      <c r="E401" s="17">
        <v>6</v>
      </c>
      <c r="F401" s="17">
        <v>6</v>
      </c>
    </row>
    <row r="402" spans="1:6" x14ac:dyDescent="0.25">
      <c r="A402" s="9" t="str">
        <f t="shared" si="17"/>
        <v>VŠMU (VSMU, 16, VŠMU.Bratislava)</v>
      </c>
      <c r="B402" t="s">
        <v>105</v>
      </c>
      <c r="C402" t="s">
        <v>129</v>
      </c>
      <c r="D402" t="str">
        <f t="shared" si="16"/>
        <v>VŠMU (VSMU, 16, VŠMU.Bratislava)SR2Autor hudby</v>
      </c>
      <c r="E402" s="17">
        <v>1</v>
      </c>
      <c r="F402" s="17">
        <v>1</v>
      </c>
    </row>
    <row r="403" spans="1:6" x14ac:dyDescent="0.25">
      <c r="A403" s="9" t="str">
        <f t="shared" si="17"/>
        <v>VŠMU (VSMU, 16, VŠMU.Bratislava)</v>
      </c>
      <c r="B403" t="s">
        <v>105</v>
      </c>
      <c r="C403" t="s">
        <v>131</v>
      </c>
      <c r="D403" t="str">
        <f t="shared" si="16"/>
        <v>VŠMU (VSMU, 16, VŠMU.Bratislava)SR2Autor svetelného dizajnu</v>
      </c>
      <c r="E403" s="17">
        <v>1</v>
      </c>
      <c r="F403" s="17">
        <v>1</v>
      </c>
    </row>
    <row r="404" spans="1:6" x14ac:dyDescent="0.25">
      <c r="A404" s="9" t="str">
        <f t="shared" si="17"/>
        <v>VŠMU (VSMU, 16, VŠMU.Bratislava)</v>
      </c>
      <c r="B404" t="s">
        <v>105</v>
      </c>
      <c r="C404" t="s">
        <v>88</v>
      </c>
      <c r="D404" t="str">
        <f t="shared" si="16"/>
        <v>VŠMU (VSMU, 16, VŠMU.Bratislava)SR2Dirigent</v>
      </c>
      <c r="E404" s="17">
        <v>3</v>
      </c>
      <c r="F404" s="17">
        <v>3</v>
      </c>
    </row>
    <row r="405" spans="1:6" x14ac:dyDescent="0.25">
      <c r="A405" s="9" t="str">
        <f t="shared" si="17"/>
        <v>VŠMU (VSMU, 16, VŠMU.Bratislava)</v>
      </c>
      <c r="B405" t="s">
        <v>105</v>
      </c>
      <c r="C405" t="s">
        <v>135</v>
      </c>
      <c r="D405" t="str">
        <f t="shared" si="16"/>
        <v>VŠMU (VSMU, 16, VŠMU.Bratislava)SR2Herec v hlavnej úlohy</v>
      </c>
      <c r="E405" s="17">
        <v>0.75</v>
      </c>
      <c r="F405" s="17">
        <v>2</v>
      </c>
    </row>
    <row r="406" spans="1:6" x14ac:dyDescent="0.25">
      <c r="A406" s="9" t="str">
        <f t="shared" si="17"/>
        <v>VŠMU (VSMU, 16, VŠMU.Bratislava)</v>
      </c>
      <c r="B406" t="s">
        <v>105</v>
      </c>
      <c r="C406" t="s">
        <v>118</v>
      </c>
      <c r="D406" t="str">
        <f t="shared" si="16"/>
        <v>VŠMU (VSMU, 16, VŠMU.Bratislava)SR2Choreograf</v>
      </c>
      <c r="E406" s="17">
        <v>0.5</v>
      </c>
      <c r="F406" s="17">
        <v>1</v>
      </c>
    </row>
    <row r="407" spans="1:6" x14ac:dyDescent="0.25">
      <c r="A407" s="9" t="str">
        <f t="shared" si="17"/>
        <v>VŠMU (VSMU, 16, VŠMU.Bratislava)</v>
      </c>
      <c r="B407" t="s">
        <v>105</v>
      </c>
      <c r="C407" t="s">
        <v>89</v>
      </c>
      <c r="D407" t="str">
        <f t="shared" si="16"/>
        <v>VŠMU (VSMU, 16, VŠMU.Bratislava)SR2Inštrumentalista</v>
      </c>
      <c r="E407" s="17">
        <v>4.9130099999999999</v>
      </c>
      <c r="F407" s="17">
        <v>19</v>
      </c>
    </row>
    <row r="408" spans="1:6" x14ac:dyDescent="0.25">
      <c r="A408" s="9" t="str">
        <f t="shared" si="17"/>
        <v>VŠMU (VSMU, 16, VŠMU.Bratislava)</v>
      </c>
      <c r="B408" t="s">
        <v>105</v>
      </c>
      <c r="C408" t="s">
        <v>103</v>
      </c>
      <c r="D408" t="str">
        <f t="shared" si="16"/>
        <v>VŠMU (VSMU, 16, VŠMU.Bratislava)SR2Inštrumentalista - sólista</v>
      </c>
      <c r="E408" s="17">
        <v>2.8333300000000001</v>
      </c>
      <c r="F408" s="17">
        <v>4</v>
      </c>
    </row>
    <row r="409" spans="1:6" x14ac:dyDescent="0.25">
      <c r="A409" s="9" t="str">
        <f t="shared" si="17"/>
        <v>VŠMU (VSMU, 16, VŠMU.Bratislava)</v>
      </c>
      <c r="B409" t="s">
        <v>105</v>
      </c>
      <c r="C409" t="s">
        <v>140</v>
      </c>
      <c r="D409" t="str">
        <f t="shared" si="16"/>
        <v>VŠMU (VSMU, 16, VŠMU.Bratislava)SR2Kostýmový výtvarník</v>
      </c>
      <c r="E409" s="17">
        <v>2</v>
      </c>
      <c r="F409" s="17">
        <v>2</v>
      </c>
    </row>
    <row r="410" spans="1:6" x14ac:dyDescent="0.25">
      <c r="A410" s="9" t="str">
        <f t="shared" si="17"/>
        <v>VŠMU (VSMU, 16, VŠMU.Bratislava)</v>
      </c>
      <c r="B410" t="s">
        <v>105</v>
      </c>
      <c r="C410" t="s">
        <v>111</v>
      </c>
      <c r="D410" t="str">
        <f t="shared" si="16"/>
        <v>VŠMU (VSMU, 16, VŠMU.Bratislava)SR2Režisér</v>
      </c>
      <c r="E410" s="17">
        <v>2</v>
      </c>
      <c r="F410" s="17">
        <v>2</v>
      </c>
    </row>
    <row r="411" spans="1:6" x14ac:dyDescent="0.25">
      <c r="A411" s="9" t="str">
        <f t="shared" si="17"/>
        <v>VŠMU (VSMU, 16, VŠMU.Bratislava)</v>
      </c>
      <c r="B411" t="s">
        <v>105</v>
      </c>
      <c r="C411" t="s">
        <v>141</v>
      </c>
      <c r="D411" t="str">
        <f t="shared" si="16"/>
        <v>VŠMU (VSMU, 16, VŠMU.Bratislava)SR2Scénograf</v>
      </c>
      <c r="E411" s="17">
        <v>2</v>
      </c>
      <c r="F411" s="17">
        <v>2</v>
      </c>
    </row>
    <row r="412" spans="1:6" x14ac:dyDescent="0.25">
      <c r="A412" s="9" t="str">
        <f t="shared" si="17"/>
        <v>VŠMU (VSMU, 16, VŠMU.Bratislava)</v>
      </c>
      <c r="B412" t="s">
        <v>107</v>
      </c>
      <c r="C412" t="s">
        <v>88</v>
      </c>
      <c r="D412" t="str">
        <f t="shared" si="16"/>
        <v>VŠMU (VSMU, 16, VŠMU.Bratislava)SR3Dirigent</v>
      </c>
      <c r="E412" s="17">
        <v>9</v>
      </c>
      <c r="F412" s="17">
        <v>9</v>
      </c>
    </row>
    <row r="413" spans="1:6" x14ac:dyDescent="0.25">
      <c r="A413" s="9" t="str">
        <f t="shared" si="17"/>
        <v>VŠMU (VSMU, 16, VŠMU.Bratislava)</v>
      </c>
      <c r="B413" t="s">
        <v>107</v>
      </c>
      <c r="C413" t="s">
        <v>135</v>
      </c>
      <c r="D413" t="str">
        <f t="shared" si="16"/>
        <v>VŠMU (VSMU, 16, VŠMU.Bratislava)SR3Herec v hlavnej úlohy</v>
      </c>
      <c r="E413" s="17">
        <v>4.2</v>
      </c>
      <c r="F413" s="17">
        <v>5</v>
      </c>
    </row>
    <row r="414" spans="1:6" x14ac:dyDescent="0.25">
      <c r="A414" s="9" t="str">
        <f t="shared" si="17"/>
        <v>VŠMU (VSMU, 16, VŠMU.Bratislava)</v>
      </c>
      <c r="B414" t="s">
        <v>107</v>
      </c>
      <c r="C414" t="s">
        <v>89</v>
      </c>
      <c r="D414" t="str">
        <f t="shared" si="16"/>
        <v>VŠMU (VSMU, 16, VŠMU.Bratislava)SR3Inštrumentalista</v>
      </c>
      <c r="E414" s="17">
        <v>37.37724</v>
      </c>
      <c r="F414" s="17">
        <v>82</v>
      </c>
    </row>
    <row r="415" spans="1:6" x14ac:dyDescent="0.25">
      <c r="A415" s="9" t="str">
        <f t="shared" si="17"/>
        <v>VŠMU (VSMU, 16, VŠMU.Bratislava)</v>
      </c>
      <c r="B415" t="s">
        <v>107</v>
      </c>
      <c r="C415" t="s">
        <v>103</v>
      </c>
      <c r="D415" t="str">
        <f t="shared" si="16"/>
        <v>VŠMU (VSMU, 16, VŠMU.Bratislava)SR3Inštrumentalista - sólista</v>
      </c>
      <c r="E415" s="17">
        <v>51.75</v>
      </c>
      <c r="F415" s="17">
        <v>59</v>
      </c>
    </row>
    <row r="416" spans="1:6" x14ac:dyDescent="0.25">
      <c r="A416" s="9" t="str">
        <f t="shared" si="17"/>
        <v>VŠMU (VSMU, 16, VŠMU.Bratislava)</v>
      </c>
      <c r="B416" t="s">
        <v>107</v>
      </c>
      <c r="C416" t="s">
        <v>98</v>
      </c>
      <c r="D416" t="str">
        <f t="shared" si="16"/>
        <v>VŠMU (VSMU, 16, VŠMU.Bratislava)SR3Spevák</v>
      </c>
      <c r="E416" s="17">
        <v>9</v>
      </c>
      <c r="F416" s="17">
        <v>9</v>
      </c>
    </row>
    <row r="417" spans="1:6" x14ac:dyDescent="0.25">
      <c r="A417" s="9" t="str">
        <f t="shared" si="17"/>
        <v>VŠMU (VSMU, 16, VŠMU.Bratislava)</v>
      </c>
      <c r="B417" t="s">
        <v>107</v>
      </c>
      <c r="C417" t="s">
        <v>99</v>
      </c>
      <c r="D417" t="str">
        <f t="shared" si="16"/>
        <v>VŠMU (VSMU, 16, VŠMU.Bratislava)SR3Spevák - sólista</v>
      </c>
      <c r="E417" s="17">
        <v>8.3000000000000007</v>
      </c>
      <c r="F417" s="17">
        <v>9</v>
      </c>
    </row>
    <row r="418" spans="1:6" x14ac:dyDescent="0.25">
      <c r="A418" s="9" t="str">
        <f t="shared" si="17"/>
        <v>VŠMU (VSMU, 16, VŠMU.Bratislava)</v>
      </c>
      <c r="B418" t="s">
        <v>107</v>
      </c>
      <c r="C418" t="s">
        <v>142</v>
      </c>
      <c r="D418" t="str">
        <f t="shared" si="16"/>
        <v>VŠMU (VSMU, 16, VŠMU.Bratislava)SR3Tanečný interpret</v>
      </c>
      <c r="E418" s="17">
        <v>1.75</v>
      </c>
      <c r="F418" s="17">
        <v>5</v>
      </c>
    </row>
    <row r="419" spans="1:6" x14ac:dyDescent="0.25">
      <c r="A419" s="9" t="str">
        <f t="shared" si="17"/>
        <v>VŠMU (VSMU, 16, VŠMU.Bratislava)</v>
      </c>
      <c r="B419" t="s">
        <v>107</v>
      </c>
      <c r="C419" t="s">
        <v>143</v>
      </c>
      <c r="D419" t="str">
        <f t="shared" si="16"/>
        <v>VŠMU (VSMU, 16, VŠMU.Bratislava)SR3Tanečný interpret - sólista</v>
      </c>
      <c r="E419" s="17">
        <v>3</v>
      </c>
      <c r="F419" s="17">
        <v>3</v>
      </c>
    </row>
    <row r="420" spans="1:6" x14ac:dyDescent="0.25">
      <c r="A420" s="9" t="str">
        <f t="shared" si="17"/>
        <v>VŠMU (VSMU, 16, VŠMU.Bratislava)</v>
      </c>
      <c r="B420" t="s">
        <v>120</v>
      </c>
      <c r="C420" t="s">
        <v>129</v>
      </c>
      <c r="D420" t="str">
        <f t="shared" si="16"/>
        <v>VŠMU (VSMU, 16, VŠMU.Bratislava)ZM1Autor hudby</v>
      </c>
      <c r="E420" s="17">
        <v>1</v>
      </c>
      <c r="F420" s="17">
        <v>1</v>
      </c>
    </row>
    <row r="421" spans="1:6" x14ac:dyDescent="0.25">
      <c r="A421" s="9" t="str">
        <f t="shared" si="17"/>
        <v>VŠMU (VSMU, 16, VŠMU.Bratislava)</v>
      </c>
      <c r="B421" t="s">
        <v>120</v>
      </c>
      <c r="C421" t="s">
        <v>94</v>
      </c>
      <c r="D421" t="str">
        <f t="shared" si="16"/>
        <v>VŠMU (VSMU, 16, VŠMU.Bratislava)ZM1Autor námetu</v>
      </c>
      <c r="E421" s="17">
        <v>0.5</v>
      </c>
      <c r="F421" s="17">
        <v>1</v>
      </c>
    </row>
    <row r="422" spans="1:6" x14ac:dyDescent="0.25">
      <c r="A422" s="9" t="str">
        <f t="shared" si="17"/>
        <v>VŠMU (VSMU, 16, VŠMU.Bratislava)</v>
      </c>
      <c r="B422" t="s">
        <v>120</v>
      </c>
      <c r="C422" t="s">
        <v>109</v>
      </c>
      <c r="D422" t="str">
        <f t="shared" si="16"/>
        <v>VŠMU (VSMU, 16, VŠMU.Bratislava)ZM1Autor scenára</v>
      </c>
      <c r="E422" s="17">
        <v>0.5</v>
      </c>
      <c r="F422" s="17">
        <v>1</v>
      </c>
    </row>
    <row r="423" spans="1:6" x14ac:dyDescent="0.25">
      <c r="A423" s="9" t="str">
        <f t="shared" si="17"/>
        <v>VŠMU (VSMU, 16, VŠMU.Bratislava)</v>
      </c>
      <c r="B423" t="s">
        <v>120</v>
      </c>
      <c r="C423" t="s">
        <v>131</v>
      </c>
      <c r="D423" t="str">
        <f t="shared" si="16"/>
        <v>VŠMU (VSMU, 16, VŠMU.Bratislava)ZM1Autor svetelného dizajnu</v>
      </c>
      <c r="E423" s="17">
        <v>1</v>
      </c>
      <c r="F423" s="17">
        <v>1</v>
      </c>
    </row>
    <row r="424" spans="1:6" x14ac:dyDescent="0.25">
      <c r="A424" s="9" t="str">
        <f t="shared" si="17"/>
        <v>VŠMU (VSMU, 16, VŠMU.Bratislava)</v>
      </c>
      <c r="B424" t="s">
        <v>120</v>
      </c>
      <c r="C424" t="s">
        <v>95</v>
      </c>
      <c r="D424" t="str">
        <f t="shared" si="16"/>
        <v>VŠMU (VSMU, 16, VŠMU.Bratislava)ZM1Dramaturg</v>
      </c>
      <c r="E424" s="17">
        <v>1</v>
      </c>
      <c r="F424" s="17">
        <v>1</v>
      </c>
    </row>
    <row r="425" spans="1:6" x14ac:dyDescent="0.25">
      <c r="A425" s="9" t="str">
        <f t="shared" si="17"/>
        <v>VŠMU (VSMU, 16, VŠMU.Bratislava)</v>
      </c>
      <c r="B425" t="s">
        <v>120</v>
      </c>
      <c r="C425" t="s">
        <v>89</v>
      </c>
      <c r="D425" t="str">
        <f t="shared" si="16"/>
        <v>VŠMU (VSMU, 16, VŠMU.Bratislava)ZM1Inštrumentalista</v>
      </c>
      <c r="E425" s="17">
        <v>0.26</v>
      </c>
      <c r="F425" s="17">
        <v>2</v>
      </c>
    </row>
    <row r="426" spans="1:6" x14ac:dyDescent="0.25">
      <c r="A426" s="9" t="str">
        <f t="shared" si="17"/>
        <v>VŠMU (VSMU, 16, VŠMU.Bratislava)</v>
      </c>
      <c r="B426" t="s">
        <v>120</v>
      </c>
      <c r="C426" t="s">
        <v>103</v>
      </c>
      <c r="D426" t="str">
        <f t="shared" si="16"/>
        <v>VŠMU (VSMU, 16, VŠMU.Bratislava)ZM1Inštrumentalista - sólista</v>
      </c>
      <c r="E426" s="17">
        <v>1</v>
      </c>
      <c r="F426" s="17">
        <v>1</v>
      </c>
    </row>
    <row r="427" spans="1:6" x14ac:dyDescent="0.25">
      <c r="A427" s="9" t="str">
        <f t="shared" si="17"/>
        <v>VŠMU (VSMU, 16, VŠMU.Bratislava)</v>
      </c>
      <c r="B427" t="s">
        <v>120</v>
      </c>
      <c r="C427" t="s">
        <v>138</v>
      </c>
      <c r="D427" t="str">
        <f t="shared" si="16"/>
        <v>VŠMU (VSMU, 16, VŠMU.Bratislava)ZM1Producent</v>
      </c>
      <c r="E427" s="17">
        <v>0.25</v>
      </c>
      <c r="F427" s="17">
        <v>1</v>
      </c>
    </row>
    <row r="428" spans="1:6" x14ac:dyDescent="0.25">
      <c r="A428" s="9" t="str">
        <f t="shared" si="17"/>
        <v>VŠMU (VSMU, 16, VŠMU.Bratislava)</v>
      </c>
      <c r="B428" t="s">
        <v>120</v>
      </c>
      <c r="C428" t="s">
        <v>146</v>
      </c>
      <c r="D428" t="str">
        <f t="shared" si="16"/>
        <v>VŠMU (VSMU, 16, VŠMU.Bratislava)ZM1Producent VFX</v>
      </c>
      <c r="E428" s="17">
        <v>1</v>
      </c>
      <c r="F428" s="17">
        <v>1</v>
      </c>
    </row>
    <row r="429" spans="1:6" x14ac:dyDescent="0.25">
      <c r="A429" s="9" t="str">
        <f t="shared" si="17"/>
        <v>VŠMU (VSMU, 16, VŠMU.Bratislava)</v>
      </c>
      <c r="B429" t="s">
        <v>120</v>
      </c>
      <c r="C429" t="s">
        <v>111</v>
      </c>
      <c r="D429" t="str">
        <f t="shared" si="16"/>
        <v>VŠMU (VSMU, 16, VŠMU.Bratislava)ZM1Režisér</v>
      </c>
      <c r="E429" s="17">
        <v>1</v>
      </c>
      <c r="F429" s="17">
        <v>1</v>
      </c>
    </row>
    <row r="430" spans="1:6" x14ac:dyDescent="0.25">
      <c r="A430" s="9" t="str">
        <f t="shared" si="17"/>
        <v>VŠMU (VSMU, 16, VŠMU.Bratislava)</v>
      </c>
      <c r="B430" t="s">
        <v>120</v>
      </c>
      <c r="C430" t="s">
        <v>111</v>
      </c>
      <c r="D430" t="str">
        <f t="shared" si="16"/>
        <v>VŠMU (VSMU, 16, VŠMU.Bratislava)ZM1Režisér</v>
      </c>
      <c r="E430" s="17">
        <v>2</v>
      </c>
      <c r="F430" s="17">
        <v>2</v>
      </c>
    </row>
    <row r="431" spans="1:6" x14ac:dyDescent="0.25">
      <c r="A431" s="9" t="str">
        <f t="shared" si="17"/>
        <v>VŠMU (VSMU, 16, VŠMU.Bratislava)</v>
      </c>
      <c r="B431" t="s">
        <v>120</v>
      </c>
      <c r="C431" t="s">
        <v>117</v>
      </c>
      <c r="D431" t="str">
        <f t="shared" si="16"/>
        <v>VŠMU (VSMU, 16, VŠMU.Bratislava)ZM1Strihač</v>
      </c>
      <c r="E431" s="17">
        <v>2</v>
      </c>
      <c r="F431" s="17">
        <v>2</v>
      </c>
    </row>
    <row r="432" spans="1:6" x14ac:dyDescent="0.25">
      <c r="A432" s="9" t="str">
        <f t="shared" si="17"/>
        <v>VŠMU (VSMU, 16, VŠMU.Bratislava)</v>
      </c>
      <c r="B432" t="s">
        <v>120</v>
      </c>
      <c r="C432" t="s">
        <v>160</v>
      </c>
      <c r="D432" t="str">
        <f t="shared" si="16"/>
        <v>VŠMU (VSMU, 16, VŠMU.Bratislava)ZM1Supervízor postprodukcie</v>
      </c>
      <c r="E432" s="17">
        <v>1</v>
      </c>
      <c r="F432" s="17">
        <v>1</v>
      </c>
    </row>
    <row r="433" spans="1:6" x14ac:dyDescent="0.25">
      <c r="A433" s="9" t="str">
        <f t="shared" si="17"/>
        <v>VŠMU (VSMU, 16, VŠMU.Bratislava)</v>
      </c>
      <c r="B433" t="s">
        <v>108</v>
      </c>
      <c r="C433" t="s">
        <v>88</v>
      </c>
      <c r="D433" t="str">
        <f t="shared" si="16"/>
        <v>VŠMU (VSMU, 16, VŠMU.Bratislava)ZM2Dirigent</v>
      </c>
      <c r="E433" s="17">
        <v>4</v>
      </c>
      <c r="F433" s="17">
        <v>4</v>
      </c>
    </row>
    <row r="434" spans="1:6" x14ac:dyDescent="0.25">
      <c r="A434" s="9" t="str">
        <f t="shared" si="17"/>
        <v>VŠMU (VSMU, 16, VŠMU.Bratislava)</v>
      </c>
      <c r="B434" t="s">
        <v>108</v>
      </c>
      <c r="C434" t="s">
        <v>89</v>
      </c>
      <c r="D434" t="str">
        <f t="shared" si="16"/>
        <v>VŠMU (VSMU, 16, VŠMU.Bratislava)ZM2Inštrumentalista</v>
      </c>
      <c r="E434" s="17">
        <v>1.7</v>
      </c>
      <c r="F434" s="17">
        <v>7</v>
      </c>
    </row>
    <row r="435" spans="1:6" x14ac:dyDescent="0.25">
      <c r="A435" s="9" t="str">
        <f t="shared" si="17"/>
        <v>VŠMU (VSMU, 16, VŠMU.Bratislava)</v>
      </c>
      <c r="B435" t="s">
        <v>108</v>
      </c>
      <c r="C435" t="s">
        <v>103</v>
      </c>
      <c r="D435" t="str">
        <f t="shared" si="16"/>
        <v>VŠMU (VSMU, 16, VŠMU.Bratislava)ZM2Inštrumentalista - sólista</v>
      </c>
      <c r="E435" s="17">
        <v>1.0833299999999999</v>
      </c>
      <c r="F435" s="17">
        <v>3</v>
      </c>
    </row>
    <row r="436" spans="1:6" x14ac:dyDescent="0.25">
      <c r="A436" s="9" t="str">
        <f t="shared" si="17"/>
        <v>VŠMU (VSMU, 16, VŠMU.Bratislava)</v>
      </c>
      <c r="B436" t="s">
        <v>161</v>
      </c>
      <c r="C436" t="s">
        <v>129</v>
      </c>
      <c r="D436" t="str">
        <f t="shared" si="16"/>
        <v>VŠMU (VSMU, 16, VŠMU.Bratislava)ZM3Autor hudby</v>
      </c>
      <c r="E436" s="17">
        <v>1</v>
      </c>
      <c r="F436" s="17">
        <v>1</v>
      </c>
    </row>
    <row r="437" spans="1:6" x14ac:dyDescent="0.25">
      <c r="A437" s="9" t="str">
        <f t="shared" si="17"/>
        <v>VŠMU (VSMU, 16, VŠMU.Bratislava)</v>
      </c>
      <c r="B437" t="s">
        <v>161</v>
      </c>
      <c r="C437" t="s">
        <v>88</v>
      </c>
      <c r="D437" t="str">
        <f t="shared" si="16"/>
        <v>VŠMU (VSMU, 16, VŠMU.Bratislava)ZM3Dirigent</v>
      </c>
      <c r="E437" s="17">
        <v>6</v>
      </c>
      <c r="F437" s="17">
        <v>6</v>
      </c>
    </row>
    <row r="438" spans="1:6" x14ac:dyDescent="0.25">
      <c r="A438" s="9" t="str">
        <f t="shared" si="17"/>
        <v>VŠMU (VSMU, 16, VŠMU.Bratislava)</v>
      </c>
      <c r="B438" t="s">
        <v>161</v>
      </c>
      <c r="C438" t="s">
        <v>89</v>
      </c>
      <c r="D438" t="str">
        <f t="shared" si="16"/>
        <v>VŠMU (VSMU, 16, VŠMU.Bratislava)ZM3Inštrumentalista</v>
      </c>
      <c r="E438" s="17">
        <v>1</v>
      </c>
      <c r="F438" s="17">
        <v>3</v>
      </c>
    </row>
    <row r="439" spans="1:6" x14ac:dyDescent="0.25">
      <c r="A439" s="9" t="str">
        <f t="shared" si="17"/>
        <v>VŠMU (VSMU, 16, VŠMU.Bratislava)</v>
      </c>
      <c r="B439" t="s">
        <v>161</v>
      </c>
      <c r="C439" t="s">
        <v>103</v>
      </c>
      <c r="D439" t="str">
        <f t="shared" si="16"/>
        <v>VŠMU (VSMU, 16, VŠMU.Bratislava)ZM3Inštrumentalista - sólista</v>
      </c>
      <c r="E439" s="17">
        <v>11.33333</v>
      </c>
      <c r="F439" s="17">
        <v>18</v>
      </c>
    </row>
    <row r="440" spans="1:6" x14ac:dyDescent="0.25">
      <c r="A440" s="9" t="str">
        <f t="shared" si="17"/>
        <v>VŠMU (VSMU, 16, VŠMU.Bratislava)</v>
      </c>
      <c r="B440" t="s">
        <v>125</v>
      </c>
      <c r="C440" t="s">
        <v>129</v>
      </c>
      <c r="D440" t="str">
        <f t="shared" si="16"/>
        <v>VŠMU (VSMU, 16, VŠMU.Bratislava)ZN1Autor hudby</v>
      </c>
      <c r="E440" s="17">
        <v>2</v>
      </c>
      <c r="F440" s="17">
        <v>2</v>
      </c>
    </row>
    <row r="441" spans="1:6" x14ac:dyDescent="0.25">
      <c r="A441" s="9" t="str">
        <f t="shared" si="17"/>
        <v>VŠMU (VSMU, 16, VŠMU.Bratislava)</v>
      </c>
      <c r="B441" t="s">
        <v>125</v>
      </c>
      <c r="C441" t="s">
        <v>131</v>
      </c>
      <c r="D441" t="str">
        <f t="shared" si="16"/>
        <v>VŠMU (VSMU, 16, VŠMU.Bratislava)ZN1Autor svetelného dizajnu</v>
      </c>
      <c r="E441" s="17">
        <v>1</v>
      </c>
      <c r="F441" s="17">
        <v>1</v>
      </c>
    </row>
    <row r="442" spans="1:6" x14ac:dyDescent="0.25">
      <c r="A442" s="9" t="str">
        <f t="shared" si="17"/>
        <v>VŠMU (VSMU, 16, VŠMU.Bratislava)</v>
      </c>
      <c r="B442" t="s">
        <v>125</v>
      </c>
      <c r="C442" t="s">
        <v>132</v>
      </c>
      <c r="D442" t="str">
        <f t="shared" si="16"/>
        <v>VŠMU (VSMU, 16, VŠMU.Bratislava)ZN1Autor úpravy dramatického diela</v>
      </c>
      <c r="E442" s="17">
        <v>1</v>
      </c>
      <c r="F442" s="17">
        <v>1</v>
      </c>
    </row>
    <row r="443" spans="1:6" x14ac:dyDescent="0.25">
      <c r="A443" s="9" t="str">
        <f t="shared" si="17"/>
        <v>VŠMU (VSMU, 16, VŠMU.Bratislava)</v>
      </c>
      <c r="B443" t="s">
        <v>125</v>
      </c>
      <c r="C443" t="s">
        <v>95</v>
      </c>
      <c r="D443" t="str">
        <f t="shared" si="16"/>
        <v>VŠMU (VSMU, 16, VŠMU.Bratislava)ZN1Dramaturg</v>
      </c>
      <c r="E443" s="17">
        <v>4</v>
      </c>
      <c r="F443" s="17">
        <v>4</v>
      </c>
    </row>
    <row r="444" spans="1:6" x14ac:dyDescent="0.25">
      <c r="A444" s="9" t="str">
        <f t="shared" si="17"/>
        <v>VŠMU (VSMU, 16, VŠMU.Bratislava)</v>
      </c>
      <c r="B444" t="s">
        <v>125</v>
      </c>
      <c r="C444" t="s">
        <v>135</v>
      </c>
      <c r="D444" t="str">
        <f t="shared" si="16"/>
        <v>VŠMU (VSMU, 16, VŠMU.Bratislava)ZN1Herec v hlavnej úlohy</v>
      </c>
      <c r="E444" s="17">
        <v>0.1</v>
      </c>
      <c r="F444" s="17">
        <v>1</v>
      </c>
    </row>
    <row r="445" spans="1:6" x14ac:dyDescent="0.25">
      <c r="A445" s="9" t="str">
        <f t="shared" si="17"/>
        <v>VŠMU (VSMU, 16, VŠMU.Bratislava)</v>
      </c>
      <c r="B445" t="s">
        <v>125</v>
      </c>
      <c r="C445" t="s">
        <v>89</v>
      </c>
      <c r="D445" t="str">
        <f t="shared" si="16"/>
        <v>VŠMU (VSMU, 16, VŠMU.Bratislava)ZN1Inštrumentalista</v>
      </c>
      <c r="E445" s="17">
        <v>1</v>
      </c>
      <c r="F445" s="17">
        <v>1</v>
      </c>
    </row>
    <row r="446" spans="1:6" x14ac:dyDescent="0.25">
      <c r="A446" s="9" t="str">
        <f t="shared" si="17"/>
        <v>VŠMU (VSMU, 16, VŠMU.Bratislava)</v>
      </c>
      <c r="B446" t="s">
        <v>125</v>
      </c>
      <c r="C446" t="s">
        <v>140</v>
      </c>
      <c r="D446" t="str">
        <f t="shared" si="16"/>
        <v>VŠMU (VSMU, 16, VŠMU.Bratislava)ZN1Kostýmový výtvarník</v>
      </c>
      <c r="E446" s="17">
        <v>1</v>
      </c>
      <c r="F446" s="17">
        <v>1</v>
      </c>
    </row>
    <row r="447" spans="1:6" x14ac:dyDescent="0.25">
      <c r="A447" s="9" t="str">
        <f t="shared" si="17"/>
        <v>VŠMU (VSMU, 16, VŠMU.Bratislava)</v>
      </c>
      <c r="B447" t="s">
        <v>125</v>
      </c>
      <c r="C447" t="s">
        <v>111</v>
      </c>
      <c r="D447" t="str">
        <f t="shared" si="16"/>
        <v>VŠMU (VSMU, 16, VŠMU.Bratislava)ZN1Režisér</v>
      </c>
      <c r="E447" s="17">
        <v>1</v>
      </c>
      <c r="F447" s="17">
        <v>1</v>
      </c>
    </row>
    <row r="448" spans="1:6" x14ac:dyDescent="0.25">
      <c r="A448" s="9" t="str">
        <f t="shared" si="17"/>
        <v>VŠMU (VSMU, 16, VŠMU.Bratislava)</v>
      </c>
      <c r="B448" t="s">
        <v>125</v>
      </c>
      <c r="C448" t="s">
        <v>141</v>
      </c>
      <c r="D448" t="str">
        <f t="shared" si="16"/>
        <v>VŠMU (VSMU, 16, VŠMU.Bratislava)ZN1Scénograf</v>
      </c>
      <c r="E448" s="17">
        <v>1</v>
      </c>
      <c r="F448" s="17">
        <v>1</v>
      </c>
    </row>
    <row r="449" spans="1:6" x14ac:dyDescent="0.25">
      <c r="A449" s="9" t="str">
        <f t="shared" si="17"/>
        <v>VŠMU (VSMU, 16, VŠMU.Bratislava)</v>
      </c>
      <c r="B449" t="s">
        <v>125</v>
      </c>
      <c r="C449" t="s">
        <v>99</v>
      </c>
      <c r="D449" t="str">
        <f t="shared" si="16"/>
        <v>VŠMU (VSMU, 16, VŠMU.Bratislava)ZN1Spevák - sólista</v>
      </c>
      <c r="E449" s="17">
        <v>9.0899999999999995E-2</v>
      </c>
      <c r="F449" s="17">
        <v>1</v>
      </c>
    </row>
    <row r="450" spans="1:6" x14ac:dyDescent="0.25">
      <c r="A450" s="9" t="str">
        <f t="shared" si="17"/>
        <v>VŠMU (VSMU, 16, VŠMU.Bratislava)</v>
      </c>
      <c r="B450" t="s">
        <v>125</v>
      </c>
      <c r="C450" t="s">
        <v>142</v>
      </c>
      <c r="D450" t="str">
        <f t="shared" ref="D450:D513" si="18">CONCATENATE(A450,B450,C450)</f>
        <v>VŠMU (VSMU, 16, VŠMU.Bratislava)ZN1Tanečný interpret</v>
      </c>
      <c r="E450" s="17">
        <v>0.2</v>
      </c>
      <c r="F450" s="17">
        <v>1</v>
      </c>
    </row>
    <row r="451" spans="1:6" x14ac:dyDescent="0.25">
      <c r="A451" s="9" t="str">
        <f t="shared" si="17"/>
        <v>VŠMU (VSMU, 16, VŠMU.Bratislava)</v>
      </c>
      <c r="B451" t="s">
        <v>126</v>
      </c>
      <c r="C451" t="s">
        <v>150</v>
      </c>
      <c r="D451" t="str">
        <f t="shared" si="18"/>
        <v>VŠMU (VSMU, 16, VŠMU.Bratislava)ZN2Autor bábok</v>
      </c>
      <c r="E451" s="17">
        <v>1</v>
      </c>
      <c r="F451" s="17">
        <v>1</v>
      </c>
    </row>
    <row r="452" spans="1:6" x14ac:dyDescent="0.25">
      <c r="A452" s="9" t="str">
        <f t="shared" si="17"/>
        <v>VŠMU (VSMU, 16, VŠMU.Bratislava)</v>
      </c>
      <c r="B452" t="s">
        <v>126</v>
      </c>
      <c r="C452" t="s">
        <v>128</v>
      </c>
      <c r="D452" t="str">
        <f t="shared" si="18"/>
        <v>VŠMU (VSMU, 16, VŠMU.Bratislava)ZN2Autor dramatizácie literárneho diela</v>
      </c>
      <c r="E452" s="17">
        <v>1</v>
      </c>
      <c r="F452" s="17">
        <v>1</v>
      </c>
    </row>
    <row r="453" spans="1:6" x14ac:dyDescent="0.25">
      <c r="A453" s="9" t="str">
        <f t="shared" si="17"/>
        <v>VŠMU (VSMU, 16, VŠMU.Bratislava)</v>
      </c>
      <c r="B453" t="s">
        <v>126</v>
      </c>
      <c r="C453" t="s">
        <v>129</v>
      </c>
      <c r="D453" t="str">
        <f t="shared" si="18"/>
        <v>VŠMU (VSMU, 16, VŠMU.Bratislava)ZN2Autor hudby</v>
      </c>
      <c r="E453" s="17">
        <v>2</v>
      </c>
      <c r="F453" s="17">
        <v>2</v>
      </c>
    </row>
    <row r="454" spans="1:6" x14ac:dyDescent="0.25">
      <c r="A454" s="9" t="str">
        <f t="shared" si="17"/>
        <v>VŠMU (VSMU, 16, VŠMU.Bratislava)</v>
      </c>
      <c r="B454" t="s">
        <v>126</v>
      </c>
      <c r="C454" t="s">
        <v>132</v>
      </c>
      <c r="D454" t="str">
        <f t="shared" si="18"/>
        <v>VŠMU (VSMU, 16, VŠMU.Bratislava)ZN2Autor úpravy dramatického diela</v>
      </c>
      <c r="E454" s="17">
        <v>1</v>
      </c>
      <c r="F454" s="17">
        <v>1</v>
      </c>
    </row>
    <row r="455" spans="1:6" x14ac:dyDescent="0.25">
      <c r="A455" s="9" t="str">
        <f t="shared" ref="A455:A464" si="19">VLOOKUP(24805,$M$2:$N$42,2,FALSE)</f>
        <v>VŠMU (VSMU, 16, VŠMU.Bratislava)</v>
      </c>
      <c r="B455" t="s">
        <v>126</v>
      </c>
      <c r="C455" t="s">
        <v>89</v>
      </c>
      <c r="D455" t="str">
        <f t="shared" si="18"/>
        <v>VŠMU (VSMU, 16, VŠMU.Bratislava)ZN2Inštrumentalista</v>
      </c>
      <c r="E455" s="17">
        <v>0.02</v>
      </c>
      <c r="F455" s="17">
        <v>2</v>
      </c>
    </row>
    <row r="456" spans="1:6" x14ac:dyDescent="0.25">
      <c r="A456" s="9" t="str">
        <f t="shared" si="19"/>
        <v>VŠMU (VSMU, 16, VŠMU.Bratislava)</v>
      </c>
      <c r="B456" t="s">
        <v>126</v>
      </c>
      <c r="C456" t="s">
        <v>103</v>
      </c>
      <c r="D456" t="str">
        <f t="shared" si="18"/>
        <v>VŠMU (VSMU, 16, VŠMU.Bratislava)ZN2Inštrumentalista - sólista</v>
      </c>
      <c r="E456" s="17">
        <v>2</v>
      </c>
      <c r="F456" s="17">
        <v>2</v>
      </c>
    </row>
    <row r="457" spans="1:6" x14ac:dyDescent="0.25">
      <c r="A457" s="9" t="str">
        <f t="shared" si="19"/>
        <v>VŠMU (VSMU, 16, VŠMU.Bratislava)</v>
      </c>
      <c r="B457" t="s">
        <v>126</v>
      </c>
      <c r="C457" t="s">
        <v>140</v>
      </c>
      <c r="D457" t="str">
        <f t="shared" si="18"/>
        <v>VŠMU (VSMU, 16, VŠMU.Bratislava)ZN2Kostýmový výtvarník</v>
      </c>
      <c r="E457" s="17">
        <v>1</v>
      </c>
      <c r="F457" s="17">
        <v>1</v>
      </c>
    </row>
    <row r="458" spans="1:6" x14ac:dyDescent="0.25">
      <c r="A458" s="9" t="str">
        <f t="shared" si="19"/>
        <v>VŠMU (VSMU, 16, VŠMU.Bratislava)</v>
      </c>
      <c r="B458" t="s">
        <v>126</v>
      </c>
      <c r="C458" t="s">
        <v>111</v>
      </c>
      <c r="D458" t="str">
        <f t="shared" si="18"/>
        <v>VŠMU (VSMU, 16, VŠMU.Bratislava)ZN2Režisér</v>
      </c>
      <c r="E458" s="17">
        <v>2</v>
      </c>
      <c r="F458" s="17">
        <v>2</v>
      </c>
    </row>
    <row r="459" spans="1:6" x14ac:dyDescent="0.25">
      <c r="A459" s="9" t="str">
        <f t="shared" si="19"/>
        <v>VŠMU (VSMU, 16, VŠMU.Bratislava)</v>
      </c>
      <c r="B459" t="s">
        <v>126</v>
      </c>
      <c r="C459" t="s">
        <v>141</v>
      </c>
      <c r="D459" t="str">
        <f t="shared" si="18"/>
        <v>VŠMU (VSMU, 16, VŠMU.Bratislava)ZN2Scénograf</v>
      </c>
      <c r="E459" s="17">
        <v>1</v>
      </c>
      <c r="F459" s="17">
        <v>1</v>
      </c>
    </row>
    <row r="460" spans="1:6" x14ac:dyDescent="0.25">
      <c r="A460" s="9" t="str">
        <f t="shared" si="19"/>
        <v>VŠMU (VSMU, 16, VŠMU.Bratislava)</v>
      </c>
      <c r="B460" t="s">
        <v>119</v>
      </c>
      <c r="C460" t="s">
        <v>129</v>
      </c>
      <c r="D460" t="str">
        <f t="shared" si="18"/>
        <v>VŠMU (VSMU, 16, VŠMU.Bratislava)ZN3Autor hudby</v>
      </c>
      <c r="E460" s="17">
        <v>1</v>
      </c>
      <c r="F460" s="17">
        <v>1</v>
      </c>
    </row>
    <row r="461" spans="1:6" x14ac:dyDescent="0.25">
      <c r="A461" s="9" t="str">
        <f t="shared" si="19"/>
        <v>VŠMU (VSMU, 16, VŠMU.Bratislava)</v>
      </c>
      <c r="B461" t="s">
        <v>119</v>
      </c>
      <c r="C461" t="s">
        <v>95</v>
      </c>
      <c r="D461" t="str">
        <f t="shared" si="18"/>
        <v>VŠMU (VSMU, 16, VŠMU.Bratislava)ZN3Dramaturg</v>
      </c>
      <c r="E461" s="17">
        <v>1</v>
      </c>
      <c r="F461" s="17">
        <v>1</v>
      </c>
    </row>
    <row r="462" spans="1:6" x14ac:dyDescent="0.25">
      <c r="A462" s="9" t="str">
        <f t="shared" si="19"/>
        <v>VŠMU (VSMU, 16, VŠMU.Bratislava)</v>
      </c>
      <c r="B462" t="s">
        <v>119</v>
      </c>
      <c r="C462" t="s">
        <v>89</v>
      </c>
      <c r="D462" t="str">
        <f t="shared" si="18"/>
        <v>VŠMU (VSMU, 16, VŠMU.Bratislava)ZN3Inštrumentalista</v>
      </c>
      <c r="E462" s="17">
        <v>0.03</v>
      </c>
      <c r="F462" s="17">
        <v>3</v>
      </c>
    </row>
    <row r="463" spans="1:6" x14ac:dyDescent="0.25">
      <c r="A463" s="9" t="str">
        <f t="shared" si="19"/>
        <v>VŠMU (VSMU, 16, VŠMU.Bratislava)</v>
      </c>
      <c r="B463" t="s">
        <v>119</v>
      </c>
      <c r="C463" t="s">
        <v>103</v>
      </c>
      <c r="D463" t="str">
        <f t="shared" si="18"/>
        <v>VŠMU (VSMU, 16, VŠMU.Bratislava)ZN3Inštrumentalista - sólista</v>
      </c>
      <c r="E463" s="17">
        <v>1.5</v>
      </c>
      <c r="F463" s="17">
        <v>2</v>
      </c>
    </row>
    <row r="464" spans="1:6" x14ac:dyDescent="0.25">
      <c r="A464" s="9" t="str">
        <f t="shared" si="19"/>
        <v>VŠMU (VSMU, 16, VŠMU.Bratislava)</v>
      </c>
      <c r="B464" t="s">
        <v>119</v>
      </c>
      <c r="C464" t="s">
        <v>138</v>
      </c>
      <c r="D464" t="str">
        <f t="shared" si="18"/>
        <v>VŠMU (VSMU, 16, VŠMU.Bratislava)ZN3Producent</v>
      </c>
      <c r="E464" s="17">
        <v>0.66666999999999998</v>
      </c>
      <c r="F464" s="17">
        <v>2</v>
      </c>
    </row>
    <row r="465" spans="1:6" x14ac:dyDescent="0.25">
      <c r="A465" s="9" t="str">
        <f t="shared" ref="A465:A496" si="20">VLOOKUP(24806,$M$2:$N$42,2,FALSE)</f>
        <v>VŠVU (VŠVU)</v>
      </c>
      <c r="B465" t="s">
        <v>127</v>
      </c>
      <c r="C465" t="s">
        <v>90</v>
      </c>
      <c r="D465" t="str">
        <f t="shared" si="18"/>
        <v>VŠVU (VŠVU)EM1Výtvarník</v>
      </c>
      <c r="E465" s="17">
        <v>2.5</v>
      </c>
      <c r="F465" s="17">
        <v>3</v>
      </c>
    </row>
    <row r="466" spans="1:6" x14ac:dyDescent="0.25">
      <c r="A466" s="9" t="str">
        <f t="shared" si="20"/>
        <v>VŠVU (VŠVU)</v>
      </c>
      <c r="B466" t="s">
        <v>139</v>
      </c>
      <c r="C466" t="s">
        <v>85</v>
      </c>
      <c r="D466" t="str">
        <f t="shared" si="18"/>
        <v>VŠVU (VŠVU)EM2Dizajnér</v>
      </c>
      <c r="E466" s="17">
        <v>1.5</v>
      </c>
      <c r="F466" s="17">
        <v>2</v>
      </c>
    </row>
    <row r="467" spans="1:6" x14ac:dyDescent="0.25">
      <c r="A467" s="9" t="str">
        <f t="shared" si="20"/>
        <v>VŠVU (VŠVU)</v>
      </c>
      <c r="B467" t="s">
        <v>139</v>
      </c>
      <c r="C467" t="s">
        <v>90</v>
      </c>
      <c r="D467" t="str">
        <f t="shared" si="18"/>
        <v>VŠVU (VŠVU)EM2Výtvarník</v>
      </c>
      <c r="E467" s="17">
        <v>0.5</v>
      </c>
      <c r="F467" s="17">
        <v>1</v>
      </c>
    </row>
    <row r="468" spans="1:6" x14ac:dyDescent="0.25">
      <c r="A468" s="9" t="str">
        <f t="shared" si="20"/>
        <v>VŠVU (VŠVU)</v>
      </c>
      <c r="B468" t="s">
        <v>121</v>
      </c>
      <c r="C468" t="s">
        <v>85</v>
      </c>
      <c r="D468" t="str">
        <f t="shared" si="18"/>
        <v>VŠVU (VŠVU)EM3Dizajnér</v>
      </c>
      <c r="E468" s="17">
        <v>5</v>
      </c>
      <c r="F468" s="17">
        <v>5</v>
      </c>
    </row>
    <row r="469" spans="1:6" x14ac:dyDescent="0.25">
      <c r="A469" s="9" t="str">
        <f t="shared" si="20"/>
        <v>VŠVU (VŠVU)</v>
      </c>
      <c r="B469" t="s">
        <v>121</v>
      </c>
      <c r="C469" t="s">
        <v>90</v>
      </c>
      <c r="D469" t="str">
        <f t="shared" si="18"/>
        <v>VŠVU (VŠVU)EM3Výtvarník</v>
      </c>
      <c r="E469" s="17">
        <v>1</v>
      </c>
      <c r="F469" s="17">
        <v>1</v>
      </c>
    </row>
    <row r="470" spans="1:6" x14ac:dyDescent="0.25">
      <c r="A470" s="9" t="str">
        <f t="shared" si="20"/>
        <v>VŠVU (VŠVU)</v>
      </c>
      <c r="B470" t="s">
        <v>122</v>
      </c>
      <c r="C470" t="s">
        <v>85</v>
      </c>
      <c r="D470" t="str">
        <f t="shared" si="18"/>
        <v>VŠVU (VŠVU)EN1Dizajnér</v>
      </c>
      <c r="E470" s="17">
        <v>4</v>
      </c>
      <c r="F470" s="17">
        <v>4</v>
      </c>
    </row>
    <row r="471" spans="1:6" x14ac:dyDescent="0.25">
      <c r="A471" s="9" t="str">
        <f t="shared" si="20"/>
        <v>VŠVU (VŠVU)</v>
      </c>
      <c r="B471" t="s">
        <v>144</v>
      </c>
      <c r="C471" t="s">
        <v>86</v>
      </c>
      <c r="D471" t="str">
        <f t="shared" si="18"/>
        <v>VŠVU (VŠVU)EN2Kurátor výstavy</v>
      </c>
      <c r="E471" s="17">
        <v>1</v>
      </c>
      <c r="F471" s="17">
        <v>1</v>
      </c>
    </row>
    <row r="472" spans="1:6" x14ac:dyDescent="0.25">
      <c r="A472" s="9" t="str">
        <f t="shared" si="20"/>
        <v>VŠVU (VŠVU)</v>
      </c>
      <c r="B472" t="s">
        <v>144</v>
      </c>
      <c r="C472" t="s">
        <v>90</v>
      </c>
      <c r="D472" t="str">
        <f t="shared" si="18"/>
        <v>VŠVU (VŠVU)EN2Výtvarník</v>
      </c>
      <c r="E472" s="17">
        <v>3</v>
      </c>
      <c r="F472" s="17">
        <v>3</v>
      </c>
    </row>
    <row r="473" spans="1:6" x14ac:dyDescent="0.25">
      <c r="A473" s="9" t="str">
        <f t="shared" si="20"/>
        <v>VŠVU (VŠVU)</v>
      </c>
      <c r="B473" t="s">
        <v>123</v>
      </c>
      <c r="C473" t="s">
        <v>85</v>
      </c>
      <c r="D473" t="str">
        <f t="shared" si="18"/>
        <v>VŠVU (VŠVU)EN3Dizajnér</v>
      </c>
      <c r="E473" s="17">
        <v>4</v>
      </c>
      <c r="F473" s="17">
        <v>6</v>
      </c>
    </row>
    <row r="474" spans="1:6" x14ac:dyDescent="0.25">
      <c r="A474" s="9" t="str">
        <f t="shared" si="20"/>
        <v>VŠVU (VŠVU)</v>
      </c>
      <c r="B474" t="s">
        <v>123</v>
      </c>
      <c r="C474" t="s">
        <v>86</v>
      </c>
      <c r="D474" t="str">
        <f t="shared" si="18"/>
        <v>VŠVU (VŠVU)EN3Kurátor výstavy</v>
      </c>
      <c r="E474" s="17">
        <v>1.5</v>
      </c>
      <c r="F474" s="17">
        <v>2</v>
      </c>
    </row>
    <row r="475" spans="1:6" x14ac:dyDescent="0.25">
      <c r="A475" s="9" t="str">
        <f t="shared" si="20"/>
        <v>VŠVU (VŠVU)</v>
      </c>
      <c r="B475" t="s">
        <v>123</v>
      </c>
      <c r="C475" t="s">
        <v>90</v>
      </c>
      <c r="D475" t="str">
        <f t="shared" si="18"/>
        <v>VŠVU (VŠVU)EN3Výtvarník</v>
      </c>
      <c r="E475" s="17">
        <v>3</v>
      </c>
      <c r="F475" s="17">
        <v>3</v>
      </c>
    </row>
    <row r="476" spans="1:6" x14ac:dyDescent="0.25">
      <c r="A476" s="9" t="str">
        <f t="shared" si="20"/>
        <v>VŠVU (VŠVU)</v>
      </c>
      <c r="B476" t="s">
        <v>7</v>
      </c>
      <c r="C476" t="s">
        <v>124</v>
      </c>
      <c r="D476" t="str">
        <f t="shared" si="18"/>
        <v>VŠVU (VŠVU)IArchitekt</v>
      </c>
      <c r="E476" s="17">
        <v>2.25</v>
      </c>
      <c r="F476" s="17">
        <v>3</v>
      </c>
    </row>
    <row r="477" spans="1:6" x14ac:dyDescent="0.25">
      <c r="A477" s="9" t="str">
        <f t="shared" si="20"/>
        <v>VŠVU (VŠVU)</v>
      </c>
      <c r="B477" t="s">
        <v>7</v>
      </c>
      <c r="C477" t="s">
        <v>85</v>
      </c>
      <c r="D477" t="str">
        <f t="shared" si="18"/>
        <v>VŠVU (VŠVU)IDizajnér</v>
      </c>
      <c r="E477" s="17">
        <v>7.5</v>
      </c>
      <c r="F477" s="17">
        <v>8</v>
      </c>
    </row>
    <row r="478" spans="1:6" x14ac:dyDescent="0.25">
      <c r="A478" s="9" t="str">
        <f t="shared" si="20"/>
        <v>VŠVU (VŠVU)</v>
      </c>
      <c r="B478" t="s">
        <v>7</v>
      </c>
      <c r="C478" t="s">
        <v>147</v>
      </c>
      <c r="D478" t="str">
        <f t="shared" si="18"/>
        <v>VŠVU (VŠVU)IReštaurátor</v>
      </c>
      <c r="E478" s="17">
        <v>1</v>
      </c>
      <c r="F478" s="17">
        <v>1</v>
      </c>
    </row>
    <row r="479" spans="1:6" x14ac:dyDescent="0.25">
      <c r="A479" s="9" t="str">
        <f t="shared" si="20"/>
        <v>VŠVU (VŠVU)</v>
      </c>
      <c r="B479" t="s">
        <v>7</v>
      </c>
      <c r="C479" t="s">
        <v>90</v>
      </c>
      <c r="D479" t="str">
        <f t="shared" si="18"/>
        <v>VŠVU (VŠVU)IVýtvarník</v>
      </c>
      <c r="E479" s="17">
        <v>2</v>
      </c>
      <c r="F479" s="17">
        <v>2</v>
      </c>
    </row>
    <row r="480" spans="1:6" x14ac:dyDescent="0.25">
      <c r="A480" s="9" t="str">
        <f t="shared" si="20"/>
        <v>VŠVU (VŠVU)</v>
      </c>
      <c r="B480" t="s">
        <v>87</v>
      </c>
      <c r="C480" t="s">
        <v>124</v>
      </c>
      <c r="D480" t="str">
        <f t="shared" si="18"/>
        <v>VŠVU (VŠVU)SM1Architekt</v>
      </c>
      <c r="E480" s="17">
        <v>0.95</v>
      </c>
      <c r="F480" s="17">
        <v>2</v>
      </c>
    </row>
    <row r="481" spans="1:6" x14ac:dyDescent="0.25">
      <c r="A481" s="9" t="str">
        <f t="shared" si="20"/>
        <v>VŠVU (VŠVU)</v>
      </c>
      <c r="B481" t="s">
        <v>87</v>
      </c>
      <c r="C481" t="s">
        <v>85</v>
      </c>
      <c r="D481" t="str">
        <f t="shared" si="18"/>
        <v>VŠVU (VŠVU)SM1Dizajnér</v>
      </c>
      <c r="E481" s="17">
        <v>7.45</v>
      </c>
      <c r="F481" s="17">
        <v>12</v>
      </c>
    </row>
    <row r="482" spans="1:6" x14ac:dyDescent="0.25">
      <c r="A482" s="9" t="str">
        <f t="shared" si="20"/>
        <v>VŠVU (VŠVU)</v>
      </c>
      <c r="B482" t="s">
        <v>87</v>
      </c>
      <c r="C482" t="s">
        <v>86</v>
      </c>
      <c r="D482" t="str">
        <f t="shared" si="18"/>
        <v>VŠVU (VŠVU)SM1Kurátor výstavy</v>
      </c>
      <c r="E482" s="17">
        <v>2.3333599999999999</v>
      </c>
      <c r="F482" s="17">
        <v>4</v>
      </c>
    </row>
    <row r="483" spans="1:6" x14ac:dyDescent="0.25">
      <c r="A483" s="9" t="str">
        <f t="shared" si="20"/>
        <v>VŠVU (VŠVU)</v>
      </c>
      <c r="B483" t="s">
        <v>87</v>
      </c>
      <c r="C483" t="s">
        <v>90</v>
      </c>
      <c r="D483" t="str">
        <f t="shared" si="18"/>
        <v>VŠVU (VŠVU)SM1Výtvarník</v>
      </c>
      <c r="E483" s="17">
        <v>28.425000000000001</v>
      </c>
      <c r="F483" s="17">
        <v>36</v>
      </c>
    </row>
    <row r="484" spans="1:6" x14ac:dyDescent="0.25">
      <c r="A484" s="9" t="str">
        <f t="shared" si="20"/>
        <v>VŠVU (VŠVU)</v>
      </c>
      <c r="B484" t="s">
        <v>91</v>
      </c>
      <c r="C484" t="s">
        <v>85</v>
      </c>
      <c r="D484" t="str">
        <f t="shared" si="18"/>
        <v>VŠVU (VŠVU)SM2Dizajnér</v>
      </c>
      <c r="E484" s="17">
        <v>9.6</v>
      </c>
      <c r="F484" s="17">
        <v>10</v>
      </c>
    </row>
    <row r="485" spans="1:6" x14ac:dyDescent="0.25">
      <c r="A485" s="9" t="str">
        <f t="shared" si="20"/>
        <v>VŠVU (VŠVU)</v>
      </c>
      <c r="B485" t="s">
        <v>91</v>
      </c>
      <c r="C485" t="s">
        <v>86</v>
      </c>
      <c r="D485" t="str">
        <f t="shared" si="18"/>
        <v>VŠVU (VŠVU)SM2Kurátor výstavy</v>
      </c>
      <c r="E485" s="17">
        <v>1</v>
      </c>
      <c r="F485" s="17">
        <v>1</v>
      </c>
    </row>
    <row r="486" spans="1:6" x14ac:dyDescent="0.25">
      <c r="A486" s="9" t="str">
        <f t="shared" si="20"/>
        <v>VŠVU (VŠVU)</v>
      </c>
      <c r="B486" t="s">
        <v>91</v>
      </c>
      <c r="C486" t="s">
        <v>90</v>
      </c>
      <c r="D486" t="str">
        <f t="shared" si="18"/>
        <v>VŠVU (VŠVU)SM2Výtvarník</v>
      </c>
      <c r="E486" s="17">
        <v>37.5</v>
      </c>
      <c r="F486" s="17">
        <v>38</v>
      </c>
    </row>
    <row r="487" spans="1:6" x14ac:dyDescent="0.25">
      <c r="A487" s="9" t="str">
        <f t="shared" si="20"/>
        <v>VŠVU (VŠVU)</v>
      </c>
      <c r="B487" t="s">
        <v>92</v>
      </c>
      <c r="C487" t="s">
        <v>124</v>
      </c>
      <c r="D487" t="str">
        <f t="shared" si="18"/>
        <v>VŠVU (VŠVU)SM3Architekt</v>
      </c>
      <c r="E487" s="17">
        <v>0.25</v>
      </c>
      <c r="F487" s="17">
        <v>1</v>
      </c>
    </row>
    <row r="488" spans="1:6" x14ac:dyDescent="0.25">
      <c r="A488" s="9" t="str">
        <f t="shared" si="20"/>
        <v>VŠVU (VŠVU)</v>
      </c>
      <c r="B488" t="s">
        <v>92</v>
      </c>
      <c r="C488" t="s">
        <v>85</v>
      </c>
      <c r="D488" t="str">
        <f t="shared" si="18"/>
        <v>VŠVU (VŠVU)SM3Dizajnér</v>
      </c>
      <c r="E488" s="17">
        <v>19.866669999999999</v>
      </c>
      <c r="F488" s="17">
        <v>22</v>
      </c>
    </row>
    <row r="489" spans="1:6" x14ac:dyDescent="0.25">
      <c r="A489" s="9" t="str">
        <f t="shared" si="20"/>
        <v>VŠVU (VŠVU)</v>
      </c>
      <c r="B489" t="s">
        <v>92</v>
      </c>
      <c r="C489" t="s">
        <v>86</v>
      </c>
      <c r="D489" t="str">
        <f t="shared" si="18"/>
        <v>VŠVU (VŠVU)SM3Kurátor výstavy</v>
      </c>
      <c r="E489" s="17">
        <v>2</v>
      </c>
      <c r="F489" s="17">
        <v>3</v>
      </c>
    </row>
    <row r="490" spans="1:6" x14ac:dyDescent="0.25">
      <c r="A490" s="9" t="str">
        <f t="shared" si="20"/>
        <v>VŠVU (VŠVU)</v>
      </c>
      <c r="B490" t="s">
        <v>92</v>
      </c>
      <c r="C490" t="s">
        <v>90</v>
      </c>
      <c r="D490" t="str">
        <f t="shared" si="18"/>
        <v>VŠVU (VŠVU)SM3Výtvarník</v>
      </c>
      <c r="E490" s="17">
        <v>78.67</v>
      </c>
      <c r="F490" s="17">
        <v>80</v>
      </c>
    </row>
    <row r="491" spans="1:6" x14ac:dyDescent="0.25">
      <c r="A491" s="9" t="str">
        <f t="shared" si="20"/>
        <v>VŠVU (VŠVU)</v>
      </c>
      <c r="B491" t="s">
        <v>93</v>
      </c>
      <c r="C491" t="s">
        <v>124</v>
      </c>
      <c r="D491" t="str">
        <f t="shared" si="18"/>
        <v>VŠVU (VŠVU)SN1Architekt</v>
      </c>
      <c r="E491" s="17">
        <v>0.9</v>
      </c>
      <c r="F491" s="17">
        <v>3</v>
      </c>
    </row>
    <row r="492" spans="1:6" x14ac:dyDescent="0.25">
      <c r="A492" s="9" t="str">
        <f t="shared" si="20"/>
        <v>VŠVU (VŠVU)</v>
      </c>
      <c r="B492" t="s">
        <v>93</v>
      </c>
      <c r="C492" t="s">
        <v>85</v>
      </c>
      <c r="D492" t="str">
        <f t="shared" si="18"/>
        <v>VŠVU (VŠVU)SN1Dizajnér</v>
      </c>
      <c r="E492" s="17">
        <v>42.22</v>
      </c>
      <c r="F492" s="17">
        <v>46</v>
      </c>
    </row>
    <row r="493" spans="1:6" x14ac:dyDescent="0.25">
      <c r="A493" s="9" t="str">
        <f t="shared" si="20"/>
        <v>VŠVU (VŠVU)</v>
      </c>
      <c r="B493" t="s">
        <v>93</v>
      </c>
      <c r="C493" t="s">
        <v>95</v>
      </c>
      <c r="D493" t="str">
        <f t="shared" si="18"/>
        <v>VŠVU (VŠVU)SN1Dramaturg</v>
      </c>
      <c r="E493" s="17">
        <v>1</v>
      </c>
      <c r="F493" s="17">
        <v>1</v>
      </c>
    </row>
    <row r="494" spans="1:6" x14ac:dyDescent="0.25">
      <c r="A494" s="9" t="str">
        <f t="shared" si="20"/>
        <v>VŠVU (VŠVU)</v>
      </c>
      <c r="B494" t="s">
        <v>93</v>
      </c>
      <c r="C494" t="s">
        <v>90</v>
      </c>
      <c r="D494" t="str">
        <f t="shared" si="18"/>
        <v>VŠVU (VŠVU)SN1Výtvarník</v>
      </c>
      <c r="E494" s="17">
        <v>123.83334000000001</v>
      </c>
      <c r="F494" s="17">
        <v>145</v>
      </c>
    </row>
    <row r="495" spans="1:6" x14ac:dyDescent="0.25">
      <c r="A495" s="9" t="str">
        <f t="shared" si="20"/>
        <v>VŠVU (VŠVU)</v>
      </c>
      <c r="B495" t="s">
        <v>100</v>
      </c>
      <c r="C495" t="s">
        <v>124</v>
      </c>
      <c r="D495" t="str">
        <f t="shared" si="18"/>
        <v>VŠVU (VŠVU)SN2Architekt</v>
      </c>
      <c r="E495" s="17">
        <v>0.67</v>
      </c>
      <c r="F495" s="17">
        <v>2</v>
      </c>
    </row>
    <row r="496" spans="1:6" x14ac:dyDescent="0.25">
      <c r="A496" s="9" t="str">
        <f t="shared" si="20"/>
        <v>VŠVU (VŠVU)</v>
      </c>
      <c r="B496" t="s">
        <v>100</v>
      </c>
      <c r="C496" t="s">
        <v>85</v>
      </c>
      <c r="D496" t="str">
        <f t="shared" si="18"/>
        <v>VŠVU (VŠVU)SN2Dizajnér</v>
      </c>
      <c r="E496" s="17">
        <v>54.466670000000001</v>
      </c>
      <c r="F496" s="17">
        <v>56</v>
      </c>
    </row>
    <row r="497" spans="1:6" x14ac:dyDescent="0.25">
      <c r="A497" s="9" t="str">
        <f t="shared" ref="A497:A531" si="21">VLOOKUP(24806,$M$2:$N$42,2,FALSE)</f>
        <v>VŠVU (VŠVU)</v>
      </c>
      <c r="B497" t="s">
        <v>100</v>
      </c>
      <c r="C497" t="s">
        <v>86</v>
      </c>
      <c r="D497" t="str">
        <f t="shared" si="18"/>
        <v>VŠVU (VŠVU)SN2Kurátor výstavy</v>
      </c>
      <c r="E497" s="17">
        <v>4.5</v>
      </c>
      <c r="F497" s="17">
        <v>5</v>
      </c>
    </row>
    <row r="498" spans="1:6" x14ac:dyDescent="0.25">
      <c r="A498" s="9" t="str">
        <f t="shared" si="21"/>
        <v>VŠVU (VŠVU)</v>
      </c>
      <c r="B498" t="s">
        <v>100</v>
      </c>
      <c r="C498" t="s">
        <v>90</v>
      </c>
      <c r="D498" t="str">
        <f t="shared" si="18"/>
        <v>VŠVU (VŠVU)SN2Výtvarník</v>
      </c>
      <c r="E498" s="17">
        <v>95.5</v>
      </c>
      <c r="F498" s="17">
        <v>96</v>
      </c>
    </row>
    <row r="499" spans="1:6" x14ac:dyDescent="0.25">
      <c r="A499" s="9" t="str">
        <f t="shared" si="21"/>
        <v>VŠVU (VŠVU)</v>
      </c>
      <c r="B499" t="s">
        <v>102</v>
      </c>
      <c r="C499" t="s">
        <v>124</v>
      </c>
      <c r="D499" t="str">
        <f t="shared" si="18"/>
        <v>VŠVU (VŠVU)SN3Architekt</v>
      </c>
      <c r="E499" s="17">
        <v>0.25</v>
      </c>
      <c r="F499" s="17">
        <v>1</v>
      </c>
    </row>
    <row r="500" spans="1:6" x14ac:dyDescent="0.25">
      <c r="A500" s="9" t="str">
        <f t="shared" si="21"/>
        <v>VŠVU (VŠVU)</v>
      </c>
      <c r="B500" t="s">
        <v>102</v>
      </c>
      <c r="C500" t="s">
        <v>85</v>
      </c>
      <c r="D500" t="str">
        <f t="shared" si="18"/>
        <v>VŠVU (VŠVU)SN3Dizajnér</v>
      </c>
      <c r="E500" s="17">
        <v>53.1</v>
      </c>
      <c r="F500" s="17">
        <v>56</v>
      </c>
    </row>
    <row r="501" spans="1:6" x14ac:dyDescent="0.25">
      <c r="A501" s="9" t="str">
        <f t="shared" si="21"/>
        <v>VŠVU (VŠVU)</v>
      </c>
      <c r="B501" t="s">
        <v>102</v>
      </c>
      <c r="C501" t="s">
        <v>86</v>
      </c>
      <c r="D501" t="str">
        <f t="shared" si="18"/>
        <v>VŠVU (VŠVU)SN3Kurátor výstavy</v>
      </c>
      <c r="E501" s="17">
        <v>11.8</v>
      </c>
      <c r="F501" s="17">
        <v>13</v>
      </c>
    </row>
    <row r="502" spans="1:6" x14ac:dyDescent="0.25">
      <c r="A502" s="9" t="str">
        <f t="shared" si="21"/>
        <v>VŠVU (VŠVU)</v>
      </c>
      <c r="B502" t="s">
        <v>102</v>
      </c>
      <c r="C502" t="s">
        <v>111</v>
      </c>
      <c r="D502" t="str">
        <f t="shared" si="18"/>
        <v>VŠVU (VŠVU)SN3Režisér</v>
      </c>
      <c r="E502" s="17">
        <v>2</v>
      </c>
      <c r="F502" s="17">
        <v>2</v>
      </c>
    </row>
    <row r="503" spans="1:6" x14ac:dyDescent="0.25">
      <c r="A503" s="9" t="str">
        <f t="shared" si="21"/>
        <v>VŠVU (VŠVU)</v>
      </c>
      <c r="B503" t="s">
        <v>102</v>
      </c>
      <c r="C503" t="s">
        <v>90</v>
      </c>
      <c r="D503" t="str">
        <f t="shared" si="18"/>
        <v>VŠVU (VŠVU)SN3Výtvarník</v>
      </c>
      <c r="E503" s="17">
        <v>93.5</v>
      </c>
      <c r="F503" s="17">
        <v>94</v>
      </c>
    </row>
    <row r="504" spans="1:6" x14ac:dyDescent="0.25">
      <c r="A504" s="9" t="str">
        <f t="shared" si="21"/>
        <v>VŠVU (VŠVU)</v>
      </c>
      <c r="B504" t="s">
        <v>104</v>
      </c>
      <c r="C504" t="s">
        <v>85</v>
      </c>
      <c r="D504" t="str">
        <f t="shared" si="18"/>
        <v>VŠVU (VŠVU)SR1Dizajnér</v>
      </c>
      <c r="E504" s="17">
        <v>2</v>
      </c>
      <c r="F504" s="17">
        <v>2</v>
      </c>
    </row>
    <row r="505" spans="1:6" x14ac:dyDescent="0.25">
      <c r="A505" s="9" t="str">
        <f t="shared" si="21"/>
        <v>VŠVU (VŠVU)</v>
      </c>
      <c r="B505" t="s">
        <v>104</v>
      </c>
      <c r="C505" t="s">
        <v>147</v>
      </c>
      <c r="D505" t="str">
        <f t="shared" si="18"/>
        <v>VŠVU (VŠVU)SR1Reštaurátor</v>
      </c>
      <c r="E505" s="17">
        <v>1.5</v>
      </c>
      <c r="F505" s="17">
        <v>2</v>
      </c>
    </row>
    <row r="506" spans="1:6" x14ac:dyDescent="0.25">
      <c r="A506" s="9" t="str">
        <f t="shared" si="21"/>
        <v>VŠVU (VŠVU)</v>
      </c>
      <c r="B506" t="s">
        <v>104</v>
      </c>
      <c r="C506" t="s">
        <v>90</v>
      </c>
      <c r="D506" t="str">
        <f t="shared" si="18"/>
        <v>VŠVU (VŠVU)SR1Výtvarník</v>
      </c>
      <c r="E506" s="17">
        <v>16</v>
      </c>
      <c r="F506" s="17">
        <v>16</v>
      </c>
    </row>
    <row r="507" spans="1:6" x14ac:dyDescent="0.25">
      <c r="A507" s="9" t="str">
        <f t="shared" si="21"/>
        <v>VŠVU (VŠVU)</v>
      </c>
      <c r="B507" t="s">
        <v>105</v>
      </c>
      <c r="C507" t="s">
        <v>124</v>
      </c>
      <c r="D507" t="str">
        <f t="shared" si="18"/>
        <v>VŠVU (VŠVU)SR2Architekt</v>
      </c>
      <c r="E507" s="17">
        <v>2.5</v>
      </c>
      <c r="F507" s="17">
        <v>3</v>
      </c>
    </row>
    <row r="508" spans="1:6" x14ac:dyDescent="0.25">
      <c r="A508" s="9" t="str">
        <f t="shared" si="21"/>
        <v>VŠVU (VŠVU)</v>
      </c>
      <c r="B508" t="s">
        <v>105</v>
      </c>
      <c r="C508" t="s">
        <v>85</v>
      </c>
      <c r="D508" t="str">
        <f t="shared" si="18"/>
        <v>VŠVU (VŠVU)SR2Dizajnér</v>
      </c>
      <c r="E508" s="17">
        <v>9</v>
      </c>
      <c r="F508" s="17">
        <v>9</v>
      </c>
    </row>
    <row r="509" spans="1:6" x14ac:dyDescent="0.25">
      <c r="A509" s="9" t="str">
        <f t="shared" si="21"/>
        <v>VŠVU (VŠVU)</v>
      </c>
      <c r="B509" t="s">
        <v>105</v>
      </c>
      <c r="C509" t="s">
        <v>90</v>
      </c>
      <c r="D509" t="str">
        <f t="shared" si="18"/>
        <v>VŠVU (VŠVU)SR2Výtvarník</v>
      </c>
      <c r="E509" s="17">
        <v>23</v>
      </c>
      <c r="F509" s="17">
        <v>23</v>
      </c>
    </row>
    <row r="510" spans="1:6" x14ac:dyDescent="0.25">
      <c r="A510" s="9" t="str">
        <f t="shared" si="21"/>
        <v>VŠVU (VŠVU)</v>
      </c>
      <c r="B510" t="s">
        <v>107</v>
      </c>
      <c r="C510" t="s">
        <v>124</v>
      </c>
      <c r="D510" t="str">
        <f t="shared" si="18"/>
        <v>VŠVU (VŠVU)SR3Architekt</v>
      </c>
      <c r="E510" s="17">
        <v>1.25</v>
      </c>
      <c r="F510" s="17">
        <v>2</v>
      </c>
    </row>
    <row r="511" spans="1:6" x14ac:dyDescent="0.25">
      <c r="A511" s="9" t="str">
        <f t="shared" si="21"/>
        <v>VŠVU (VŠVU)</v>
      </c>
      <c r="B511" t="s">
        <v>107</v>
      </c>
      <c r="C511" t="s">
        <v>85</v>
      </c>
      <c r="D511" t="str">
        <f t="shared" si="18"/>
        <v>VŠVU (VŠVU)SR3Dizajnér</v>
      </c>
      <c r="E511" s="17">
        <v>15.8</v>
      </c>
      <c r="F511" s="17">
        <v>16</v>
      </c>
    </row>
    <row r="512" spans="1:6" x14ac:dyDescent="0.25">
      <c r="A512" s="9" t="str">
        <f t="shared" si="21"/>
        <v>VŠVU (VŠVU)</v>
      </c>
      <c r="B512" t="s">
        <v>107</v>
      </c>
      <c r="C512" t="s">
        <v>86</v>
      </c>
      <c r="D512" t="str">
        <f t="shared" si="18"/>
        <v>VŠVU (VŠVU)SR3Kurátor výstavy</v>
      </c>
      <c r="E512" s="17">
        <v>2.67</v>
      </c>
      <c r="F512" s="17">
        <v>4</v>
      </c>
    </row>
    <row r="513" spans="1:6" x14ac:dyDescent="0.25">
      <c r="A513" s="9" t="str">
        <f t="shared" si="21"/>
        <v>VŠVU (VŠVU)</v>
      </c>
      <c r="B513" t="s">
        <v>107</v>
      </c>
      <c r="C513" t="s">
        <v>90</v>
      </c>
      <c r="D513" t="str">
        <f t="shared" si="18"/>
        <v>VŠVU (VŠVU)SR3Výtvarník</v>
      </c>
      <c r="E513" s="17">
        <v>75</v>
      </c>
      <c r="F513" s="17">
        <v>75</v>
      </c>
    </row>
    <row r="514" spans="1:6" x14ac:dyDescent="0.25">
      <c r="A514" s="9" t="str">
        <f t="shared" si="21"/>
        <v>VŠVU (VŠVU)</v>
      </c>
      <c r="B514" t="s">
        <v>120</v>
      </c>
      <c r="C514" t="s">
        <v>85</v>
      </c>
      <c r="D514" t="str">
        <f t="shared" ref="D514:D577" si="22">CONCATENATE(A514,B514,C514)</f>
        <v>VŠVU (VŠVU)ZM1Dizajnér</v>
      </c>
      <c r="E514" s="17">
        <v>2.5</v>
      </c>
      <c r="F514" s="17">
        <v>3</v>
      </c>
    </row>
    <row r="515" spans="1:6" x14ac:dyDescent="0.25">
      <c r="A515" s="9" t="str">
        <f t="shared" si="21"/>
        <v>VŠVU (VŠVU)</v>
      </c>
      <c r="B515" t="s">
        <v>108</v>
      </c>
      <c r="C515" t="s">
        <v>85</v>
      </c>
      <c r="D515" t="str">
        <f t="shared" si="22"/>
        <v>VŠVU (VŠVU)ZM2Dizajnér</v>
      </c>
      <c r="E515" s="17">
        <v>3</v>
      </c>
      <c r="F515" s="17">
        <v>3</v>
      </c>
    </row>
    <row r="516" spans="1:6" x14ac:dyDescent="0.25">
      <c r="A516" s="9" t="str">
        <f t="shared" si="21"/>
        <v>VŠVU (VŠVU)</v>
      </c>
      <c r="B516" t="s">
        <v>161</v>
      </c>
      <c r="C516" t="s">
        <v>109</v>
      </c>
      <c r="D516" t="str">
        <f t="shared" si="22"/>
        <v>VŠVU (VŠVU)ZM3Autor scenára</v>
      </c>
      <c r="E516" s="17">
        <v>0.5</v>
      </c>
      <c r="F516" s="17">
        <v>1</v>
      </c>
    </row>
    <row r="517" spans="1:6" x14ac:dyDescent="0.25">
      <c r="A517" s="9" t="str">
        <f t="shared" si="21"/>
        <v>VŠVU (VŠVU)</v>
      </c>
      <c r="B517" t="s">
        <v>161</v>
      </c>
      <c r="C517" t="s">
        <v>85</v>
      </c>
      <c r="D517" t="str">
        <f t="shared" si="22"/>
        <v>VŠVU (VŠVU)ZM3Dizajnér</v>
      </c>
      <c r="E517" s="17">
        <v>7</v>
      </c>
      <c r="F517" s="17">
        <v>7</v>
      </c>
    </row>
    <row r="518" spans="1:6" x14ac:dyDescent="0.25">
      <c r="A518" s="9" t="str">
        <f t="shared" si="21"/>
        <v>VŠVU (VŠVU)</v>
      </c>
      <c r="B518" t="s">
        <v>161</v>
      </c>
      <c r="C518" t="s">
        <v>86</v>
      </c>
      <c r="D518" t="str">
        <f t="shared" si="22"/>
        <v>VŠVU (VŠVU)ZM3Kurátor výstavy</v>
      </c>
      <c r="E518" s="17">
        <v>1</v>
      </c>
      <c r="F518" s="17">
        <v>1</v>
      </c>
    </row>
    <row r="519" spans="1:6" x14ac:dyDescent="0.25">
      <c r="A519" s="9" t="str">
        <f t="shared" si="21"/>
        <v>VŠVU (VŠVU)</v>
      </c>
      <c r="B519" t="s">
        <v>161</v>
      </c>
      <c r="C519" t="s">
        <v>138</v>
      </c>
      <c r="D519" t="str">
        <f t="shared" si="22"/>
        <v>VŠVU (VŠVU)ZM3Producent</v>
      </c>
      <c r="E519" s="17">
        <v>1</v>
      </c>
      <c r="F519" s="17">
        <v>1</v>
      </c>
    </row>
    <row r="520" spans="1:6" x14ac:dyDescent="0.25">
      <c r="A520" s="9" t="str">
        <f t="shared" si="21"/>
        <v>VŠVU (VŠVU)</v>
      </c>
      <c r="B520" t="s">
        <v>161</v>
      </c>
      <c r="C520" t="s">
        <v>111</v>
      </c>
      <c r="D520" t="str">
        <f t="shared" si="22"/>
        <v>VŠVU (VŠVU)ZM3Režisér</v>
      </c>
      <c r="E520" s="17">
        <v>1</v>
      </c>
      <c r="F520" s="17">
        <v>1</v>
      </c>
    </row>
    <row r="521" spans="1:6" x14ac:dyDescent="0.25">
      <c r="A521" s="9" t="str">
        <f t="shared" si="21"/>
        <v>VŠVU (VŠVU)</v>
      </c>
      <c r="B521" t="s">
        <v>161</v>
      </c>
      <c r="C521" t="s">
        <v>117</v>
      </c>
      <c r="D521" t="str">
        <f t="shared" si="22"/>
        <v>VŠVU (VŠVU)ZM3Strihač</v>
      </c>
      <c r="E521" s="17">
        <v>1</v>
      </c>
      <c r="F521" s="17">
        <v>1</v>
      </c>
    </row>
    <row r="522" spans="1:6" x14ac:dyDescent="0.25">
      <c r="A522" s="9" t="str">
        <f t="shared" si="21"/>
        <v>VŠVU (VŠVU)</v>
      </c>
      <c r="B522" t="s">
        <v>161</v>
      </c>
      <c r="C522" t="s">
        <v>90</v>
      </c>
      <c r="D522" t="str">
        <f t="shared" si="22"/>
        <v>VŠVU (VŠVU)ZM3Výtvarník</v>
      </c>
      <c r="E522" s="17">
        <v>17</v>
      </c>
      <c r="F522" s="17">
        <v>17</v>
      </c>
    </row>
    <row r="523" spans="1:6" x14ac:dyDescent="0.25">
      <c r="A523" s="9" t="str">
        <f t="shared" si="21"/>
        <v>VŠVU (VŠVU)</v>
      </c>
      <c r="B523" t="s">
        <v>125</v>
      </c>
      <c r="C523" t="s">
        <v>85</v>
      </c>
      <c r="D523" t="str">
        <f t="shared" si="22"/>
        <v>VŠVU (VŠVU)ZN1Dizajnér</v>
      </c>
      <c r="E523" s="17">
        <v>1</v>
      </c>
      <c r="F523" s="17">
        <v>1</v>
      </c>
    </row>
    <row r="524" spans="1:6" x14ac:dyDescent="0.25">
      <c r="A524" s="9" t="str">
        <f t="shared" si="21"/>
        <v>VŠVU (VŠVU)</v>
      </c>
      <c r="B524" t="s">
        <v>125</v>
      </c>
      <c r="C524" t="s">
        <v>90</v>
      </c>
      <c r="D524" t="str">
        <f t="shared" si="22"/>
        <v>VŠVU (VŠVU)ZN1Výtvarník</v>
      </c>
      <c r="E524" s="17">
        <v>1</v>
      </c>
      <c r="F524" s="17">
        <v>1</v>
      </c>
    </row>
    <row r="525" spans="1:6" x14ac:dyDescent="0.25">
      <c r="A525" s="9" t="str">
        <f t="shared" si="21"/>
        <v>VŠVU (VŠVU)</v>
      </c>
      <c r="B525" t="s">
        <v>126</v>
      </c>
      <c r="C525" t="s">
        <v>85</v>
      </c>
      <c r="D525" t="str">
        <f t="shared" si="22"/>
        <v>VŠVU (VŠVU)ZN2Dizajnér</v>
      </c>
      <c r="E525" s="17">
        <v>1</v>
      </c>
      <c r="F525" s="17">
        <v>1</v>
      </c>
    </row>
    <row r="526" spans="1:6" x14ac:dyDescent="0.25">
      <c r="A526" s="9" t="str">
        <f t="shared" si="21"/>
        <v>VŠVU (VŠVU)</v>
      </c>
      <c r="B526" t="s">
        <v>126</v>
      </c>
      <c r="C526" t="s">
        <v>90</v>
      </c>
      <c r="D526" t="str">
        <f t="shared" si="22"/>
        <v>VŠVU (VŠVU)ZN2Výtvarník</v>
      </c>
      <c r="E526" s="17">
        <v>4</v>
      </c>
      <c r="F526" s="17">
        <v>4</v>
      </c>
    </row>
    <row r="527" spans="1:6" x14ac:dyDescent="0.25">
      <c r="A527" s="9" t="str">
        <f t="shared" si="21"/>
        <v>VŠVU (VŠVU)</v>
      </c>
      <c r="B527" t="s">
        <v>119</v>
      </c>
      <c r="C527" t="s">
        <v>85</v>
      </c>
      <c r="D527" t="str">
        <f t="shared" si="22"/>
        <v>VŠVU (VŠVU)ZN3Dizajnér</v>
      </c>
      <c r="E527" s="17">
        <v>2</v>
      </c>
      <c r="F527" s="17">
        <v>2</v>
      </c>
    </row>
    <row r="528" spans="1:6" x14ac:dyDescent="0.25">
      <c r="A528" s="9" t="str">
        <f t="shared" si="21"/>
        <v>VŠVU (VŠVU)</v>
      </c>
      <c r="B528" t="s">
        <v>119</v>
      </c>
      <c r="C528" t="s">
        <v>86</v>
      </c>
      <c r="D528" t="str">
        <f t="shared" si="22"/>
        <v>VŠVU (VŠVU)ZN3Kurátor výstavy</v>
      </c>
      <c r="E528" s="17">
        <v>1</v>
      </c>
      <c r="F528" s="17">
        <v>1</v>
      </c>
    </row>
    <row r="529" spans="1:6" x14ac:dyDescent="0.25">
      <c r="A529" s="9" t="str">
        <f t="shared" si="21"/>
        <v>VŠVU (VŠVU)</v>
      </c>
      <c r="B529" t="s">
        <v>119</v>
      </c>
      <c r="C529" t="s">
        <v>90</v>
      </c>
      <c r="D529" t="str">
        <f t="shared" si="22"/>
        <v>VŠVU (VŠVU)ZN3Výtvarník</v>
      </c>
      <c r="E529" s="17">
        <v>1</v>
      </c>
      <c r="F529" s="17">
        <v>1</v>
      </c>
    </row>
    <row r="530" spans="1:6" x14ac:dyDescent="0.25">
      <c r="A530" s="9" t="str">
        <f t="shared" si="21"/>
        <v>VŠVU (VŠVU)</v>
      </c>
      <c r="B530" t="s">
        <v>162</v>
      </c>
      <c r="C530" t="s">
        <v>147</v>
      </c>
      <c r="D530" t="str">
        <f t="shared" si="22"/>
        <v>VŠVU (VŠVU)ZR2Reštaurátor</v>
      </c>
      <c r="E530" s="17">
        <v>0.5</v>
      </c>
      <c r="F530" s="17">
        <v>1</v>
      </c>
    </row>
    <row r="531" spans="1:6" x14ac:dyDescent="0.25">
      <c r="A531" s="9" t="str">
        <f t="shared" si="21"/>
        <v>VŠVU (VŠVU)</v>
      </c>
      <c r="B531" t="s">
        <v>163</v>
      </c>
      <c r="C531" t="s">
        <v>147</v>
      </c>
      <c r="D531" t="str">
        <f t="shared" si="22"/>
        <v>VŠVU (VŠVU)ZR3Reštaurátor</v>
      </c>
      <c r="E531" s="17">
        <v>3</v>
      </c>
      <c r="F531" s="17">
        <v>3</v>
      </c>
    </row>
    <row r="532" spans="1:6" x14ac:dyDescent="0.25">
      <c r="A532" s="9" t="str">
        <f t="shared" ref="A532:A563" si="23">VLOOKUP(24807,$M$2:$N$42,2,FALSE)</f>
        <v>AU (AU.B.Bystrica)</v>
      </c>
      <c r="B532" t="s">
        <v>127</v>
      </c>
      <c r="C532" t="s">
        <v>94</v>
      </c>
      <c r="D532" t="str">
        <f t="shared" si="22"/>
        <v>AU (AU.B.Bystrica)EM1Autor námetu</v>
      </c>
      <c r="E532" s="17">
        <v>1</v>
      </c>
      <c r="F532" s="17">
        <v>1</v>
      </c>
    </row>
    <row r="533" spans="1:6" x14ac:dyDescent="0.25">
      <c r="A533" s="9" t="str">
        <f t="shared" si="23"/>
        <v>AU (AU.B.Bystrica)</v>
      </c>
      <c r="B533" t="s">
        <v>127</v>
      </c>
      <c r="C533" t="s">
        <v>130</v>
      </c>
      <c r="D533" t="str">
        <f t="shared" si="22"/>
        <v>AU (AU.B.Bystrica)EM1Autor pohybovej spolupráce</v>
      </c>
      <c r="E533" s="17">
        <v>1</v>
      </c>
      <c r="F533" s="17">
        <v>1</v>
      </c>
    </row>
    <row r="534" spans="1:6" x14ac:dyDescent="0.25">
      <c r="A534" s="9" t="str">
        <f t="shared" si="23"/>
        <v>AU (AU.B.Bystrica)</v>
      </c>
      <c r="B534" t="s">
        <v>127</v>
      </c>
      <c r="C534" t="s">
        <v>109</v>
      </c>
      <c r="D534" t="str">
        <f t="shared" si="22"/>
        <v>AU (AU.B.Bystrica)EM1Autor scenára</v>
      </c>
      <c r="E534" s="17">
        <v>1</v>
      </c>
      <c r="F534" s="17">
        <v>1</v>
      </c>
    </row>
    <row r="535" spans="1:6" x14ac:dyDescent="0.25">
      <c r="A535" s="9" t="str">
        <f t="shared" si="23"/>
        <v>AU (AU.B.Bystrica)</v>
      </c>
      <c r="B535" t="s">
        <v>127</v>
      </c>
      <c r="C535" t="s">
        <v>88</v>
      </c>
      <c r="D535" t="str">
        <f t="shared" si="22"/>
        <v>AU (AU.B.Bystrica)EM1Dirigent</v>
      </c>
      <c r="E535" s="17">
        <v>3</v>
      </c>
      <c r="F535" s="17">
        <v>3</v>
      </c>
    </row>
    <row r="536" spans="1:6" x14ac:dyDescent="0.25">
      <c r="A536" s="9" t="str">
        <f t="shared" si="23"/>
        <v>AU (AU.B.Bystrica)</v>
      </c>
      <c r="B536" t="s">
        <v>127</v>
      </c>
      <c r="C536" t="s">
        <v>95</v>
      </c>
      <c r="D536" t="str">
        <f t="shared" si="22"/>
        <v>AU (AU.B.Bystrica)EM1Dramaturg</v>
      </c>
      <c r="E536" s="17">
        <v>2</v>
      </c>
      <c r="F536" s="17">
        <v>2</v>
      </c>
    </row>
    <row r="537" spans="1:6" x14ac:dyDescent="0.25">
      <c r="A537" s="9" t="str">
        <f t="shared" si="23"/>
        <v>AU (AU.B.Bystrica)</v>
      </c>
      <c r="B537" t="s">
        <v>127</v>
      </c>
      <c r="C537" t="s">
        <v>95</v>
      </c>
      <c r="D537" t="str">
        <f t="shared" si="22"/>
        <v>AU (AU.B.Bystrica)EM1Dramaturg</v>
      </c>
      <c r="E537" s="17">
        <v>1</v>
      </c>
      <c r="F537" s="17">
        <v>1</v>
      </c>
    </row>
    <row r="538" spans="1:6" x14ac:dyDescent="0.25">
      <c r="A538" s="9" t="str">
        <f t="shared" si="23"/>
        <v>AU (AU.B.Bystrica)</v>
      </c>
      <c r="B538" t="s">
        <v>127</v>
      </c>
      <c r="C538" t="s">
        <v>96</v>
      </c>
      <c r="D538" t="str">
        <f t="shared" si="22"/>
        <v>AU (AU.B.Bystrica)EM1Dramaturg projektu</v>
      </c>
      <c r="E538" s="17">
        <v>1</v>
      </c>
      <c r="F538" s="17">
        <v>1</v>
      </c>
    </row>
    <row r="539" spans="1:6" x14ac:dyDescent="0.25">
      <c r="A539" s="9" t="str">
        <f t="shared" si="23"/>
        <v>AU (AU.B.Bystrica)</v>
      </c>
      <c r="B539" t="s">
        <v>127</v>
      </c>
      <c r="C539" t="s">
        <v>135</v>
      </c>
      <c r="D539" t="str">
        <f t="shared" si="22"/>
        <v>AU (AU.B.Bystrica)EM1Herec v hlavnej úlohy</v>
      </c>
      <c r="E539" s="17">
        <v>0.33334000000000003</v>
      </c>
      <c r="F539" s="17">
        <v>1</v>
      </c>
    </row>
    <row r="540" spans="1:6" x14ac:dyDescent="0.25">
      <c r="A540" s="9" t="str">
        <f t="shared" si="23"/>
        <v>AU (AU.B.Bystrica)</v>
      </c>
      <c r="B540" t="s">
        <v>127</v>
      </c>
      <c r="C540" t="s">
        <v>136</v>
      </c>
      <c r="D540" t="str">
        <f t="shared" si="22"/>
        <v>AU (AU.B.Bystrica)EM1Herec vo vedľajšej úlohe</v>
      </c>
      <c r="E540" s="17">
        <v>0.2</v>
      </c>
      <c r="F540" s="17">
        <v>1</v>
      </c>
    </row>
    <row r="541" spans="1:6" x14ac:dyDescent="0.25">
      <c r="A541" s="9" t="str">
        <f t="shared" si="23"/>
        <v>AU (AU.B.Bystrica)</v>
      </c>
      <c r="B541" t="s">
        <v>127</v>
      </c>
      <c r="C541" t="s">
        <v>136</v>
      </c>
      <c r="D541" t="str">
        <f t="shared" si="22"/>
        <v>AU (AU.B.Bystrica)EM1Herec vo vedľajšej úlohe</v>
      </c>
      <c r="E541" s="17">
        <v>0.36670000000000003</v>
      </c>
      <c r="F541" s="17">
        <v>2</v>
      </c>
    </row>
    <row r="542" spans="1:6" x14ac:dyDescent="0.25">
      <c r="A542" s="9" t="str">
        <f t="shared" si="23"/>
        <v>AU (AU.B.Bystrica)</v>
      </c>
      <c r="B542" t="s">
        <v>127</v>
      </c>
      <c r="C542" t="s">
        <v>138</v>
      </c>
      <c r="D542" t="str">
        <f t="shared" si="22"/>
        <v>AU (AU.B.Bystrica)EM1Producent</v>
      </c>
      <c r="E542" s="17">
        <v>2.1667399999999999</v>
      </c>
      <c r="F542" s="17">
        <v>6</v>
      </c>
    </row>
    <row r="543" spans="1:6" x14ac:dyDescent="0.25">
      <c r="A543" s="9" t="str">
        <f t="shared" si="23"/>
        <v>AU (AU.B.Bystrica)</v>
      </c>
      <c r="B543" t="s">
        <v>127</v>
      </c>
      <c r="C543" t="s">
        <v>111</v>
      </c>
      <c r="D543" t="str">
        <f t="shared" si="22"/>
        <v>AU (AU.B.Bystrica)EM1Režisér</v>
      </c>
      <c r="E543" s="17">
        <v>1</v>
      </c>
      <c r="F543" s="17">
        <v>1</v>
      </c>
    </row>
    <row r="544" spans="1:6" x14ac:dyDescent="0.25">
      <c r="A544" s="9" t="str">
        <f t="shared" si="23"/>
        <v>AU (AU.B.Bystrica)</v>
      </c>
      <c r="B544" t="s">
        <v>139</v>
      </c>
      <c r="C544" t="s">
        <v>88</v>
      </c>
      <c r="D544" t="str">
        <f t="shared" si="22"/>
        <v>AU (AU.B.Bystrica)EM2Dirigent</v>
      </c>
      <c r="E544" s="17">
        <v>1</v>
      </c>
      <c r="F544" s="17">
        <v>1</v>
      </c>
    </row>
    <row r="545" spans="1:6" x14ac:dyDescent="0.25">
      <c r="A545" s="9" t="str">
        <f t="shared" si="23"/>
        <v>AU (AU.B.Bystrica)</v>
      </c>
      <c r="B545" t="s">
        <v>139</v>
      </c>
      <c r="C545" t="s">
        <v>135</v>
      </c>
      <c r="D545" t="str">
        <f t="shared" si="22"/>
        <v>AU (AU.B.Bystrica)EM2Herec v hlavnej úlohy</v>
      </c>
      <c r="E545" s="17">
        <v>0.25</v>
      </c>
      <c r="F545" s="17">
        <v>1</v>
      </c>
    </row>
    <row r="546" spans="1:6" x14ac:dyDescent="0.25">
      <c r="A546" s="9" t="str">
        <f t="shared" si="23"/>
        <v>AU (AU.B.Bystrica)</v>
      </c>
      <c r="B546" t="s">
        <v>139</v>
      </c>
      <c r="C546" t="s">
        <v>138</v>
      </c>
      <c r="D546" t="str">
        <f t="shared" si="22"/>
        <v>AU (AU.B.Bystrica)EM2Producent</v>
      </c>
      <c r="E546" s="17">
        <v>8</v>
      </c>
      <c r="F546" s="17">
        <v>8</v>
      </c>
    </row>
    <row r="547" spans="1:6" x14ac:dyDescent="0.25">
      <c r="A547" s="9" t="str">
        <f t="shared" si="23"/>
        <v>AU (AU.B.Bystrica)</v>
      </c>
      <c r="B547" t="s">
        <v>139</v>
      </c>
      <c r="C547" t="s">
        <v>90</v>
      </c>
      <c r="D547" t="str">
        <f t="shared" si="22"/>
        <v>AU (AU.B.Bystrica)EM2Výtvarník</v>
      </c>
      <c r="E547" s="17">
        <v>1</v>
      </c>
      <c r="F547" s="17">
        <v>1</v>
      </c>
    </row>
    <row r="548" spans="1:6" x14ac:dyDescent="0.25">
      <c r="A548" s="9" t="str">
        <f t="shared" si="23"/>
        <v>AU (AU.B.Bystrica)</v>
      </c>
      <c r="B548" t="s">
        <v>121</v>
      </c>
      <c r="C548" t="s">
        <v>129</v>
      </c>
      <c r="D548" t="str">
        <f t="shared" si="22"/>
        <v>AU (AU.B.Bystrica)EM3Autor hudby</v>
      </c>
      <c r="E548" s="17">
        <v>2</v>
      </c>
      <c r="F548" s="17">
        <v>2</v>
      </c>
    </row>
    <row r="549" spans="1:6" x14ac:dyDescent="0.25">
      <c r="A549" s="9" t="str">
        <f t="shared" si="23"/>
        <v>AU (AU.B.Bystrica)</v>
      </c>
      <c r="B549" t="s">
        <v>121</v>
      </c>
      <c r="C549" t="s">
        <v>88</v>
      </c>
      <c r="D549" t="str">
        <f t="shared" si="22"/>
        <v>AU (AU.B.Bystrica)EM3Dirigent</v>
      </c>
      <c r="E549" s="17">
        <v>1</v>
      </c>
      <c r="F549" s="17">
        <v>1</v>
      </c>
    </row>
    <row r="550" spans="1:6" x14ac:dyDescent="0.25">
      <c r="A550" s="9" t="str">
        <f t="shared" si="23"/>
        <v>AU (AU.B.Bystrica)</v>
      </c>
      <c r="B550" t="s">
        <v>121</v>
      </c>
      <c r="C550" t="s">
        <v>89</v>
      </c>
      <c r="D550" t="str">
        <f t="shared" si="22"/>
        <v>AU (AU.B.Bystrica)EM3Inštrumentalista</v>
      </c>
      <c r="E550" s="17">
        <v>0.25</v>
      </c>
      <c r="F550" s="17">
        <v>1</v>
      </c>
    </row>
    <row r="551" spans="1:6" x14ac:dyDescent="0.25">
      <c r="A551" s="9" t="str">
        <f t="shared" si="23"/>
        <v>AU (AU.B.Bystrica)</v>
      </c>
      <c r="B551" t="s">
        <v>121</v>
      </c>
      <c r="C551" t="s">
        <v>103</v>
      </c>
      <c r="D551" t="str">
        <f t="shared" si="22"/>
        <v>AU (AU.B.Bystrica)EM3Inštrumentalista - sólista</v>
      </c>
      <c r="E551" s="17">
        <v>9</v>
      </c>
      <c r="F551" s="17">
        <v>9</v>
      </c>
    </row>
    <row r="552" spans="1:6" x14ac:dyDescent="0.25">
      <c r="A552" s="9" t="str">
        <f t="shared" si="23"/>
        <v>AU (AU.B.Bystrica)</v>
      </c>
      <c r="B552" t="s">
        <v>121</v>
      </c>
      <c r="C552" t="s">
        <v>99</v>
      </c>
      <c r="D552" t="str">
        <f t="shared" si="22"/>
        <v>AU (AU.B.Bystrica)EM3Spevák - sólista</v>
      </c>
      <c r="E552" s="17">
        <v>2</v>
      </c>
      <c r="F552" s="17">
        <v>2</v>
      </c>
    </row>
    <row r="553" spans="1:6" x14ac:dyDescent="0.25">
      <c r="A553" s="9" t="str">
        <f t="shared" si="23"/>
        <v>AU (AU.B.Bystrica)</v>
      </c>
      <c r="B553" t="s">
        <v>122</v>
      </c>
      <c r="C553" t="s">
        <v>109</v>
      </c>
      <c r="D553" t="str">
        <f t="shared" si="22"/>
        <v>AU (AU.B.Bystrica)EN1Autor scenára</v>
      </c>
      <c r="E553" s="17">
        <v>0.5</v>
      </c>
      <c r="F553" s="17">
        <v>1</v>
      </c>
    </row>
    <row r="554" spans="1:6" x14ac:dyDescent="0.25">
      <c r="A554" s="9" t="str">
        <f t="shared" si="23"/>
        <v>AU (AU.B.Bystrica)</v>
      </c>
      <c r="B554" t="s">
        <v>122</v>
      </c>
      <c r="C554" t="s">
        <v>95</v>
      </c>
      <c r="D554" t="str">
        <f t="shared" si="22"/>
        <v>AU (AU.B.Bystrica)EN1Dramaturg</v>
      </c>
      <c r="E554" s="17">
        <v>1</v>
      </c>
      <c r="F554" s="17">
        <v>1</v>
      </c>
    </row>
    <row r="555" spans="1:6" x14ac:dyDescent="0.25">
      <c r="A555" s="9" t="str">
        <f t="shared" si="23"/>
        <v>AU (AU.B.Bystrica)</v>
      </c>
      <c r="B555" t="s">
        <v>122</v>
      </c>
      <c r="C555" t="s">
        <v>96</v>
      </c>
      <c r="D555" t="str">
        <f t="shared" si="22"/>
        <v>AU (AU.B.Bystrica)EN1Dramaturg projektu</v>
      </c>
      <c r="E555" s="17">
        <v>1</v>
      </c>
      <c r="F555" s="17">
        <v>1</v>
      </c>
    </row>
    <row r="556" spans="1:6" x14ac:dyDescent="0.25">
      <c r="A556" s="9" t="str">
        <f t="shared" si="23"/>
        <v>AU (AU.B.Bystrica)</v>
      </c>
      <c r="B556" t="s">
        <v>122</v>
      </c>
      <c r="C556" t="s">
        <v>135</v>
      </c>
      <c r="D556" t="str">
        <f t="shared" si="22"/>
        <v>AU (AU.B.Bystrica)EN1Herec v hlavnej úlohy</v>
      </c>
      <c r="E556" s="17">
        <v>0.75009999999999999</v>
      </c>
      <c r="F556" s="17">
        <v>4</v>
      </c>
    </row>
    <row r="557" spans="1:6" x14ac:dyDescent="0.25">
      <c r="A557" s="9" t="str">
        <f t="shared" si="23"/>
        <v>AU (AU.B.Bystrica)</v>
      </c>
      <c r="B557" t="s">
        <v>122</v>
      </c>
      <c r="C557" t="s">
        <v>136</v>
      </c>
      <c r="D557" t="str">
        <f t="shared" si="22"/>
        <v>AU (AU.B.Bystrica)EN1Herec vo vedľajšej úlohe</v>
      </c>
      <c r="E557" s="17">
        <v>1.25</v>
      </c>
      <c r="F557" s="17">
        <v>2</v>
      </c>
    </row>
    <row r="558" spans="1:6" x14ac:dyDescent="0.25">
      <c r="A558" s="9" t="str">
        <f t="shared" si="23"/>
        <v>AU (AU.B.Bystrica)</v>
      </c>
      <c r="B558" t="s">
        <v>122</v>
      </c>
      <c r="C558" t="s">
        <v>89</v>
      </c>
      <c r="D558" t="str">
        <f t="shared" si="22"/>
        <v>AU (AU.B.Bystrica)EN1Inštrumentalista</v>
      </c>
      <c r="E558" s="17">
        <v>1.33334</v>
      </c>
      <c r="F558" s="17">
        <v>2</v>
      </c>
    </row>
    <row r="559" spans="1:6" x14ac:dyDescent="0.25">
      <c r="A559" s="9" t="str">
        <f t="shared" si="23"/>
        <v>AU (AU.B.Bystrica)</v>
      </c>
      <c r="B559" t="s">
        <v>122</v>
      </c>
      <c r="C559" t="s">
        <v>103</v>
      </c>
      <c r="D559" t="str">
        <f t="shared" si="22"/>
        <v>AU (AU.B.Bystrica)EN1Inštrumentalista - sólista</v>
      </c>
      <c r="E559" s="17">
        <v>1</v>
      </c>
      <c r="F559" s="17">
        <v>1</v>
      </c>
    </row>
    <row r="560" spans="1:6" x14ac:dyDescent="0.25">
      <c r="A560" s="9" t="str">
        <f t="shared" si="23"/>
        <v>AU (AU.B.Bystrica)</v>
      </c>
      <c r="B560" t="s">
        <v>122</v>
      </c>
      <c r="C560" t="s">
        <v>116</v>
      </c>
      <c r="D560" t="str">
        <f t="shared" si="22"/>
        <v>AU (AU.B.Bystrica)EN1Kameraman</v>
      </c>
      <c r="E560" s="17">
        <v>1</v>
      </c>
      <c r="F560" s="17">
        <v>1</v>
      </c>
    </row>
    <row r="561" spans="1:6" x14ac:dyDescent="0.25">
      <c r="A561" s="9" t="str">
        <f t="shared" si="23"/>
        <v>AU (AU.B.Bystrica)</v>
      </c>
      <c r="B561" t="s">
        <v>122</v>
      </c>
      <c r="C561" t="s">
        <v>138</v>
      </c>
      <c r="D561" t="str">
        <f t="shared" si="22"/>
        <v>AU (AU.B.Bystrica)EN1Producent</v>
      </c>
      <c r="E561" s="17">
        <v>0.5</v>
      </c>
      <c r="F561" s="17">
        <v>1</v>
      </c>
    </row>
    <row r="562" spans="1:6" x14ac:dyDescent="0.25">
      <c r="A562" s="9" t="str">
        <f t="shared" si="23"/>
        <v>AU (AU.B.Bystrica)</v>
      </c>
      <c r="B562" t="s">
        <v>122</v>
      </c>
      <c r="C562" t="s">
        <v>111</v>
      </c>
      <c r="D562" t="str">
        <f t="shared" si="22"/>
        <v>AU (AU.B.Bystrica)EN1Režisér</v>
      </c>
      <c r="E562" s="17">
        <v>1</v>
      </c>
      <c r="F562" s="17">
        <v>1</v>
      </c>
    </row>
    <row r="563" spans="1:6" x14ac:dyDescent="0.25">
      <c r="A563" s="9" t="str">
        <f t="shared" si="23"/>
        <v>AU (AU.B.Bystrica)</v>
      </c>
      <c r="B563" t="s">
        <v>122</v>
      </c>
      <c r="C563" t="s">
        <v>99</v>
      </c>
      <c r="D563" t="str">
        <f t="shared" si="22"/>
        <v>AU (AU.B.Bystrica)EN1Spevák - sólista</v>
      </c>
      <c r="E563" s="17">
        <v>0.26669999999999999</v>
      </c>
      <c r="F563" s="17">
        <v>3</v>
      </c>
    </row>
    <row r="564" spans="1:6" x14ac:dyDescent="0.25">
      <c r="A564" s="9" t="str">
        <f t="shared" ref="A564:A595" si="24">VLOOKUP(24807,$M$2:$N$42,2,FALSE)</f>
        <v>AU (AU.B.Bystrica)</v>
      </c>
      <c r="B564" t="s">
        <v>122</v>
      </c>
      <c r="C564" t="s">
        <v>110</v>
      </c>
      <c r="D564" t="str">
        <f t="shared" si="22"/>
        <v>AU (AU.B.Bystrica)EN1Zbormajster</v>
      </c>
      <c r="E564" s="17">
        <v>2</v>
      </c>
      <c r="F564" s="17">
        <v>2</v>
      </c>
    </row>
    <row r="565" spans="1:6" x14ac:dyDescent="0.25">
      <c r="A565" s="9" t="str">
        <f t="shared" si="24"/>
        <v>AU (AU.B.Bystrica)</v>
      </c>
      <c r="B565" t="s">
        <v>144</v>
      </c>
      <c r="C565" t="s">
        <v>95</v>
      </c>
      <c r="D565" t="str">
        <f t="shared" si="22"/>
        <v>AU (AU.B.Bystrica)EN2Dramaturg</v>
      </c>
      <c r="E565" s="17">
        <v>1</v>
      </c>
      <c r="F565" s="17">
        <v>1</v>
      </c>
    </row>
    <row r="566" spans="1:6" x14ac:dyDescent="0.25">
      <c r="A566" s="9" t="str">
        <f t="shared" si="24"/>
        <v>AU (AU.B.Bystrica)</v>
      </c>
      <c r="B566" t="s">
        <v>144</v>
      </c>
      <c r="C566" t="s">
        <v>103</v>
      </c>
      <c r="D566" t="str">
        <f t="shared" si="22"/>
        <v>AU (AU.B.Bystrica)EN2Inštrumentalista - sólista</v>
      </c>
      <c r="E566" s="17">
        <v>1</v>
      </c>
      <c r="F566" s="17">
        <v>1</v>
      </c>
    </row>
    <row r="567" spans="1:6" x14ac:dyDescent="0.25">
      <c r="A567" s="9" t="str">
        <f t="shared" si="24"/>
        <v>AU (AU.B.Bystrica)</v>
      </c>
      <c r="B567" t="s">
        <v>123</v>
      </c>
      <c r="C567" t="s">
        <v>89</v>
      </c>
      <c r="D567" t="str">
        <f t="shared" si="22"/>
        <v>AU (AU.B.Bystrica)EN3Inštrumentalista</v>
      </c>
      <c r="E567" s="17">
        <v>0.83333000000000002</v>
      </c>
      <c r="F567" s="17">
        <v>2</v>
      </c>
    </row>
    <row r="568" spans="1:6" x14ac:dyDescent="0.25">
      <c r="A568" s="9" t="str">
        <f t="shared" si="24"/>
        <v>AU (AU.B.Bystrica)</v>
      </c>
      <c r="B568" t="s">
        <v>123</v>
      </c>
      <c r="C568" t="s">
        <v>103</v>
      </c>
      <c r="D568" t="str">
        <f t="shared" si="22"/>
        <v>AU (AU.B.Bystrica)EN3Inštrumentalista - sólista</v>
      </c>
      <c r="E568" s="17">
        <v>0.33333000000000002</v>
      </c>
      <c r="F568" s="17">
        <v>1</v>
      </c>
    </row>
    <row r="569" spans="1:6" x14ac:dyDescent="0.25">
      <c r="A569" s="9" t="str">
        <f t="shared" si="24"/>
        <v>AU (AU.B.Bystrica)</v>
      </c>
      <c r="B569" t="s">
        <v>7</v>
      </c>
      <c r="C569" t="s">
        <v>135</v>
      </c>
      <c r="D569" t="str">
        <f t="shared" si="22"/>
        <v>AU (AU.B.Bystrica)IHerec v hlavnej úlohy</v>
      </c>
      <c r="E569" s="17">
        <v>7.6960000000000001E-2</v>
      </c>
      <c r="F569" s="17">
        <v>1</v>
      </c>
    </row>
    <row r="570" spans="1:6" x14ac:dyDescent="0.25">
      <c r="A570" s="9" t="str">
        <f t="shared" si="24"/>
        <v>AU (AU.B.Bystrica)</v>
      </c>
      <c r="B570" t="s">
        <v>7</v>
      </c>
      <c r="C570" t="s">
        <v>86</v>
      </c>
      <c r="D570" t="str">
        <f t="shared" si="22"/>
        <v>AU (AU.B.Bystrica)IKurátor výstavy</v>
      </c>
      <c r="E570" s="17">
        <v>1</v>
      </c>
      <c r="F570" s="17">
        <v>1</v>
      </c>
    </row>
    <row r="571" spans="1:6" x14ac:dyDescent="0.25">
      <c r="A571" s="9" t="str">
        <f t="shared" si="24"/>
        <v>AU (AU.B.Bystrica)</v>
      </c>
      <c r="B571" t="s">
        <v>87</v>
      </c>
      <c r="C571" t="s">
        <v>129</v>
      </c>
      <c r="D571" t="str">
        <f t="shared" si="22"/>
        <v>AU (AU.B.Bystrica)SM1Autor hudby</v>
      </c>
      <c r="E571" s="17">
        <v>0.83333999999999997</v>
      </c>
      <c r="F571" s="17">
        <v>2</v>
      </c>
    </row>
    <row r="572" spans="1:6" x14ac:dyDescent="0.25">
      <c r="A572" s="9" t="str">
        <f t="shared" si="24"/>
        <v>AU (AU.B.Bystrica)</v>
      </c>
      <c r="B572" t="s">
        <v>87</v>
      </c>
      <c r="C572" t="s">
        <v>94</v>
      </c>
      <c r="D572" t="str">
        <f t="shared" si="22"/>
        <v>AU (AU.B.Bystrica)SM1Autor námetu</v>
      </c>
      <c r="E572" s="17">
        <v>0.5</v>
      </c>
      <c r="F572" s="17">
        <v>1</v>
      </c>
    </row>
    <row r="573" spans="1:6" x14ac:dyDescent="0.25">
      <c r="A573" s="9" t="str">
        <f t="shared" si="24"/>
        <v>AU (AU.B.Bystrica)</v>
      </c>
      <c r="B573" t="s">
        <v>87</v>
      </c>
      <c r="C573" t="s">
        <v>130</v>
      </c>
      <c r="D573" t="str">
        <f t="shared" si="22"/>
        <v>AU (AU.B.Bystrica)SM1Autor pohybovej spolupráce</v>
      </c>
      <c r="E573" s="17">
        <v>1</v>
      </c>
      <c r="F573" s="17">
        <v>1</v>
      </c>
    </row>
    <row r="574" spans="1:6" x14ac:dyDescent="0.25">
      <c r="A574" s="9" t="str">
        <f t="shared" si="24"/>
        <v>AU (AU.B.Bystrica)</v>
      </c>
      <c r="B574" t="s">
        <v>87</v>
      </c>
      <c r="C574" t="s">
        <v>109</v>
      </c>
      <c r="D574" t="str">
        <f t="shared" si="22"/>
        <v>AU (AU.B.Bystrica)SM1Autor scenára</v>
      </c>
      <c r="E574" s="17">
        <v>0.5</v>
      </c>
      <c r="F574" s="17">
        <v>1</v>
      </c>
    </row>
    <row r="575" spans="1:6" x14ac:dyDescent="0.25">
      <c r="A575" s="9" t="str">
        <f t="shared" si="24"/>
        <v>AU (AU.B.Bystrica)</v>
      </c>
      <c r="B575" t="s">
        <v>87</v>
      </c>
      <c r="C575" t="s">
        <v>88</v>
      </c>
      <c r="D575" t="str">
        <f t="shared" si="22"/>
        <v>AU (AU.B.Bystrica)SM1Dirigent</v>
      </c>
      <c r="E575" s="17">
        <v>5</v>
      </c>
      <c r="F575" s="17">
        <v>5</v>
      </c>
    </row>
    <row r="576" spans="1:6" x14ac:dyDescent="0.25">
      <c r="A576" s="9" t="str">
        <f t="shared" si="24"/>
        <v>AU (AU.B.Bystrica)</v>
      </c>
      <c r="B576" t="s">
        <v>87</v>
      </c>
      <c r="C576" t="s">
        <v>95</v>
      </c>
      <c r="D576" t="str">
        <f t="shared" si="22"/>
        <v>AU (AU.B.Bystrica)SM1Dramaturg</v>
      </c>
      <c r="E576" s="17">
        <v>5</v>
      </c>
      <c r="F576" s="17">
        <v>5</v>
      </c>
    </row>
    <row r="577" spans="1:6" x14ac:dyDescent="0.25">
      <c r="A577" s="9" t="str">
        <f t="shared" si="24"/>
        <v>AU (AU.B.Bystrica)</v>
      </c>
      <c r="B577" t="s">
        <v>87</v>
      </c>
      <c r="C577" t="s">
        <v>136</v>
      </c>
      <c r="D577" t="str">
        <f t="shared" si="22"/>
        <v>AU (AU.B.Bystrica)SM1Herec vo vedľajšej úlohe</v>
      </c>
      <c r="E577" s="17">
        <v>2</v>
      </c>
      <c r="F577" s="17">
        <v>3</v>
      </c>
    </row>
    <row r="578" spans="1:6" x14ac:dyDescent="0.25">
      <c r="A578" s="9" t="str">
        <f t="shared" si="24"/>
        <v>AU (AU.B.Bystrica)</v>
      </c>
      <c r="B578" t="s">
        <v>87</v>
      </c>
      <c r="C578" t="s">
        <v>89</v>
      </c>
      <c r="D578" t="str">
        <f t="shared" ref="D578:D641" si="25">CONCATENATE(A578,B578,C578)</f>
        <v>AU (AU.B.Bystrica)SM1Inštrumentalista</v>
      </c>
      <c r="E578" s="17">
        <v>8.8181999999999992</v>
      </c>
      <c r="F578" s="17">
        <v>26</v>
      </c>
    </row>
    <row r="579" spans="1:6" x14ac:dyDescent="0.25">
      <c r="A579" s="9" t="str">
        <f t="shared" si="24"/>
        <v>AU (AU.B.Bystrica)</v>
      </c>
      <c r="B579" t="s">
        <v>87</v>
      </c>
      <c r="C579" t="s">
        <v>103</v>
      </c>
      <c r="D579" t="str">
        <f t="shared" si="25"/>
        <v>AU (AU.B.Bystrica)SM1Inštrumentalista - sólista</v>
      </c>
      <c r="E579" s="17">
        <v>12.4</v>
      </c>
      <c r="F579" s="17">
        <v>14</v>
      </c>
    </row>
    <row r="580" spans="1:6" x14ac:dyDescent="0.25">
      <c r="A580" s="9" t="str">
        <f t="shared" si="24"/>
        <v>AU (AU.B.Bystrica)</v>
      </c>
      <c r="B580" t="s">
        <v>87</v>
      </c>
      <c r="C580" t="s">
        <v>140</v>
      </c>
      <c r="D580" t="str">
        <f t="shared" si="25"/>
        <v>AU (AU.B.Bystrica)SM1Kostýmový výtvarník</v>
      </c>
      <c r="E580" s="17">
        <v>1</v>
      </c>
      <c r="F580" s="17">
        <v>1</v>
      </c>
    </row>
    <row r="581" spans="1:6" x14ac:dyDescent="0.25">
      <c r="A581" s="9" t="str">
        <f t="shared" si="24"/>
        <v>AU (AU.B.Bystrica)</v>
      </c>
      <c r="B581" t="s">
        <v>87</v>
      </c>
      <c r="C581" t="s">
        <v>86</v>
      </c>
      <c r="D581" t="str">
        <f t="shared" si="25"/>
        <v>AU (AU.B.Bystrica)SM1Kurátor výstavy</v>
      </c>
      <c r="E581" s="17">
        <v>1</v>
      </c>
      <c r="F581" s="17">
        <v>1</v>
      </c>
    </row>
    <row r="582" spans="1:6" x14ac:dyDescent="0.25">
      <c r="A582" s="9" t="str">
        <f t="shared" si="24"/>
        <v>AU (AU.B.Bystrica)</v>
      </c>
      <c r="B582" t="s">
        <v>87</v>
      </c>
      <c r="C582" t="s">
        <v>138</v>
      </c>
      <c r="D582" t="str">
        <f t="shared" si="25"/>
        <v>AU (AU.B.Bystrica)SM1Producent</v>
      </c>
      <c r="E582" s="17">
        <v>0.33334000000000003</v>
      </c>
      <c r="F582" s="17">
        <v>1</v>
      </c>
    </row>
    <row r="583" spans="1:6" x14ac:dyDescent="0.25">
      <c r="A583" s="9" t="str">
        <f t="shared" si="24"/>
        <v>AU (AU.B.Bystrica)</v>
      </c>
      <c r="B583" t="s">
        <v>87</v>
      </c>
      <c r="C583" t="s">
        <v>111</v>
      </c>
      <c r="D583" t="str">
        <f t="shared" si="25"/>
        <v>AU (AU.B.Bystrica)SM1Režisér</v>
      </c>
      <c r="E583" s="17">
        <v>1</v>
      </c>
      <c r="F583" s="17">
        <v>1</v>
      </c>
    </row>
    <row r="584" spans="1:6" x14ac:dyDescent="0.25">
      <c r="A584" s="9" t="str">
        <f t="shared" si="24"/>
        <v>AU (AU.B.Bystrica)</v>
      </c>
      <c r="B584" t="s">
        <v>87</v>
      </c>
      <c r="C584" t="s">
        <v>141</v>
      </c>
      <c r="D584" t="str">
        <f t="shared" si="25"/>
        <v>AU (AU.B.Bystrica)SM1Scénograf</v>
      </c>
      <c r="E584" s="17">
        <v>2</v>
      </c>
      <c r="F584" s="17">
        <v>2</v>
      </c>
    </row>
    <row r="585" spans="1:6" x14ac:dyDescent="0.25">
      <c r="A585" s="9" t="str">
        <f t="shared" si="24"/>
        <v>AU (AU.B.Bystrica)</v>
      </c>
      <c r="B585" t="s">
        <v>87</v>
      </c>
      <c r="C585" t="s">
        <v>98</v>
      </c>
      <c r="D585" t="str">
        <f t="shared" si="25"/>
        <v>AU (AU.B.Bystrica)SM1Spevák</v>
      </c>
      <c r="E585" s="17">
        <v>0.5</v>
      </c>
      <c r="F585" s="17">
        <v>1</v>
      </c>
    </row>
    <row r="586" spans="1:6" x14ac:dyDescent="0.25">
      <c r="A586" s="9" t="str">
        <f t="shared" si="24"/>
        <v>AU (AU.B.Bystrica)</v>
      </c>
      <c r="B586" t="s">
        <v>87</v>
      </c>
      <c r="C586" t="s">
        <v>99</v>
      </c>
      <c r="D586" t="str">
        <f t="shared" si="25"/>
        <v>AU (AU.B.Bystrica)SM1Spevák - sólista</v>
      </c>
      <c r="E586" s="17">
        <v>1.0909</v>
      </c>
      <c r="F586" s="17">
        <v>3</v>
      </c>
    </row>
    <row r="587" spans="1:6" x14ac:dyDescent="0.25">
      <c r="A587" s="9" t="str">
        <f t="shared" si="24"/>
        <v>AU (AU.B.Bystrica)</v>
      </c>
      <c r="B587" t="s">
        <v>87</v>
      </c>
      <c r="C587" t="s">
        <v>90</v>
      </c>
      <c r="D587" t="str">
        <f t="shared" si="25"/>
        <v>AU (AU.B.Bystrica)SM1Výtvarník</v>
      </c>
      <c r="E587" s="17">
        <v>90.25</v>
      </c>
      <c r="F587" s="17">
        <v>91</v>
      </c>
    </row>
    <row r="588" spans="1:6" x14ac:dyDescent="0.25">
      <c r="A588" s="9" t="str">
        <f t="shared" si="24"/>
        <v>AU (AU.B.Bystrica)</v>
      </c>
      <c r="B588" t="s">
        <v>87</v>
      </c>
      <c r="C588" t="s">
        <v>110</v>
      </c>
      <c r="D588" t="str">
        <f t="shared" si="25"/>
        <v>AU (AU.B.Bystrica)SM1Zbormajster</v>
      </c>
      <c r="E588" s="17">
        <v>2</v>
      </c>
      <c r="F588" s="17">
        <v>2</v>
      </c>
    </row>
    <row r="589" spans="1:6" x14ac:dyDescent="0.25">
      <c r="A589" s="9" t="str">
        <f t="shared" si="24"/>
        <v>AU (AU.B.Bystrica)</v>
      </c>
      <c r="B589" t="s">
        <v>91</v>
      </c>
      <c r="C589" t="s">
        <v>128</v>
      </c>
      <c r="D589" t="str">
        <f t="shared" si="25"/>
        <v>AU (AU.B.Bystrica)SM2Autor dramatizácie literárneho diela</v>
      </c>
      <c r="E589" s="17">
        <v>0.5</v>
      </c>
      <c r="F589" s="17">
        <v>1</v>
      </c>
    </row>
    <row r="590" spans="1:6" x14ac:dyDescent="0.25">
      <c r="A590" s="9" t="str">
        <f t="shared" si="24"/>
        <v>AU (AU.B.Bystrica)</v>
      </c>
      <c r="B590" t="s">
        <v>91</v>
      </c>
      <c r="C590" t="s">
        <v>129</v>
      </c>
      <c r="D590" t="str">
        <f t="shared" si="25"/>
        <v>AU (AU.B.Bystrica)SM2Autor hudby</v>
      </c>
      <c r="E590" s="17">
        <v>7</v>
      </c>
      <c r="F590" s="17">
        <v>7</v>
      </c>
    </row>
    <row r="591" spans="1:6" x14ac:dyDescent="0.25">
      <c r="A591" s="9" t="str">
        <f t="shared" si="24"/>
        <v>AU (AU.B.Bystrica)</v>
      </c>
      <c r="B591" t="s">
        <v>91</v>
      </c>
      <c r="C591" t="s">
        <v>130</v>
      </c>
      <c r="D591" t="str">
        <f t="shared" si="25"/>
        <v>AU (AU.B.Bystrica)SM2Autor pohybovej spolupráce</v>
      </c>
      <c r="E591" s="17">
        <v>1</v>
      </c>
      <c r="F591" s="17">
        <v>1</v>
      </c>
    </row>
    <row r="592" spans="1:6" x14ac:dyDescent="0.25">
      <c r="A592" s="9" t="str">
        <f t="shared" si="24"/>
        <v>AU (AU.B.Bystrica)</v>
      </c>
      <c r="B592" t="s">
        <v>91</v>
      </c>
      <c r="C592" t="s">
        <v>151</v>
      </c>
      <c r="D592" t="str">
        <f t="shared" si="25"/>
        <v>AU (AU.B.Bystrica)SM2Autor textu</v>
      </c>
      <c r="E592" s="17">
        <v>0.5</v>
      </c>
      <c r="F592" s="17">
        <v>1</v>
      </c>
    </row>
    <row r="593" spans="1:6" x14ac:dyDescent="0.25">
      <c r="A593" s="9" t="str">
        <f t="shared" si="24"/>
        <v>AU (AU.B.Bystrica)</v>
      </c>
      <c r="B593" t="s">
        <v>91</v>
      </c>
      <c r="C593" t="s">
        <v>88</v>
      </c>
      <c r="D593" t="str">
        <f t="shared" si="25"/>
        <v>AU (AU.B.Bystrica)SM2Dirigent</v>
      </c>
      <c r="E593" s="17">
        <v>2</v>
      </c>
      <c r="F593" s="17">
        <v>2</v>
      </c>
    </row>
    <row r="594" spans="1:6" x14ac:dyDescent="0.25">
      <c r="A594" s="9" t="str">
        <f t="shared" si="24"/>
        <v>AU (AU.B.Bystrica)</v>
      </c>
      <c r="B594" t="s">
        <v>91</v>
      </c>
      <c r="C594" t="s">
        <v>135</v>
      </c>
      <c r="D594" t="str">
        <f t="shared" si="25"/>
        <v>AU (AU.B.Bystrica)SM2Herec v hlavnej úlohy</v>
      </c>
      <c r="E594" s="17">
        <v>1.2</v>
      </c>
      <c r="F594" s="17">
        <v>2</v>
      </c>
    </row>
    <row r="595" spans="1:6" x14ac:dyDescent="0.25">
      <c r="A595" s="9" t="str">
        <f t="shared" si="24"/>
        <v>AU (AU.B.Bystrica)</v>
      </c>
      <c r="B595" t="s">
        <v>91</v>
      </c>
      <c r="C595" t="s">
        <v>89</v>
      </c>
      <c r="D595" t="str">
        <f t="shared" si="25"/>
        <v>AU (AU.B.Bystrica)SM2Inštrumentalista</v>
      </c>
      <c r="E595" s="17">
        <v>4.3666799999999997</v>
      </c>
      <c r="F595" s="17">
        <v>9</v>
      </c>
    </row>
    <row r="596" spans="1:6" x14ac:dyDescent="0.25">
      <c r="A596" s="9" t="str">
        <f t="shared" ref="A596:A627" si="26">VLOOKUP(24807,$M$2:$N$42,2,FALSE)</f>
        <v>AU (AU.B.Bystrica)</v>
      </c>
      <c r="B596" t="s">
        <v>91</v>
      </c>
      <c r="C596" t="s">
        <v>103</v>
      </c>
      <c r="D596" t="str">
        <f t="shared" si="25"/>
        <v>AU (AU.B.Bystrica)SM2Inštrumentalista - sólista</v>
      </c>
      <c r="E596" s="17">
        <v>2</v>
      </c>
      <c r="F596" s="17">
        <v>2</v>
      </c>
    </row>
    <row r="597" spans="1:6" x14ac:dyDescent="0.25">
      <c r="A597" s="9" t="str">
        <f t="shared" si="26"/>
        <v>AU (AU.B.Bystrica)</v>
      </c>
      <c r="B597" t="s">
        <v>91</v>
      </c>
      <c r="C597" t="s">
        <v>86</v>
      </c>
      <c r="D597" t="str">
        <f t="shared" si="25"/>
        <v>AU (AU.B.Bystrica)SM2Kurátor výstavy</v>
      </c>
      <c r="E597" s="17">
        <v>1</v>
      </c>
      <c r="F597" s="17">
        <v>1</v>
      </c>
    </row>
    <row r="598" spans="1:6" x14ac:dyDescent="0.25">
      <c r="A598" s="9" t="str">
        <f t="shared" si="26"/>
        <v>AU (AU.B.Bystrica)</v>
      </c>
      <c r="B598" t="s">
        <v>91</v>
      </c>
      <c r="C598" t="s">
        <v>111</v>
      </c>
      <c r="D598" t="str">
        <f t="shared" si="25"/>
        <v>AU (AU.B.Bystrica)SM2Režisér</v>
      </c>
      <c r="E598" s="17">
        <v>1</v>
      </c>
      <c r="F598" s="17">
        <v>1</v>
      </c>
    </row>
    <row r="599" spans="1:6" x14ac:dyDescent="0.25">
      <c r="A599" s="9" t="str">
        <f t="shared" si="26"/>
        <v>AU (AU.B.Bystrica)</v>
      </c>
      <c r="B599" t="s">
        <v>91</v>
      </c>
      <c r="C599" t="s">
        <v>99</v>
      </c>
      <c r="D599" t="str">
        <f t="shared" si="25"/>
        <v>AU (AU.B.Bystrica)SM2Spevák - sólista</v>
      </c>
      <c r="E599" s="17">
        <v>2</v>
      </c>
      <c r="F599" s="17">
        <v>3</v>
      </c>
    </row>
    <row r="600" spans="1:6" x14ac:dyDescent="0.25">
      <c r="A600" s="9" t="str">
        <f t="shared" si="26"/>
        <v>AU (AU.B.Bystrica)</v>
      </c>
      <c r="B600" t="s">
        <v>91</v>
      </c>
      <c r="C600" t="s">
        <v>90</v>
      </c>
      <c r="D600" t="str">
        <f t="shared" si="25"/>
        <v>AU (AU.B.Bystrica)SM2Výtvarník</v>
      </c>
      <c r="E600" s="17">
        <v>77</v>
      </c>
      <c r="F600" s="17">
        <v>77</v>
      </c>
    </row>
    <row r="601" spans="1:6" x14ac:dyDescent="0.25">
      <c r="A601" s="9" t="str">
        <f t="shared" si="26"/>
        <v>AU (AU.B.Bystrica)</v>
      </c>
      <c r="B601" t="s">
        <v>92</v>
      </c>
      <c r="C601" t="s">
        <v>129</v>
      </c>
      <c r="D601" t="str">
        <f t="shared" si="25"/>
        <v>AU (AU.B.Bystrica)SM3Autor hudby</v>
      </c>
      <c r="E601" s="17">
        <v>9</v>
      </c>
      <c r="F601" s="17">
        <v>9</v>
      </c>
    </row>
    <row r="602" spans="1:6" x14ac:dyDescent="0.25">
      <c r="A602" s="9" t="str">
        <f t="shared" si="26"/>
        <v>AU (AU.B.Bystrica)</v>
      </c>
      <c r="B602" t="s">
        <v>92</v>
      </c>
      <c r="C602" t="s">
        <v>88</v>
      </c>
      <c r="D602" t="str">
        <f t="shared" si="25"/>
        <v>AU (AU.B.Bystrica)SM3Dirigent</v>
      </c>
      <c r="E602" s="17">
        <v>42</v>
      </c>
      <c r="F602" s="17">
        <v>42</v>
      </c>
    </row>
    <row r="603" spans="1:6" x14ac:dyDescent="0.25">
      <c r="A603" s="9" t="str">
        <f t="shared" si="26"/>
        <v>AU (AU.B.Bystrica)</v>
      </c>
      <c r="B603" t="s">
        <v>92</v>
      </c>
      <c r="C603" t="s">
        <v>89</v>
      </c>
      <c r="D603" t="str">
        <f t="shared" si="25"/>
        <v>AU (AU.B.Bystrica)SM3Inštrumentalista</v>
      </c>
      <c r="E603" s="17">
        <v>27.950150000000001</v>
      </c>
      <c r="F603" s="17">
        <v>59</v>
      </c>
    </row>
    <row r="604" spans="1:6" x14ac:dyDescent="0.25">
      <c r="A604" s="9" t="str">
        <f t="shared" si="26"/>
        <v>AU (AU.B.Bystrica)</v>
      </c>
      <c r="B604" t="s">
        <v>92</v>
      </c>
      <c r="C604" t="s">
        <v>103</v>
      </c>
      <c r="D604" t="str">
        <f t="shared" si="25"/>
        <v>AU (AU.B.Bystrica)SM3Inštrumentalista - sólista</v>
      </c>
      <c r="E604" s="17">
        <v>97.666679999999999</v>
      </c>
      <c r="F604" s="17">
        <v>99</v>
      </c>
    </row>
    <row r="605" spans="1:6" x14ac:dyDescent="0.25">
      <c r="A605" s="9" t="str">
        <f t="shared" si="26"/>
        <v>AU (AU.B.Bystrica)</v>
      </c>
      <c r="B605" t="s">
        <v>92</v>
      </c>
      <c r="C605" t="s">
        <v>86</v>
      </c>
      <c r="D605" t="str">
        <f t="shared" si="25"/>
        <v>AU (AU.B.Bystrica)SM3Kurátor výstavy</v>
      </c>
      <c r="E605" s="17">
        <v>3.25</v>
      </c>
      <c r="F605" s="17">
        <v>4</v>
      </c>
    </row>
    <row r="606" spans="1:6" x14ac:dyDescent="0.25">
      <c r="A606" s="9" t="str">
        <f t="shared" si="26"/>
        <v>AU (AU.B.Bystrica)</v>
      </c>
      <c r="B606" t="s">
        <v>92</v>
      </c>
      <c r="C606" t="s">
        <v>111</v>
      </c>
      <c r="D606" t="str">
        <f t="shared" si="25"/>
        <v>AU (AU.B.Bystrica)SM3Režisér</v>
      </c>
      <c r="E606" s="17">
        <v>1</v>
      </c>
      <c r="F606" s="17">
        <v>1</v>
      </c>
    </row>
    <row r="607" spans="1:6" x14ac:dyDescent="0.25">
      <c r="A607" s="9" t="str">
        <f t="shared" si="26"/>
        <v>AU (AU.B.Bystrica)</v>
      </c>
      <c r="B607" t="s">
        <v>92</v>
      </c>
      <c r="C607" t="s">
        <v>99</v>
      </c>
      <c r="D607" t="str">
        <f t="shared" si="25"/>
        <v>AU (AU.B.Bystrica)SM3Spevák - sólista</v>
      </c>
      <c r="E607" s="17">
        <v>81.75</v>
      </c>
      <c r="F607" s="17">
        <v>86</v>
      </c>
    </row>
    <row r="608" spans="1:6" x14ac:dyDescent="0.25">
      <c r="A608" s="9" t="str">
        <f t="shared" si="26"/>
        <v>AU (AU.B.Bystrica)</v>
      </c>
      <c r="B608" t="s">
        <v>92</v>
      </c>
      <c r="C608" t="s">
        <v>90</v>
      </c>
      <c r="D608" t="str">
        <f t="shared" si="25"/>
        <v>AU (AU.B.Bystrica)SM3Výtvarník</v>
      </c>
      <c r="E608" s="17">
        <v>58</v>
      </c>
      <c r="F608" s="17">
        <v>58</v>
      </c>
    </row>
    <row r="609" spans="1:6" x14ac:dyDescent="0.25">
      <c r="A609" s="9" t="str">
        <f t="shared" si="26"/>
        <v>AU (AU.B.Bystrica)</v>
      </c>
      <c r="B609" t="s">
        <v>92</v>
      </c>
      <c r="C609" t="s">
        <v>164</v>
      </c>
      <c r="D609" t="str">
        <f t="shared" si="25"/>
        <v>AU (AU.B.Bystrica)SM3Zvukár</v>
      </c>
      <c r="E609" s="17">
        <v>1</v>
      </c>
      <c r="F609" s="17">
        <v>1</v>
      </c>
    </row>
    <row r="610" spans="1:6" x14ac:dyDescent="0.25">
      <c r="A610" s="9" t="str">
        <f t="shared" si="26"/>
        <v>AU (AU.B.Bystrica)</v>
      </c>
      <c r="B610" t="s">
        <v>93</v>
      </c>
      <c r="C610" t="s">
        <v>124</v>
      </c>
      <c r="D610" t="str">
        <f t="shared" si="25"/>
        <v>AU (AU.B.Bystrica)SN1Architekt</v>
      </c>
      <c r="E610" s="17">
        <v>0.04</v>
      </c>
      <c r="F610" s="17">
        <v>1</v>
      </c>
    </row>
    <row r="611" spans="1:6" x14ac:dyDescent="0.25">
      <c r="A611" s="9" t="str">
        <f t="shared" si="26"/>
        <v>AU (AU.B.Bystrica)</v>
      </c>
      <c r="B611" t="s">
        <v>93</v>
      </c>
      <c r="C611" t="s">
        <v>129</v>
      </c>
      <c r="D611" t="str">
        <f t="shared" si="25"/>
        <v>AU (AU.B.Bystrica)SN1Autor hudby</v>
      </c>
      <c r="E611" s="17">
        <v>1.25</v>
      </c>
      <c r="F611" s="17">
        <v>2</v>
      </c>
    </row>
    <row r="612" spans="1:6" x14ac:dyDescent="0.25">
      <c r="A612" s="9" t="str">
        <f t="shared" si="26"/>
        <v>AU (AU.B.Bystrica)</v>
      </c>
      <c r="B612" t="s">
        <v>93</v>
      </c>
      <c r="C612" t="s">
        <v>130</v>
      </c>
      <c r="D612" t="str">
        <f t="shared" si="25"/>
        <v>AU (AU.B.Bystrica)SN1Autor pohybovej spolupráce</v>
      </c>
      <c r="E612" s="17">
        <v>2</v>
      </c>
      <c r="F612" s="17">
        <v>2</v>
      </c>
    </row>
    <row r="613" spans="1:6" x14ac:dyDescent="0.25">
      <c r="A613" s="9" t="str">
        <f t="shared" si="26"/>
        <v>AU (AU.B.Bystrica)</v>
      </c>
      <c r="B613" t="s">
        <v>93</v>
      </c>
      <c r="C613" t="s">
        <v>88</v>
      </c>
      <c r="D613" t="str">
        <f t="shared" si="25"/>
        <v>AU (AU.B.Bystrica)SN1Dirigent</v>
      </c>
      <c r="E613" s="17">
        <v>18</v>
      </c>
      <c r="F613" s="17">
        <v>18</v>
      </c>
    </row>
    <row r="614" spans="1:6" x14ac:dyDescent="0.25">
      <c r="A614" s="9" t="str">
        <f t="shared" si="26"/>
        <v>AU (AU.B.Bystrica)</v>
      </c>
      <c r="B614" t="s">
        <v>93</v>
      </c>
      <c r="C614" t="s">
        <v>85</v>
      </c>
      <c r="D614" t="str">
        <f t="shared" si="25"/>
        <v>AU (AU.B.Bystrica)SN1Dizajnér</v>
      </c>
      <c r="E614" s="17">
        <v>1</v>
      </c>
      <c r="F614" s="17">
        <v>1</v>
      </c>
    </row>
    <row r="615" spans="1:6" x14ac:dyDescent="0.25">
      <c r="A615" s="9" t="str">
        <f t="shared" si="26"/>
        <v>AU (AU.B.Bystrica)</v>
      </c>
      <c r="B615" t="s">
        <v>93</v>
      </c>
      <c r="C615" t="s">
        <v>95</v>
      </c>
      <c r="D615" t="str">
        <f t="shared" si="25"/>
        <v>AU (AU.B.Bystrica)SN1Dramaturg</v>
      </c>
      <c r="E615" s="17">
        <v>6</v>
      </c>
      <c r="F615" s="17">
        <v>6</v>
      </c>
    </row>
    <row r="616" spans="1:6" x14ac:dyDescent="0.25">
      <c r="A616" s="9" t="str">
        <f t="shared" si="26"/>
        <v>AU (AU.B.Bystrica)</v>
      </c>
      <c r="B616" t="s">
        <v>93</v>
      </c>
      <c r="C616" t="s">
        <v>134</v>
      </c>
      <c r="D616" t="str">
        <f t="shared" si="25"/>
        <v>AU (AU.B.Bystrica)SN1Herec v hlavnej úlohe</v>
      </c>
      <c r="E616" s="17">
        <v>3.2</v>
      </c>
      <c r="F616" s="17">
        <v>4</v>
      </c>
    </row>
    <row r="617" spans="1:6" x14ac:dyDescent="0.25">
      <c r="A617" s="9" t="str">
        <f t="shared" si="26"/>
        <v>AU (AU.B.Bystrica)</v>
      </c>
      <c r="B617" t="s">
        <v>93</v>
      </c>
      <c r="C617" t="s">
        <v>135</v>
      </c>
      <c r="D617" t="str">
        <f t="shared" si="25"/>
        <v>AU (AU.B.Bystrica)SN1Herec v hlavnej úlohy</v>
      </c>
      <c r="E617" s="17">
        <v>2.8333400000000002</v>
      </c>
      <c r="F617" s="17">
        <v>6</v>
      </c>
    </row>
    <row r="618" spans="1:6" x14ac:dyDescent="0.25">
      <c r="A618" s="9" t="str">
        <f t="shared" si="26"/>
        <v>AU (AU.B.Bystrica)</v>
      </c>
      <c r="B618" t="s">
        <v>93</v>
      </c>
      <c r="C618" t="s">
        <v>136</v>
      </c>
      <c r="D618" t="str">
        <f t="shared" si="25"/>
        <v>AU (AU.B.Bystrica)SN1Herec vo vedľajšej úlohe</v>
      </c>
      <c r="E618" s="17">
        <v>1.42865</v>
      </c>
      <c r="F618" s="17">
        <v>4</v>
      </c>
    </row>
    <row r="619" spans="1:6" x14ac:dyDescent="0.25">
      <c r="A619" s="9" t="str">
        <f t="shared" si="26"/>
        <v>AU (AU.B.Bystrica)</v>
      </c>
      <c r="B619" t="s">
        <v>93</v>
      </c>
      <c r="C619" t="s">
        <v>136</v>
      </c>
      <c r="D619" t="str">
        <f t="shared" si="25"/>
        <v>AU (AU.B.Bystrica)SN1Herec vo vedľajšej úlohe</v>
      </c>
      <c r="E619" s="17">
        <v>1.1000000000000001</v>
      </c>
      <c r="F619" s="17">
        <v>3</v>
      </c>
    </row>
    <row r="620" spans="1:6" x14ac:dyDescent="0.25">
      <c r="A620" s="9" t="str">
        <f t="shared" si="26"/>
        <v>AU (AU.B.Bystrica)</v>
      </c>
      <c r="B620" t="s">
        <v>93</v>
      </c>
      <c r="C620" t="s">
        <v>89</v>
      </c>
      <c r="D620" t="str">
        <f t="shared" si="25"/>
        <v>AU (AU.B.Bystrica)SN1Inštrumentalista</v>
      </c>
      <c r="E620" s="17">
        <v>20.44012</v>
      </c>
      <c r="F620" s="17">
        <v>38</v>
      </c>
    </row>
    <row r="621" spans="1:6" x14ac:dyDescent="0.25">
      <c r="A621" s="9" t="str">
        <f t="shared" si="26"/>
        <v>AU (AU.B.Bystrica)</v>
      </c>
      <c r="B621" t="s">
        <v>93</v>
      </c>
      <c r="C621" t="s">
        <v>103</v>
      </c>
      <c r="D621" t="str">
        <f t="shared" si="25"/>
        <v>AU (AU.B.Bystrica)SN1Inštrumentalista - sólista</v>
      </c>
      <c r="E621" s="17">
        <v>14.3</v>
      </c>
      <c r="F621" s="17">
        <v>19</v>
      </c>
    </row>
    <row r="622" spans="1:6" x14ac:dyDescent="0.25">
      <c r="A622" s="9" t="str">
        <f t="shared" si="26"/>
        <v>AU (AU.B.Bystrica)</v>
      </c>
      <c r="B622" t="s">
        <v>93</v>
      </c>
      <c r="C622" t="s">
        <v>165</v>
      </c>
      <c r="D622" t="str">
        <f t="shared" si="25"/>
        <v>AU (AU.B.Bystrica)SN1Kolorista</v>
      </c>
      <c r="E622" s="17">
        <v>3</v>
      </c>
      <c r="F622" s="17">
        <v>3</v>
      </c>
    </row>
    <row r="623" spans="1:6" x14ac:dyDescent="0.25">
      <c r="A623" s="9" t="str">
        <f t="shared" si="26"/>
        <v>AU (AU.B.Bystrica)</v>
      </c>
      <c r="B623" t="s">
        <v>93</v>
      </c>
      <c r="C623" t="s">
        <v>140</v>
      </c>
      <c r="D623" t="str">
        <f t="shared" si="25"/>
        <v>AU (AU.B.Bystrica)SN1Kostýmový výtvarník</v>
      </c>
      <c r="E623" s="17">
        <v>1</v>
      </c>
      <c r="F623" s="17">
        <v>1</v>
      </c>
    </row>
    <row r="624" spans="1:6" x14ac:dyDescent="0.25">
      <c r="A624" s="9" t="str">
        <f t="shared" si="26"/>
        <v>AU (AU.B.Bystrica)</v>
      </c>
      <c r="B624" t="s">
        <v>93</v>
      </c>
      <c r="C624" t="s">
        <v>86</v>
      </c>
      <c r="D624" t="str">
        <f t="shared" si="25"/>
        <v>AU (AU.B.Bystrica)SN1Kurátor výstavy</v>
      </c>
      <c r="E624" s="17">
        <v>1</v>
      </c>
      <c r="F624" s="17">
        <v>1</v>
      </c>
    </row>
    <row r="625" spans="1:6" x14ac:dyDescent="0.25">
      <c r="A625" s="9" t="str">
        <f t="shared" si="26"/>
        <v>AU (AU.B.Bystrica)</v>
      </c>
      <c r="B625" t="s">
        <v>93</v>
      </c>
      <c r="C625" t="s">
        <v>158</v>
      </c>
      <c r="D625" t="str">
        <f t="shared" si="25"/>
        <v>AU (AU.B.Bystrica)SN1Prekladateľ</v>
      </c>
      <c r="E625" s="17">
        <v>1</v>
      </c>
      <c r="F625" s="17">
        <v>1</v>
      </c>
    </row>
    <row r="626" spans="1:6" x14ac:dyDescent="0.25">
      <c r="A626" s="9" t="str">
        <f t="shared" si="26"/>
        <v>AU (AU.B.Bystrica)</v>
      </c>
      <c r="B626" t="s">
        <v>93</v>
      </c>
      <c r="C626" t="s">
        <v>138</v>
      </c>
      <c r="D626" t="str">
        <f t="shared" si="25"/>
        <v>AU (AU.B.Bystrica)SN1Producent</v>
      </c>
      <c r="E626" s="17">
        <v>1.5</v>
      </c>
      <c r="F626" s="17">
        <v>3</v>
      </c>
    </row>
    <row r="627" spans="1:6" x14ac:dyDescent="0.25">
      <c r="A627" s="9" t="str">
        <f t="shared" si="26"/>
        <v>AU (AU.B.Bystrica)</v>
      </c>
      <c r="B627" t="s">
        <v>93</v>
      </c>
      <c r="C627" t="s">
        <v>111</v>
      </c>
      <c r="D627" t="str">
        <f t="shared" si="25"/>
        <v>AU (AU.B.Bystrica)SN1Režisér</v>
      </c>
      <c r="E627" s="17">
        <v>2</v>
      </c>
      <c r="F627" s="17">
        <v>2</v>
      </c>
    </row>
    <row r="628" spans="1:6" x14ac:dyDescent="0.25">
      <c r="A628" s="9" t="str">
        <f t="shared" ref="A628:A659" si="27">VLOOKUP(24807,$M$2:$N$42,2,FALSE)</f>
        <v>AU (AU.B.Bystrica)</v>
      </c>
      <c r="B628" t="s">
        <v>93</v>
      </c>
      <c r="C628" t="s">
        <v>141</v>
      </c>
      <c r="D628" t="str">
        <f t="shared" si="25"/>
        <v>AU (AU.B.Bystrica)SN1Scénograf</v>
      </c>
      <c r="E628" s="17">
        <v>2</v>
      </c>
      <c r="F628" s="17">
        <v>2</v>
      </c>
    </row>
    <row r="629" spans="1:6" x14ac:dyDescent="0.25">
      <c r="A629" s="9" t="str">
        <f t="shared" si="27"/>
        <v>AU (AU.B.Bystrica)</v>
      </c>
      <c r="B629" t="s">
        <v>93</v>
      </c>
      <c r="C629" t="s">
        <v>98</v>
      </c>
      <c r="D629" t="str">
        <f t="shared" si="25"/>
        <v>AU (AU.B.Bystrica)SN1Spevák</v>
      </c>
      <c r="E629" s="17">
        <v>1.25</v>
      </c>
      <c r="F629" s="17">
        <v>3</v>
      </c>
    </row>
    <row r="630" spans="1:6" x14ac:dyDescent="0.25">
      <c r="A630" s="9" t="str">
        <f t="shared" si="27"/>
        <v>AU (AU.B.Bystrica)</v>
      </c>
      <c r="B630" t="s">
        <v>93</v>
      </c>
      <c r="C630" t="s">
        <v>99</v>
      </c>
      <c r="D630" t="str">
        <f t="shared" si="25"/>
        <v>AU (AU.B.Bystrica)SN1Spevák - sólista</v>
      </c>
      <c r="E630" s="17">
        <v>14.5</v>
      </c>
      <c r="F630" s="17">
        <v>15</v>
      </c>
    </row>
    <row r="631" spans="1:6" x14ac:dyDescent="0.25">
      <c r="A631" s="9" t="str">
        <f t="shared" si="27"/>
        <v>AU (AU.B.Bystrica)</v>
      </c>
      <c r="B631" t="s">
        <v>93</v>
      </c>
      <c r="C631" t="s">
        <v>117</v>
      </c>
      <c r="D631" t="str">
        <f t="shared" si="25"/>
        <v>AU (AU.B.Bystrica)SN1Strihač</v>
      </c>
      <c r="E631" s="17">
        <v>0.16669999999999999</v>
      </c>
      <c r="F631" s="17">
        <v>1</v>
      </c>
    </row>
    <row r="632" spans="1:6" x14ac:dyDescent="0.25">
      <c r="A632" s="9" t="str">
        <f t="shared" si="27"/>
        <v>AU (AU.B.Bystrica)</v>
      </c>
      <c r="B632" t="s">
        <v>93</v>
      </c>
      <c r="C632" t="s">
        <v>90</v>
      </c>
      <c r="D632" t="str">
        <f t="shared" si="25"/>
        <v>AU (AU.B.Bystrica)SN1Výtvarník</v>
      </c>
      <c r="E632" s="17">
        <v>56</v>
      </c>
      <c r="F632" s="17">
        <v>57</v>
      </c>
    </row>
    <row r="633" spans="1:6" x14ac:dyDescent="0.25">
      <c r="A633" s="9" t="str">
        <f t="shared" si="27"/>
        <v>AU (AU.B.Bystrica)</v>
      </c>
      <c r="B633" t="s">
        <v>93</v>
      </c>
      <c r="C633" t="s">
        <v>110</v>
      </c>
      <c r="D633" t="str">
        <f t="shared" si="25"/>
        <v>AU (AU.B.Bystrica)SN1Zbormajster</v>
      </c>
      <c r="E633" s="17">
        <v>1</v>
      </c>
      <c r="F633" s="17">
        <v>1</v>
      </c>
    </row>
    <row r="634" spans="1:6" x14ac:dyDescent="0.25">
      <c r="A634" s="9" t="str">
        <f t="shared" si="27"/>
        <v>AU (AU.B.Bystrica)</v>
      </c>
      <c r="B634" t="s">
        <v>100</v>
      </c>
      <c r="C634" t="s">
        <v>128</v>
      </c>
      <c r="D634" t="str">
        <f t="shared" si="25"/>
        <v>AU (AU.B.Bystrica)SN2Autor dramatizácie literárneho diela</v>
      </c>
      <c r="E634" s="17">
        <v>0.5</v>
      </c>
      <c r="F634" s="17">
        <v>1</v>
      </c>
    </row>
    <row r="635" spans="1:6" x14ac:dyDescent="0.25">
      <c r="A635" s="9" t="str">
        <f t="shared" si="27"/>
        <v>AU (AU.B.Bystrica)</v>
      </c>
      <c r="B635" t="s">
        <v>100</v>
      </c>
      <c r="C635" t="s">
        <v>129</v>
      </c>
      <c r="D635" t="str">
        <f t="shared" si="25"/>
        <v>AU (AU.B.Bystrica)SN2Autor hudby</v>
      </c>
      <c r="E635" s="17">
        <v>2</v>
      </c>
      <c r="F635" s="17">
        <v>2</v>
      </c>
    </row>
    <row r="636" spans="1:6" x14ac:dyDescent="0.25">
      <c r="A636" s="9" t="str">
        <f t="shared" si="27"/>
        <v>AU (AU.B.Bystrica)</v>
      </c>
      <c r="B636" t="s">
        <v>100</v>
      </c>
      <c r="C636" t="s">
        <v>166</v>
      </c>
      <c r="D636" t="str">
        <f t="shared" si="25"/>
        <v>AU (AU.B.Bystrica)SN2Autor libreta</v>
      </c>
      <c r="E636" s="17">
        <v>0.5</v>
      </c>
      <c r="F636" s="17">
        <v>1</v>
      </c>
    </row>
    <row r="637" spans="1:6" x14ac:dyDescent="0.25">
      <c r="A637" s="9" t="str">
        <f t="shared" si="27"/>
        <v>AU (AU.B.Bystrica)</v>
      </c>
      <c r="B637" t="s">
        <v>100</v>
      </c>
      <c r="C637" t="s">
        <v>130</v>
      </c>
      <c r="D637" t="str">
        <f t="shared" si="25"/>
        <v>AU (AU.B.Bystrica)SN2Autor pohybovej spolupráce</v>
      </c>
      <c r="E637" s="17">
        <v>3</v>
      </c>
      <c r="F637" s="17">
        <v>3</v>
      </c>
    </row>
    <row r="638" spans="1:6" x14ac:dyDescent="0.25">
      <c r="A638" s="9" t="str">
        <f t="shared" si="27"/>
        <v>AU (AU.B.Bystrica)</v>
      </c>
      <c r="B638" t="s">
        <v>100</v>
      </c>
      <c r="C638" t="s">
        <v>88</v>
      </c>
      <c r="D638" t="str">
        <f t="shared" si="25"/>
        <v>AU (AU.B.Bystrica)SN2Dirigent</v>
      </c>
      <c r="E638" s="17">
        <v>6</v>
      </c>
      <c r="F638" s="17">
        <v>6</v>
      </c>
    </row>
    <row r="639" spans="1:6" x14ac:dyDescent="0.25">
      <c r="A639" s="9" t="str">
        <f t="shared" si="27"/>
        <v>AU (AU.B.Bystrica)</v>
      </c>
      <c r="B639" t="s">
        <v>100</v>
      </c>
      <c r="C639" t="s">
        <v>85</v>
      </c>
      <c r="D639" t="str">
        <f t="shared" si="25"/>
        <v>AU (AU.B.Bystrica)SN2Dizajnér</v>
      </c>
      <c r="E639" s="17">
        <v>1</v>
      </c>
      <c r="F639" s="17">
        <v>1</v>
      </c>
    </row>
    <row r="640" spans="1:6" x14ac:dyDescent="0.25">
      <c r="A640" s="9" t="str">
        <f t="shared" si="27"/>
        <v>AU (AU.B.Bystrica)</v>
      </c>
      <c r="B640" t="s">
        <v>100</v>
      </c>
      <c r="C640" t="s">
        <v>135</v>
      </c>
      <c r="D640" t="str">
        <f t="shared" si="25"/>
        <v>AU (AU.B.Bystrica)SN2Herec v hlavnej úlohy</v>
      </c>
      <c r="E640" s="17">
        <v>2.8666700000000001</v>
      </c>
      <c r="F640" s="17">
        <v>5</v>
      </c>
    </row>
    <row r="641" spans="1:6" x14ac:dyDescent="0.25">
      <c r="A641" s="9" t="str">
        <f t="shared" si="27"/>
        <v>AU (AU.B.Bystrica)</v>
      </c>
      <c r="B641" t="s">
        <v>100</v>
      </c>
      <c r="C641" t="s">
        <v>136</v>
      </c>
      <c r="D641" t="str">
        <f t="shared" si="25"/>
        <v>AU (AU.B.Bystrica)SN2Herec vo vedľajšej úlohe</v>
      </c>
      <c r="E641" s="17">
        <v>2</v>
      </c>
      <c r="F641" s="17">
        <v>3</v>
      </c>
    </row>
    <row r="642" spans="1:6" x14ac:dyDescent="0.25">
      <c r="A642" s="9" t="str">
        <f t="shared" si="27"/>
        <v>AU (AU.B.Bystrica)</v>
      </c>
      <c r="B642" t="s">
        <v>100</v>
      </c>
      <c r="C642" t="s">
        <v>89</v>
      </c>
      <c r="D642" t="str">
        <f t="shared" ref="D642:D705" si="28">CONCATENATE(A642,B642,C642)</f>
        <v>AU (AU.B.Bystrica)SN2Inštrumentalista</v>
      </c>
      <c r="E642" s="17">
        <v>5.0388999999999999</v>
      </c>
      <c r="F642" s="17">
        <v>14</v>
      </c>
    </row>
    <row r="643" spans="1:6" x14ac:dyDescent="0.25">
      <c r="A643" s="9" t="str">
        <f t="shared" si="27"/>
        <v>AU (AU.B.Bystrica)</v>
      </c>
      <c r="B643" t="s">
        <v>100</v>
      </c>
      <c r="C643" t="s">
        <v>103</v>
      </c>
      <c r="D643" t="str">
        <f t="shared" si="28"/>
        <v>AU (AU.B.Bystrica)SN2Inštrumentalista - sólista</v>
      </c>
      <c r="E643" s="17">
        <v>5.5</v>
      </c>
      <c r="F643" s="17">
        <v>6</v>
      </c>
    </row>
    <row r="644" spans="1:6" x14ac:dyDescent="0.25">
      <c r="A644" s="9" t="str">
        <f t="shared" si="27"/>
        <v>AU (AU.B.Bystrica)</v>
      </c>
      <c r="B644" t="s">
        <v>100</v>
      </c>
      <c r="C644" t="s">
        <v>86</v>
      </c>
      <c r="D644" t="str">
        <f t="shared" si="28"/>
        <v>AU (AU.B.Bystrica)SN2Kurátor výstavy</v>
      </c>
      <c r="E644" s="17">
        <v>2</v>
      </c>
      <c r="F644" s="17">
        <v>2</v>
      </c>
    </row>
    <row r="645" spans="1:6" x14ac:dyDescent="0.25">
      <c r="A645" s="9" t="str">
        <f t="shared" si="27"/>
        <v>AU (AU.B.Bystrica)</v>
      </c>
      <c r="B645" t="s">
        <v>100</v>
      </c>
      <c r="C645" t="s">
        <v>137</v>
      </c>
      <c r="D645" t="str">
        <f t="shared" si="28"/>
        <v>AU (AU.B.Bystrica)SN2Majster zvuku</v>
      </c>
      <c r="E645" s="17">
        <v>1</v>
      </c>
      <c r="F645" s="17">
        <v>1</v>
      </c>
    </row>
    <row r="646" spans="1:6" x14ac:dyDescent="0.25">
      <c r="A646" s="9" t="str">
        <f t="shared" si="27"/>
        <v>AU (AU.B.Bystrica)</v>
      </c>
      <c r="B646" t="s">
        <v>100</v>
      </c>
      <c r="C646" t="s">
        <v>158</v>
      </c>
      <c r="D646" t="str">
        <f t="shared" si="28"/>
        <v>AU (AU.B.Bystrica)SN2Prekladateľ</v>
      </c>
      <c r="E646" s="17">
        <v>1</v>
      </c>
      <c r="F646" s="17">
        <v>1</v>
      </c>
    </row>
    <row r="647" spans="1:6" x14ac:dyDescent="0.25">
      <c r="A647" s="9" t="str">
        <f t="shared" si="27"/>
        <v>AU (AU.B.Bystrica)</v>
      </c>
      <c r="B647" t="s">
        <v>100</v>
      </c>
      <c r="C647" t="s">
        <v>111</v>
      </c>
      <c r="D647" t="str">
        <f t="shared" si="28"/>
        <v>AU (AU.B.Bystrica)SN2Režisér</v>
      </c>
      <c r="E647" s="17">
        <v>2</v>
      </c>
      <c r="F647" s="17">
        <v>2</v>
      </c>
    </row>
    <row r="648" spans="1:6" x14ac:dyDescent="0.25">
      <c r="A648" s="9" t="str">
        <f t="shared" si="27"/>
        <v>AU (AU.B.Bystrica)</v>
      </c>
      <c r="B648" t="s">
        <v>100</v>
      </c>
      <c r="C648" t="s">
        <v>111</v>
      </c>
      <c r="D648" t="str">
        <f t="shared" si="28"/>
        <v>AU (AU.B.Bystrica)SN2Režisér</v>
      </c>
      <c r="E648" s="17">
        <v>3</v>
      </c>
      <c r="F648" s="17">
        <v>3</v>
      </c>
    </row>
    <row r="649" spans="1:6" x14ac:dyDescent="0.25">
      <c r="A649" s="9" t="str">
        <f t="shared" si="27"/>
        <v>AU (AU.B.Bystrica)</v>
      </c>
      <c r="B649" t="s">
        <v>100</v>
      </c>
      <c r="C649" t="s">
        <v>141</v>
      </c>
      <c r="D649" t="str">
        <f t="shared" si="28"/>
        <v>AU (AU.B.Bystrica)SN2Scénograf</v>
      </c>
      <c r="E649" s="17">
        <v>1</v>
      </c>
      <c r="F649" s="17">
        <v>1</v>
      </c>
    </row>
    <row r="650" spans="1:6" x14ac:dyDescent="0.25">
      <c r="A650" s="9" t="str">
        <f t="shared" si="27"/>
        <v>AU (AU.B.Bystrica)</v>
      </c>
      <c r="B650" t="s">
        <v>100</v>
      </c>
      <c r="C650" t="s">
        <v>90</v>
      </c>
      <c r="D650" t="str">
        <f t="shared" si="28"/>
        <v>AU (AU.B.Bystrica)SN2Výtvarník</v>
      </c>
      <c r="E650" s="17">
        <v>41</v>
      </c>
      <c r="F650" s="17">
        <v>41</v>
      </c>
    </row>
    <row r="651" spans="1:6" x14ac:dyDescent="0.25">
      <c r="A651" s="9" t="str">
        <f t="shared" si="27"/>
        <v>AU (AU.B.Bystrica)</v>
      </c>
      <c r="B651" t="s">
        <v>102</v>
      </c>
      <c r="C651" t="s">
        <v>129</v>
      </c>
      <c r="D651" t="str">
        <f t="shared" si="28"/>
        <v>AU (AU.B.Bystrica)SN3Autor hudby</v>
      </c>
      <c r="E651" s="17">
        <v>5</v>
      </c>
      <c r="F651" s="17">
        <v>5</v>
      </c>
    </row>
    <row r="652" spans="1:6" x14ac:dyDescent="0.25">
      <c r="A652" s="9" t="str">
        <f t="shared" si="27"/>
        <v>AU (AU.B.Bystrica)</v>
      </c>
      <c r="B652" t="s">
        <v>102</v>
      </c>
      <c r="C652" t="s">
        <v>94</v>
      </c>
      <c r="D652" t="str">
        <f t="shared" si="28"/>
        <v>AU (AU.B.Bystrica)SN3Autor námetu</v>
      </c>
      <c r="E652" s="17">
        <v>4</v>
      </c>
      <c r="F652" s="17">
        <v>4</v>
      </c>
    </row>
    <row r="653" spans="1:6" x14ac:dyDescent="0.25">
      <c r="A653" s="9" t="str">
        <f t="shared" si="27"/>
        <v>AU (AU.B.Bystrica)</v>
      </c>
      <c r="B653" t="s">
        <v>102</v>
      </c>
      <c r="C653" t="s">
        <v>109</v>
      </c>
      <c r="D653" t="str">
        <f t="shared" si="28"/>
        <v>AU (AU.B.Bystrica)SN3Autor scenára</v>
      </c>
      <c r="E653" s="17">
        <v>3</v>
      </c>
      <c r="F653" s="17">
        <v>3</v>
      </c>
    </row>
    <row r="654" spans="1:6" x14ac:dyDescent="0.25">
      <c r="A654" s="9" t="str">
        <f t="shared" si="27"/>
        <v>AU (AU.B.Bystrica)</v>
      </c>
      <c r="B654" t="s">
        <v>102</v>
      </c>
      <c r="C654" t="s">
        <v>88</v>
      </c>
      <c r="D654" t="str">
        <f t="shared" si="28"/>
        <v>AU (AU.B.Bystrica)SN3Dirigent</v>
      </c>
      <c r="E654" s="17">
        <v>14</v>
      </c>
      <c r="F654" s="17">
        <v>14</v>
      </c>
    </row>
    <row r="655" spans="1:6" x14ac:dyDescent="0.25">
      <c r="A655" s="9" t="str">
        <f t="shared" si="27"/>
        <v>AU (AU.B.Bystrica)</v>
      </c>
      <c r="B655" t="s">
        <v>102</v>
      </c>
      <c r="C655" t="s">
        <v>134</v>
      </c>
      <c r="D655" t="str">
        <f t="shared" si="28"/>
        <v>AU (AU.B.Bystrica)SN3Herec v hlavnej úlohe</v>
      </c>
      <c r="E655" s="17">
        <v>2</v>
      </c>
      <c r="F655" s="17">
        <v>2</v>
      </c>
    </row>
    <row r="656" spans="1:6" x14ac:dyDescent="0.25">
      <c r="A656" s="9" t="str">
        <f t="shared" si="27"/>
        <v>AU (AU.B.Bystrica)</v>
      </c>
      <c r="B656" t="s">
        <v>102</v>
      </c>
      <c r="C656" t="s">
        <v>136</v>
      </c>
      <c r="D656" t="str">
        <f t="shared" si="28"/>
        <v>AU (AU.B.Bystrica)SN3Herec vo vedľajšej úlohe</v>
      </c>
      <c r="E656" s="17">
        <v>2.25</v>
      </c>
      <c r="F656" s="17">
        <v>3</v>
      </c>
    </row>
    <row r="657" spans="1:6" x14ac:dyDescent="0.25">
      <c r="A657" s="9" t="str">
        <f t="shared" si="27"/>
        <v>AU (AU.B.Bystrica)</v>
      </c>
      <c r="B657" t="s">
        <v>102</v>
      </c>
      <c r="C657" t="s">
        <v>115</v>
      </c>
      <c r="D657" t="str">
        <f t="shared" si="28"/>
        <v>AU (AU.B.Bystrica)SN3Hudobný režisér</v>
      </c>
      <c r="E657" s="17">
        <v>2</v>
      </c>
      <c r="F657" s="17">
        <v>2</v>
      </c>
    </row>
    <row r="658" spans="1:6" x14ac:dyDescent="0.25">
      <c r="A658" s="9" t="str">
        <f t="shared" si="27"/>
        <v>AU (AU.B.Bystrica)</v>
      </c>
      <c r="B658" t="s">
        <v>102</v>
      </c>
      <c r="C658" t="s">
        <v>89</v>
      </c>
      <c r="D658" t="str">
        <f t="shared" si="28"/>
        <v>AU (AU.B.Bystrica)SN3Inštrumentalista</v>
      </c>
      <c r="E658" s="17">
        <v>26.57957</v>
      </c>
      <c r="F658" s="17">
        <v>58</v>
      </c>
    </row>
    <row r="659" spans="1:6" x14ac:dyDescent="0.25">
      <c r="A659" s="9" t="str">
        <f t="shared" si="27"/>
        <v>AU (AU.B.Bystrica)</v>
      </c>
      <c r="B659" t="s">
        <v>102</v>
      </c>
      <c r="C659" t="s">
        <v>103</v>
      </c>
      <c r="D659" t="str">
        <f t="shared" si="28"/>
        <v>AU (AU.B.Bystrica)SN3Inštrumentalista - sólista</v>
      </c>
      <c r="E659" s="17">
        <v>38.25</v>
      </c>
      <c r="F659" s="17">
        <v>39</v>
      </c>
    </row>
    <row r="660" spans="1:6" x14ac:dyDescent="0.25">
      <c r="A660" s="9" t="str">
        <f t="shared" ref="A660:A691" si="29">VLOOKUP(24807,$M$2:$N$42,2,FALSE)</f>
        <v>AU (AU.B.Bystrica)</v>
      </c>
      <c r="B660" t="s">
        <v>102</v>
      </c>
      <c r="C660" t="s">
        <v>116</v>
      </c>
      <c r="D660" t="str">
        <f t="shared" si="28"/>
        <v>AU (AU.B.Bystrica)SN3Kameraman</v>
      </c>
      <c r="E660" s="17">
        <v>6.6666699999999999</v>
      </c>
      <c r="F660" s="17">
        <v>12</v>
      </c>
    </row>
    <row r="661" spans="1:6" x14ac:dyDescent="0.25">
      <c r="A661" s="9" t="str">
        <f t="shared" si="29"/>
        <v>AU (AU.B.Bystrica)</v>
      </c>
      <c r="B661" t="s">
        <v>102</v>
      </c>
      <c r="C661" t="s">
        <v>86</v>
      </c>
      <c r="D661" t="str">
        <f t="shared" si="28"/>
        <v>AU (AU.B.Bystrica)SN3Kurátor výstavy</v>
      </c>
      <c r="E661" s="17">
        <v>3</v>
      </c>
      <c r="F661" s="17">
        <v>3</v>
      </c>
    </row>
    <row r="662" spans="1:6" x14ac:dyDescent="0.25">
      <c r="A662" s="9" t="str">
        <f t="shared" si="29"/>
        <v>AU (AU.B.Bystrica)</v>
      </c>
      <c r="B662" t="s">
        <v>102</v>
      </c>
      <c r="C662" t="s">
        <v>137</v>
      </c>
      <c r="D662" t="str">
        <f t="shared" si="28"/>
        <v>AU (AU.B.Bystrica)SN3Majster zvuku</v>
      </c>
      <c r="E662" s="17">
        <v>9.5</v>
      </c>
      <c r="F662" s="17">
        <v>11</v>
      </c>
    </row>
    <row r="663" spans="1:6" x14ac:dyDescent="0.25">
      <c r="A663" s="9" t="str">
        <f t="shared" si="29"/>
        <v>AU (AU.B.Bystrica)</v>
      </c>
      <c r="B663" t="s">
        <v>102</v>
      </c>
      <c r="C663" t="s">
        <v>111</v>
      </c>
      <c r="D663" t="str">
        <f t="shared" si="28"/>
        <v>AU (AU.B.Bystrica)SN3Režisér</v>
      </c>
      <c r="E663" s="17">
        <v>7</v>
      </c>
      <c r="F663" s="17">
        <v>7</v>
      </c>
    </row>
    <row r="664" spans="1:6" x14ac:dyDescent="0.25">
      <c r="A664" s="9" t="str">
        <f t="shared" si="29"/>
        <v>AU (AU.B.Bystrica)</v>
      </c>
      <c r="B664" t="s">
        <v>102</v>
      </c>
      <c r="C664" t="s">
        <v>98</v>
      </c>
      <c r="D664" t="str">
        <f t="shared" si="28"/>
        <v>AU (AU.B.Bystrica)SN3Spevák</v>
      </c>
      <c r="E664" s="17">
        <v>5</v>
      </c>
      <c r="F664" s="17">
        <v>8</v>
      </c>
    </row>
    <row r="665" spans="1:6" x14ac:dyDescent="0.25">
      <c r="A665" s="9" t="str">
        <f t="shared" si="29"/>
        <v>AU (AU.B.Bystrica)</v>
      </c>
      <c r="B665" t="s">
        <v>102</v>
      </c>
      <c r="C665" t="s">
        <v>99</v>
      </c>
      <c r="D665" t="str">
        <f t="shared" si="28"/>
        <v>AU (AU.B.Bystrica)SN3Spevák - sólista</v>
      </c>
      <c r="E665" s="17">
        <v>46.5</v>
      </c>
      <c r="F665" s="17">
        <v>49</v>
      </c>
    </row>
    <row r="666" spans="1:6" x14ac:dyDescent="0.25">
      <c r="A666" s="9" t="str">
        <f t="shared" si="29"/>
        <v>AU (AU.B.Bystrica)</v>
      </c>
      <c r="B666" t="s">
        <v>102</v>
      </c>
      <c r="C666" t="s">
        <v>167</v>
      </c>
      <c r="D666" t="str">
        <f t="shared" si="28"/>
        <v>AU (AU.B.Bystrica)SN3Strihač zvuku</v>
      </c>
      <c r="E666" s="17">
        <v>1</v>
      </c>
      <c r="F666" s="17">
        <v>1</v>
      </c>
    </row>
    <row r="667" spans="1:6" x14ac:dyDescent="0.25">
      <c r="A667" s="9" t="str">
        <f t="shared" si="29"/>
        <v>AU (AU.B.Bystrica)</v>
      </c>
      <c r="B667" t="s">
        <v>102</v>
      </c>
      <c r="C667" t="s">
        <v>90</v>
      </c>
      <c r="D667" t="str">
        <f t="shared" si="28"/>
        <v>AU (AU.B.Bystrica)SN3Výtvarník</v>
      </c>
      <c r="E667" s="17">
        <v>46</v>
      </c>
      <c r="F667" s="17">
        <v>46</v>
      </c>
    </row>
    <row r="668" spans="1:6" x14ac:dyDescent="0.25">
      <c r="A668" s="9" t="str">
        <f t="shared" si="29"/>
        <v>AU (AU.B.Bystrica)</v>
      </c>
      <c r="B668" t="s">
        <v>102</v>
      </c>
      <c r="C668" t="s">
        <v>164</v>
      </c>
      <c r="D668" t="str">
        <f t="shared" si="28"/>
        <v>AU (AU.B.Bystrica)SN3Zvukár</v>
      </c>
      <c r="E668" s="17">
        <v>1</v>
      </c>
      <c r="F668" s="17">
        <v>1</v>
      </c>
    </row>
    <row r="669" spans="1:6" x14ac:dyDescent="0.25">
      <c r="A669" s="9" t="str">
        <f t="shared" si="29"/>
        <v>AU (AU.B.Bystrica)</v>
      </c>
      <c r="B669" t="s">
        <v>104</v>
      </c>
      <c r="C669" t="s">
        <v>130</v>
      </c>
      <c r="D669" t="str">
        <f t="shared" si="28"/>
        <v>AU (AU.B.Bystrica)SR1Autor pohybovej spolupráce</v>
      </c>
      <c r="E669" s="17">
        <v>1</v>
      </c>
      <c r="F669" s="17">
        <v>1</v>
      </c>
    </row>
    <row r="670" spans="1:6" x14ac:dyDescent="0.25">
      <c r="A670" s="9" t="str">
        <f t="shared" si="29"/>
        <v>AU (AU.B.Bystrica)</v>
      </c>
      <c r="B670" t="s">
        <v>104</v>
      </c>
      <c r="C670" t="s">
        <v>88</v>
      </c>
      <c r="D670" t="str">
        <f t="shared" si="28"/>
        <v>AU (AU.B.Bystrica)SR1Dirigent</v>
      </c>
      <c r="E670" s="17">
        <v>1</v>
      </c>
      <c r="F670" s="17">
        <v>1</v>
      </c>
    </row>
    <row r="671" spans="1:6" x14ac:dyDescent="0.25">
      <c r="A671" s="9" t="str">
        <f t="shared" si="29"/>
        <v>AU (AU.B.Bystrica)</v>
      </c>
      <c r="B671" t="s">
        <v>104</v>
      </c>
      <c r="C671" t="s">
        <v>95</v>
      </c>
      <c r="D671" t="str">
        <f t="shared" si="28"/>
        <v>AU (AU.B.Bystrica)SR1Dramaturg</v>
      </c>
      <c r="E671" s="17">
        <v>1</v>
      </c>
      <c r="F671" s="17">
        <v>1</v>
      </c>
    </row>
    <row r="672" spans="1:6" x14ac:dyDescent="0.25">
      <c r="A672" s="9" t="str">
        <f t="shared" si="29"/>
        <v>AU (AU.B.Bystrica)</v>
      </c>
      <c r="B672" t="s">
        <v>104</v>
      </c>
      <c r="C672" t="s">
        <v>135</v>
      </c>
      <c r="D672" t="str">
        <f t="shared" si="28"/>
        <v>AU (AU.B.Bystrica)SR1Herec v hlavnej úlohy</v>
      </c>
      <c r="E672" s="17">
        <v>3</v>
      </c>
      <c r="F672" s="17">
        <v>3</v>
      </c>
    </row>
    <row r="673" spans="1:6" x14ac:dyDescent="0.25">
      <c r="A673" s="9" t="str">
        <f t="shared" si="29"/>
        <v>AU (AU.B.Bystrica)</v>
      </c>
      <c r="B673" t="s">
        <v>104</v>
      </c>
      <c r="C673" t="s">
        <v>89</v>
      </c>
      <c r="D673" t="str">
        <f t="shared" si="28"/>
        <v>AU (AU.B.Bystrica)SR1Inštrumentalista</v>
      </c>
      <c r="E673" s="17">
        <v>2.7000099999999998</v>
      </c>
      <c r="F673" s="17">
        <v>8</v>
      </c>
    </row>
    <row r="674" spans="1:6" x14ac:dyDescent="0.25">
      <c r="A674" s="9" t="str">
        <f t="shared" si="29"/>
        <v>AU (AU.B.Bystrica)</v>
      </c>
      <c r="B674" t="s">
        <v>104</v>
      </c>
      <c r="C674" t="s">
        <v>103</v>
      </c>
      <c r="D674" t="str">
        <f t="shared" si="28"/>
        <v>AU (AU.B.Bystrica)SR1Inštrumentalista - sólista</v>
      </c>
      <c r="E674" s="17">
        <v>5.0000099999999996</v>
      </c>
      <c r="F674" s="17">
        <v>9</v>
      </c>
    </row>
    <row r="675" spans="1:6" x14ac:dyDescent="0.25">
      <c r="A675" s="9" t="str">
        <f t="shared" si="29"/>
        <v>AU (AU.B.Bystrica)</v>
      </c>
      <c r="B675" t="s">
        <v>104</v>
      </c>
      <c r="C675" t="s">
        <v>140</v>
      </c>
      <c r="D675" t="str">
        <f t="shared" si="28"/>
        <v>AU (AU.B.Bystrica)SR1Kostýmový výtvarník</v>
      </c>
      <c r="E675" s="17">
        <v>1</v>
      </c>
      <c r="F675" s="17">
        <v>1</v>
      </c>
    </row>
    <row r="676" spans="1:6" x14ac:dyDescent="0.25">
      <c r="A676" s="9" t="str">
        <f t="shared" si="29"/>
        <v>AU (AU.B.Bystrica)</v>
      </c>
      <c r="B676" t="s">
        <v>104</v>
      </c>
      <c r="C676" t="s">
        <v>86</v>
      </c>
      <c r="D676" t="str">
        <f t="shared" si="28"/>
        <v>AU (AU.B.Bystrica)SR1Kurátor výstavy</v>
      </c>
      <c r="E676" s="17">
        <v>2</v>
      </c>
      <c r="F676" s="17">
        <v>2</v>
      </c>
    </row>
    <row r="677" spans="1:6" x14ac:dyDescent="0.25">
      <c r="A677" s="9" t="str">
        <f t="shared" si="29"/>
        <v>AU (AU.B.Bystrica)</v>
      </c>
      <c r="B677" t="s">
        <v>104</v>
      </c>
      <c r="C677" t="s">
        <v>138</v>
      </c>
      <c r="D677" t="str">
        <f t="shared" si="28"/>
        <v>AU (AU.B.Bystrica)SR1Producent</v>
      </c>
      <c r="E677" s="17">
        <v>0.5</v>
      </c>
      <c r="F677" s="17">
        <v>1</v>
      </c>
    </row>
    <row r="678" spans="1:6" x14ac:dyDescent="0.25">
      <c r="A678" s="9" t="str">
        <f t="shared" si="29"/>
        <v>AU (AU.B.Bystrica)</v>
      </c>
      <c r="B678" t="s">
        <v>104</v>
      </c>
      <c r="C678" t="s">
        <v>141</v>
      </c>
      <c r="D678" t="str">
        <f t="shared" si="28"/>
        <v>AU (AU.B.Bystrica)SR1Scénograf</v>
      </c>
      <c r="E678" s="17">
        <v>1</v>
      </c>
      <c r="F678" s="17">
        <v>1</v>
      </c>
    </row>
    <row r="679" spans="1:6" x14ac:dyDescent="0.25">
      <c r="A679" s="9" t="str">
        <f t="shared" si="29"/>
        <v>AU (AU.B.Bystrica)</v>
      </c>
      <c r="B679" t="s">
        <v>104</v>
      </c>
      <c r="C679" t="s">
        <v>98</v>
      </c>
      <c r="D679" t="str">
        <f t="shared" si="28"/>
        <v>AU (AU.B.Bystrica)SR1Spevák</v>
      </c>
      <c r="E679" s="17">
        <v>0.33334000000000003</v>
      </c>
      <c r="F679" s="17">
        <v>1</v>
      </c>
    </row>
    <row r="680" spans="1:6" x14ac:dyDescent="0.25">
      <c r="A680" s="9" t="str">
        <f t="shared" si="29"/>
        <v>AU (AU.B.Bystrica)</v>
      </c>
      <c r="B680" t="s">
        <v>104</v>
      </c>
      <c r="C680" t="s">
        <v>90</v>
      </c>
      <c r="D680" t="str">
        <f t="shared" si="28"/>
        <v>AU (AU.B.Bystrica)SR1Výtvarník</v>
      </c>
      <c r="E680" s="17">
        <v>28.7</v>
      </c>
      <c r="F680" s="17">
        <v>30</v>
      </c>
    </row>
    <row r="681" spans="1:6" x14ac:dyDescent="0.25">
      <c r="A681" s="9" t="str">
        <f t="shared" si="29"/>
        <v>AU (AU.B.Bystrica)</v>
      </c>
      <c r="B681" t="s">
        <v>105</v>
      </c>
      <c r="C681" t="s">
        <v>106</v>
      </c>
      <c r="D681" t="str">
        <f t="shared" si="28"/>
        <v>AU (AU.B.Bystrica)SR2Autor dramatického diela</v>
      </c>
      <c r="E681" s="17">
        <v>0.5</v>
      </c>
      <c r="F681" s="17">
        <v>1</v>
      </c>
    </row>
    <row r="682" spans="1:6" x14ac:dyDescent="0.25">
      <c r="A682" s="9" t="str">
        <f t="shared" si="29"/>
        <v>AU (AU.B.Bystrica)</v>
      </c>
      <c r="B682" t="s">
        <v>105</v>
      </c>
      <c r="C682" t="s">
        <v>128</v>
      </c>
      <c r="D682" t="str">
        <f t="shared" si="28"/>
        <v>AU (AU.B.Bystrica)SR2Autor dramatizácie literárneho diela</v>
      </c>
      <c r="E682" s="17">
        <v>0.5</v>
      </c>
      <c r="F682" s="17">
        <v>1</v>
      </c>
    </row>
    <row r="683" spans="1:6" x14ac:dyDescent="0.25">
      <c r="A683" s="9" t="str">
        <f t="shared" si="29"/>
        <v>AU (AU.B.Bystrica)</v>
      </c>
      <c r="B683" t="s">
        <v>105</v>
      </c>
      <c r="C683" t="s">
        <v>129</v>
      </c>
      <c r="D683" t="str">
        <f t="shared" si="28"/>
        <v>AU (AU.B.Bystrica)SR2Autor hudby</v>
      </c>
      <c r="E683" s="17">
        <v>2</v>
      </c>
      <c r="F683" s="17">
        <v>2</v>
      </c>
    </row>
    <row r="684" spans="1:6" x14ac:dyDescent="0.25">
      <c r="A684" s="9" t="str">
        <f t="shared" si="29"/>
        <v>AU (AU.B.Bystrica)</v>
      </c>
      <c r="B684" t="s">
        <v>105</v>
      </c>
      <c r="C684" t="s">
        <v>130</v>
      </c>
      <c r="D684" t="str">
        <f t="shared" si="28"/>
        <v>AU (AU.B.Bystrica)SR2Autor pohybovej spolupráce</v>
      </c>
      <c r="E684" s="17">
        <v>4.5</v>
      </c>
      <c r="F684" s="17">
        <v>5</v>
      </c>
    </row>
    <row r="685" spans="1:6" x14ac:dyDescent="0.25">
      <c r="A685" s="9" t="str">
        <f t="shared" si="29"/>
        <v>AU (AU.B.Bystrica)</v>
      </c>
      <c r="B685" t="s">
        <v>105</v>
      </c>
      <c r="C685" t="s">
        <v>132</v>
      </c>
      <c r="D685" t="str">
        <f t="shared" si="28"/>
        <v>AU (AU.B.Bystrica)SR2Autor úpravy dramatického diela</v>
      </c>
      <c r="E685" s="17">
        <v>1</v>
      </c>
      <c r="F685" s="17">
        <v>1</v>
      </c>
    </row>
    <row r="686" spans="1:6" x14ac:dyDescent="0.25">
      <c r="A686" s="9" t="str">
        <f t="shared" si="29"/>
        <v>AU (AU.B.Bystrica)</v>
      </c>
      <c r="B686" t="s">
        <v>105</v>
      </c>
      <c r="C686" t="s">
        <v>95</v>
      </c>
      <c r="D686" t="str">
        <f t="shared" si="28"/>
        <v>AU (AU.B.Bystrica)SR2Dramaturg</v>
      </c>
      <c r="E686" s="17">
        <v>1</v>
      </c>
      <c r="F686" s="17">
        <v>1</v>
      </c>
    </row>
    <row r="687" spans="1:6" x14ac:dyDescent="0.25">
      <c r="A687" s="9" t="str">
        <f t="shared" si="29"/>
        <v>AU (AU.B.Bystrica)</v>
      </c>
      <c r="B687" t="s">
        <v>105</v>
      </c>
      <c r="C687" t="s">
        <v>135</v>
      </c>
      <c r="D687" t="str">
        <f t="shared" si="28"/>
        <v>AU (AU.B.Bystrica)SR2Herec v hlavnej úlohy</v>
      </c>
      <c r="E687" s="17">
        <v>2</v>
      </c>
      <c r="F687" s="17">
        <v>2</v>
      </c>
    </row>
    <row r="688" spans="1:6" x14ac:dyDescent="0.25">
      <c r="A688" s="9" t="str">
        <f t="shared" si="29"/>
        <v>AU (AU.B.Bystrica)</v>
      </c>
      <c r="B688" t="s">
        <v>105</v>
      </c>
      <c r="C688" t="s">
        <v>89</v>
      </c>
      <c r="D688" t="str">
        <f t="shared" si="28"/>
        <v>AU (AU.B.Bystrica)SR2Inštrumentalista</v>
      </c>
      <c r="E688" s="17">
        <v>6.6666699999999999</v>
      </c>
      <c r="F688" s="17">
        <v>15</v>
      </c>
    </row>
    <row r="689" spans="1:6" x14ac:dyDescent="0.25">
      <c r="A689" s="9" t="str">
        <f t="shared" si="29"/>
        <v>AU (AU.B.Bystrica)</v>
      </c>
      <c r="B689" t="s">
        <v>105</v>
      </c>
      <c r="C689" t="s">
        <v>103</v>
      </c>
      <c r="D689" t="str">
        <f t="shared" si="28"/>
        <v>AU (AU.B.Bystrica)SR2Inštrumentalista - sólista</v>
      </c>
      <c r="E689" s="17">
        <v>2.5</v>
      </c>
      <c r="F689" s="17">
        <v>4</v>
      </c>
    </row>
    <row r="690" spans="1:6" x14ac:dyDescent="0.25">
      <c r="A690" s="9" t="str">
        <f t="shared" si="29"/>
        <v>AU (AU.B.Bystrica)</v>
      </c>
      <c r="B690" t="s">
        <v>105</v>
      </c>
      <c r="C690" t="s">
        <v>86</v>
      </c>
      <c r="D690" t="str">
        <f t="shared" si="28"/>
        <v>AU (AU.B.Bystrica)SR2Kurátor výstavy</v>
      </c>
      <c r="E690" s="17">
        <v>5.5</v>
      </c>
      <c r="F690" s="17">
        <v>6</v>
      </c>
    </row>
    <row r="691" spans="1:6" x14ac:dyDescent="0.25">
      <c r="A691" s="9" t="str">
        <f t="shared" si="29"/>
        <v>AU (AU.B.Bystrica)</v>
      </c>
      <c r="B691" t="s">
        <v>105</v>
      </c>
      <c r="C691" t="s">
        <v>158</v>
      </c>
      <c r="D691" t="str">
        <f t="shared" si="28"/>
        <v>AU (AU.B.Bystrica)SR2Prekladateľ</v>
      </c>
      <c r="E691" s="17">
        <v>1</v>
      </c>
      <c r="F691" s="17">
        <v>1</v>
      </c>
    </row>
    <row r="692" spans="1:6" x14ac:dyDescent="0.25">
      <c r="A692" s="9" t="str">
        <f t="shared" ref="A692:A728" si="30">VLOOKUP(24807,$M$2:$N$42,2,FALSE)</f>
        <v>AU (AU.B.Bystrica)</v>
      </c>
      <c r="B692" t="s">
        <v>105</v>
      </c>
      <c r="C692" t="s">
        <v>111</v>
      </c>
      <c r="D692" t="str">
        <f t="shared" si="28"/>
        <v>AU (AU.B.Bystrica)SR2Režisér</v>
      </c>
      <c r="E692" s="17">
        <v>6</v>
      </c>
      <c r="F692" s="17">
        <v>6</v>
      </c>
    </row>
    <row r="693" spans="1:6" x14ac:dyDescent="0.25">
      <c r="A693" s="9" t="str">
        <f t="shared" si="30"/>
        <v>AU (AU.B.Bystrica)</v>
      </c>
      <c r="B693" t="s">
        <v>105</v>
      </c>
      <c r="C693" t="s">
        <v>99</v>
      </c>
      <c r="D693" t="str">
        <f t="shared" si="28"/>
        <v>AU (AU.B.Bystrica)SR2Spevák - sólista</v>
      </c>
      <c r="E693" s="17">
        <v>2.5</v>
      </c>
      <c r="F693" s="17">
        <v>3</v>
      </c>
    </row>
    <row r="694" spans="1:6" x14ac:dyDescent="0.25">
      <c r="A694" s="9" t="str">
        <f t="shared" si="30"/>
        <v>AU (AU.B.Bystrica)</v>
      </c>
      <c r="B694" t="s">
        <v>105</v>
      </c>
      <c r="C694" t="s">
        <v>90</v>
      </c>
      <c r="D694" t="str">
        <f t="shared" si="28"/>
        <v>AU (AU.B.Bystrica)SR2Výtvarník</v>
      </c>
      <c r="E694" s="17">
        <v>27.5</v>
      </c>
      <c r="F694" s="17">
        <v>28</v>
      </c>
    </row>
    <row r="695" spans="1:6" x14ac:dyDescent="0.25">
      <c r="A695" s="9" t="str">
        <f t="shared" si="30"/>
        <v>AU (AU.B.Bystrica)</v>
      </c>
      <c r="B695" t="s">
        <v>107</v>
      </c>
      <c r="C695" t="s">
        <v>129</v>
      </c>
      <c r="D695" t="str">
        <f t="shared" si="28"/>
        <v>AU (AU.B.Bystrica)SR3Autor hudby</v>
      </c>
      <c r="E695" s="17">
        <v>1</v>
      </c>
      <c r="F695" s="17">
        <v>1</v>
      </c>
    </row>
    <row r="696" spans="1:6" x14ac:dyDescent="0.25">
      <c r="A696" s="9" t="str">
        <f t="shared" si="30"/>
        <v>AU (AU.B.Bystrica)</v>
      </c>
      <c r="B696" t="s">
        <v>107</v>
      </c>
      <c r="C696" t="s">
        <v>88</v>
      </c>
      <c r="D696" t="str">
        <f t="shared" si="28"/>
        <v>AU (AU.B.Bystrica)SR3Dirigent</v>
      </c>
      <c r="E696" s="17">
        <v>1</v>
      </c>
      <c r="F696" s="17">
        <v>1</v>
      </c>
    </row>
    <row r="697" spans="1:6" x14ac:dyDescent="0.25">
      <c r="A697" s="9" t="str">
        <f t="shared" si="30"/>
        <v>AU (AU.B.Bystrica)</v>
      </c>
      <c r="B697" t="s">
        <v>107</v>
      </c>
      <c r="C697" t="s">
        <v>135</v>
      </c>
      <c r="D697" t="str">
        <f t="shared" si="28"/>
        <v>AU (AU.B.Bystrica)SR3Herec v hlavnej úlohy</v>
      </c>
      <c r="E697" s="17">
        <v>2</v>
      </c>
      <c r="F697" s="17">
        <v>2</v>
      </c>
    </row>
    <row r="698" spans="1:6" x14ac:dyDescent="0.25">
      <c r="A698" s="9" t="str">
        <f t="shared" si="30"/>
        <v>AU (AU.B.Bystrica)</v>
      </c>
      <c r="B698" t="s">
        <v>107</v>
      </c>
      <c r="C698" t="s">
        <v>89</v>
      </c>
      <c r="D698" t="str">
        <f t="shared" si="28"/>
        <v>AU (AU.B.Bystrica)SR3Inštrumentalista</v>
      </c>
      <c r="E698" s="17">
        <v>16.833349999999999</v>
      </c>
      <c r="F698" s="17">
        <v>31</v>
      </c>
    </row>
    <row r="699" spans="1:6" x14ac:dyDescent="0.25">
      <c r="A699" s="9" t="str">
        <f t="shared" si="30"/>
        <v>AU (AU.B.Bystrica)</v>
      </c>
      <c r="B699" t="s">
        <v>107</v>
      </c>
      <c r="C699" t="s">
        <v>103</v>
      </c>
      <c r="D699" t="str">
        <f t="shared" si="28"/>
        <v>AU (AU.B.Bystrica)SR3Inštrumentalista - sólista</v>
      </c>
      <c r="E699" s="17">
        <v>35.5</v>
      </c>
      <c r="F699" s="17">
        <v>36</v>
      </c>
    </row>
    <row r="700" spans="1:6" x14ac:dyDescent="0.25">
      <c r="A700" s="9" t="str">
        <f t="shared" si="30"/>
        <v>AU (AU.B.Bystrica)</v>
      </c>
      <c r="B700" t="s">
        <v>107</v>
      </c>
      <c r="C700" t="s">
        <v>86</v>
      </c>
      <c r="D700" t="str">
        <f t="shared" si="28"/>
        <v>AU (AU.B.Bystrica)SR3Kurátor výstavy</v>
      </c>
      <c r="E700" s="17">
        <v>8</v>
      </c>
      <c r="F700" s="17">
        <v>8</v>
      </c>
    </row>
    <row r="701" spans="1:6" x14ac:dyDescent="0.25">
      <c r="A701" s="9" t="str">
        <f t="shared" si="30"/>
        <v>AU (AU.B.Bystrica)</v>
      </c>
      <c r="B701" t="s">
        <v>107</v>
      </c>
      <c r="C701" t="s">
        <v>98</v>
      </c>
      <c r="D701" t="str">
        <f t="shared" si="28"/>
        <v>AU (AU.B.Bystrica)SR3Spevák</v>
      </c>
      <c r="E701" s="17">
        <v>2.1667000000000001</v>
      </c>
      <c r="F701" s="17">
        <v>5</v>
      </c>
    </row>
    <row r="702" spans="1:6" x14ac:dyDescent="0.25">
      <c r="A702" s="9" t="str">
        <f t="shared" si="30"/>
        <v>AU (AU.B.Bystrica)</v>
      </c>
      <c r="B702" t="s">
        <v>107</v>
      </c>
      <c r="C702" t="s">
        <v>99</v>
      </c>
      <c r="D702" t="str">
        <f t="shared" si="28"/>
        <v>AU (AU.B.Bystrica)SR3Spevák - sólista</v>
      </c>
      <c r="E702" s="17">
        <v>22</v>
      </c>
      <c r="F702" s="17">
        <v>22</v>
      </c>
    </row>
    <row r="703" spans="1:6" x14ac:dyDescent="0.25">
      <c r="A703" s="9" t="str">
        <f t="shared" si="30"/>
        <v>AU (AU.B.Bystrica)</v>
      </c>
      <c r="B703" t="s">
        <v>107</v>
      </c>
      <c r="C703" t="s">
        <v>90</v>
      </c>
      <c r="D703" t="str">
        <f t="shared" si="28"/>
        <v>AU (AU.B.Bystrica)SR3Výtvarník</v>
      </c>
      <c r="E703" s="17">
        <v>60</v>
      </c>
      <c r="F703" s="17">
        <v>65</v>
      </c>
    </row>
    <row r="704" spans="1:6" x14ac:dyDescent="0.25">
      <c r="A704" s="9" t="str">
        <f t="shared" si="30"/>
        <v>AU (AU.B.Bystrica)</v>
      </c>
      <c r="B704" t="s">
        <v>120</v>
      </c>
      <c r="C704" t="s">
        <v>136</v>
      </c>
      <c r="D704" t="str">
        <f t="shared" si="28"/>
        <v>AU (AU.B.Bystrica)ZM1Herec vo vedľajšej úlohe</v>
      </c>
      <c r="E704" s="17">
        <v>0.33334000000000003</v>
      </c>
      <c r="F704" s="17">
        <v>1</v>
      </c>
    </row>
    <row r="705" spans="1:6" x14ac:dyDescent="0.25">
      <c r="A705" s="9" t="str">
        <f t="shared" si="30"/>
        <v>AU (AU.B.Bystrica)</v>
      </c>
      <c r="B705" t="s">
        <v>120</v>
      </c>
      <c r="C705" t="s">
        <v>103</v>
      </c>
      <c r="D705" t="str">
        <f t="shared" si="28"/>
        <v>AU (AU.B.Bystrica)ZM1Inštrumentalista - sólista</v>
      </c>
      <c r="E705" s="17">
        <v>1</v>
      </c>
      <c r="F705" s="17">
        <v>1</v>
      </c>
    </row>
    <row r="706" spans="1:6" x14ac:dyDescent="0.25">
      <c r="A706" s="9" t="str">
        <f t="shared" si="30"/>
        <v>AU (AU.B.Bystrica)</v>
      </c>
      <c r="B706" t="s">
        <v>108</v>
      </c>
      <c r="C706" t="s">
        <v>103</v>
      </c>
      <c r="D706" t="str">
        <f t="shared" ref="D706:D769" si="31">CONCATENATE(A706,B706,C706)</f>
        <v>AU (AU.B.Bystrica)ZM2Inštrumentalista - sólista</v>
      </c>
      <c r="E706" s="17">
        <v>0.83333999999999997</v>
      </c>
      <c r="F706" s="17">
        <v>2</v>
      </c>
    </row>
    <row r="707" spans="1:6" x14ac:dyDescent="0.25">
      <c r="A707" s="9" t="str">
        <f t="shared" si="30"/>
        <v>AU (AU.B.Bystrica)</v>
      </c>
      <c r="B707" t="s">
        <v>108</v>
      </c>
      <c r="C707" t="s">
        <v>86</v>
      </c>
      <c r="D707" t="str">
        <f t="shared" si="31"/>
        <v>AU (AU.B.Bystrica)ZM2Kurátor výstavy</v>
      </c>
      <c r="E707" s="17">
        <v>0.5</v>
      </c>
      <c r="F707" s="17">
        <v>1</v>
      </c>
    </row>
    <row r="708" spans="1:6" x14ac:dyDescent="0.25">
      <c r="A708" s="9" t="str">
        <f t="shared" si="30"/>
        <v>AU (AU.B.Bystrica)</v>
      </c>
      <c r="B708" t="s">
        <v>108</v>
      </c>
      <c r="C708" t="s">
        <v>90</v>
      </c>
      <c r="D708" t="str">
        <f t="shared" si="31"/>
        <v>AU (AU.B.Bystrica)ZM2Výtvarník</v>
      </c>
      <c r="E708" s="17">
        <v>2</v>
      </c>
      <c r="F708" s="17">
        <v>2</v>
      </c>
    </row>
    <row r="709" spans="1:6" x14ac:dyDescent="0.25">
      <c r="A709" s="9" t="str">
        <f t="shared" si="30"/>
        <v>AU (AU.B.Bystrica)</v>
      </c>
      <c r="B709" t="s">
        <v>161</v>
      </c>
      <c r="C709" t="s">
        <v>88</v>
      </c>
      <c r="D709" t="str">
        <f t="shared" si="31"/>
        <v>AU (AU.B.Bystrica)ZM3Dirigent</v>
      </c>
      <c r="E709" s="17">
        <v>1</v>
      </c>
      <c r="F709" s="17">
        <v>1</v>
      </c>
    </row>
    <row r="710" spans="1:6" x14ac:dyDescent="0.25">
      <c r="A710" s="9" t="str">
        <f t="shared" si="30"/>
        <v>AU (AU.B.Bystrica)</v>
      </c>
      <c r="B710" t="s">
        <v>161</v>
      </c>
      <c r="C710" t="s">
        <v>89</v>
      </c>
      <c r="D710" t="str">
        <f t="shared" si="31"/>
        <v>AU (AU.B.Bystrica)ZM3Inštrumentalista</v>
      </c>
      <c r="E710" s="17">
        <v>2</v>
      </c>
      <c r="F710" s="17">
        <v>4</v>
      </c>
    </row>
    <row r="711" spans="1:6" x14ac:dyDescent="0.25">
      <c r="A711" s="9" t="str">
        <f t="shared" si="30"/>
        <v>AU (AU.B.Bystrica)</v>
      </c>
      <c r="B711" t="s">
        <v>161</v>
      </c>
      <c r="C711" t="s">
        <v>103</v>
      </c>
      <c r="D711" t="str">
        <f t="shared" si="31"/>
        <v>AU (AU.B.Bystrica)ZM3Inštrumentalista - sólista</v>
      </c>
      <c r="E711" s="17">
        <v>2.1666799999999999</v>
      </c>
      <c r="F711" s="17">
        <v>5</v>
      </c>
    </row>
    <row r="712" spans="1:6" x14ac:dyDescent="0.25">
      <c r="A712" s="9" t="str">
        <f t="shared" si="30"/>
        <v>AU (AU.B.Bystrica)</v>
      </c>
      <c r="B712" t="s">
        <v>125</v>
      </c>
      <c r="C712" t="s">
        <v>106</v>
      </c>
      <c r="D712" t="str">
        <f t="shared" si="31"/>
        <v>AU (AU.B.Bystrica)ZN1Autor dramatického diela</v>
      </c>
      <c r="E712" s="17">
        <v>0.5</v>
      </c>
      <c r="F712" s="17">
        <v>1</v>
      </c>
    </row>
    <row r="713" spans="1:6" x14ac:dyDescent="0.25">
      <c r="A713" s="9" t="str">
        <f t="shared" si="30"/>
        <v>AU (AU.B.Bystrica)</v>
      </c>
      <c r="B713" t="s">
        <v>125</v>
      </c>
      <c r="C713" t="s">
        <v>130</v>
      </c>
      <c r="D713" t="str">
        <f t="shared" si="31"/>
        <v>AU (AU.B.Bystrica)ZN1Autor pohybovej spolupráce</v>
      </c>
      <c r="E713" s="17">
        <v>1</v>
      </c>
      <c r="F713" s="17">
        <v>1</v>
      </c>
    </row>
    <row r="714" spans="1:6" x14ac:dyDescent="0.25">
      <c r="A714" s="9" t="str">
        <f t="shared" si="30"/>
        <v>AU (AU.B.Bystrica)</v>
      </c>
      <c r="B714" t="s">
        <v>125</v>
      </c>
      <c r="C714" t="s">
        <v>88</v>
      </c>
      <c r="D714" t="str">
        <f t="shared" si="31"/>
        <v>AU (AU.B.Bystrica)ZN1Dirigent</v>
      </c>
      <c r="E714" s="17">
        <v>1</v>
      </c>
      <c r="F714" s="17">
        <v>1</v>
      </c>
    </row>
    <row r="715" spans="1:6" x14ac:dyDescent="0.25">
      <c r="A715" s="9" t="str">
        <f t="shared" si="30"/>
        <v>AU (AU.B.Bystrica)</v>
      </c>
      <c r="B715" t="s">
        <v>125</v>
      </c>
      <c r="C715" t="s">
        <v>95</v>
      </c>
      <c r="D715" t="str">
        <f t="shared" si="31"/>
        <v>AU (AU.B.Bystrica)ZN1Dramaturg</v>
      </c>
      <c r="E715" s="17">
        <v>1</v>
      </c>
      <c r="F715" s="17">
        <v>1</v>
      </c>
    </row>
    <row r="716" spans="1:6" x14ac:dyDescent="0.25">
      <c r="A716" s="9" t="str">
        <f t="shared" si="30"/>
        <v>AU (AU.B.Bystrica)</v>
      </c>
      <c r="B716" t="s">
        <v>125</v>
      </c>
      <c r="C716" t="s">
        <v>135</v>
      </c>
      <c r="D716" t="str">
        <f t="shared" si="31"/>
        <v>AU (AU.B.Bystrica)ZN1Herec v hlavnej úlohy</v>
      </c>
      <c r="E716" s="17">
        <v>0.90244999999999997</v>
      </c>
      <c r="F716" s="17">
        <v>6</v>
      </c>
    </row>
    <row r="717" spans="1:6" x14ac:dyDescent="0.25">
      <c r="A717" s="9" t="str">
        <f t="shared" si="30"/>
        <v>AU (AU.B.Bystrica)</v>
      </c>
      <c r="B717" t="s">
        <v>125</v>
      </c>
      <c r="C717" t="s">
        <v>136</v>
      </c>
      <c r="D717" t="str">
        <f t="shared" si="31"/>
        <v>AU (AU.B.Bystrica)ZN1Herec vo vedľajšej úlohe</v>
      </c>
      <c r="E717" s="17">
        <v>0.33334000000000003</v>
      </c>
      <c r="F717" s="17">
        <v>1</v>
      </c>
    </row>
    <row r="718" spans="1:6" x14ac:dyDescent="0.25">
      <c r="A718" s="9" t="str">
        <f t="shared" si="30"/>
        <v>AU (AU.B.Bystrica)</v>
      </c>
      <c r="B718" t="s">
        <v>125</v>
      </c>
      <c r="C718" t="s">
        <v>89</v>
      </c>
      <c r="D718" t="str">
        <f t="shared" si="31"/>
        <v>AU (AU.B.Bystrica)ZN1Inštrumentalista</v>
      </c>
      <c r="E718" s="17">
        <v>0.66666999999999998</v>
      </c>
      <c r="F718" s="17">
        <v>2</v>
      </c>
    </row>
    <row r="719" spans="1:6" x14ac:dyDescent="0.25">
      <c r="A719" s="9" t="str">
        <f t="shared" si="30"/>
        <v>AU (AU.B.Bystrica)</v>
      </c>
      <c r="B719" t="s">
        <v>125</v>
      </c>
      <c r="C719" t="s">
        <v>103</v>
      </c>
      <c r="D719" t="str">
        <f t="shared" si="31"/>
        <v>AU (AU.B.Bystrica)ZN1Inštrumentalista - sólista</v>
      </c>
      <c r="E719" s="17">
        <v>2.5</v>
      </c>
      <c r="F719" s="17">
        <v>3</v>
      </c>
    </row>
    <row r="720" spans="1:6" x14ac:dyDescent="0.25">
      <c r="A720" s="9" t="str">
        <f t="shared" si="30"/>
        <v>AU (AU.B.Bystrica)</v>
      </c>
      <c r="B720" t="s">
        <v>125</v>
      </c>
      <c r="C720" t="s">
        <v>111</v>
      </c>
      <c r="D720" t="str">
        <f t="shared" si="31"/>
        <v>AU (AU.B.Bystrica)ZN1Režisér</v>
      </c>
      <c r="E720" s="17">
        <v>1</v>
      </c>
      <c r="F720" s="17">
        <v>1</v>
      </c>
    </row>
    <row r="721" spans="1:6" x14ac:dyDescent="0.25">
      <c r="A721" s="9" t="str">
        <f t="shared" si="30"/>
        <v>AU (AU.B.Bystrica)</v>
      </c>
      <c r="B721" t="s">
        <v>126</v>
      </c>
      <c r="C721" t="s">
        <v>129</v>
      </c>
      <c r="D721" t="str">
        <f t="shared" si="31"/>
        <v>AU (AU.B.Bystrica)ZN2Autor hudby</v>
      </c>
      <c r="E721" s="17">
        <v>1</v>
      </c>
      <c r="F721" s="17">
        <v>1</v>
      </c>
    </row>
    <row r="722" spans="1:6" x14ac:dyDescent="0.25">
      <c r="A722" s="9" t="str">
        <f t="shared" si="30"/>
        <v>AU (AU.B.Bystrica)</v>
      </c>
      <c r="B722" t="s">
        <v>126</v>
      </c>
      <c r="C722" t="s">
        <v>130</v>
      </c>
      <c r="D722" t="str">
        <f t="shared" si="31"/>
        <v>AU (AU.B.Bystrica)ZN2Autor pohybovej spolupráce</v>
      </c>
      <c r="E722" s="17">
        <v>1</v>
      </c>
      <c r="F722" s="17">
        <v>1</v>
      </c>
    </row>
    <row r="723" spans="1:6" x14ac:dyDescent="0.25">
      <c r="A723" s="9" t="str">
        <f t="shared" si="30"/>
        <v>AU (AU.B.Bystrica)</v>
      </c>
      <c r="B723" t="s">
        <v>126</v>
      </c>
      <c r="C723" t="s">
        <v>135</v>
      </c>
      <c r="D723" t="str">
        <f t="shared" si="31"/>
        <v>AU (AU.B.Bystrica)ZN2Herec v hlavnej úlohy</v>
      </c>
      <c r="E723" s="17">
        <v>1</v>
      </c>
      <c r="F723" s="17">
        <v>1</v>
      </c>
    </row>
    <row r="724" spans="1:6" x14ac:dyDescent="0.25">
      <c r="A724" s="9" t="str">
        <f t="shared" si="30"/>
        <v>AU (AU.B.Bystrica)</v>
      </c>
      <c r="B724" t="s">
        <v>126</v>
      </c>
      <c r="C724" t="s">
        <v>103</v>
      </c>
      <c r="D724" t="str">
        <f t="shared" si="31"/>
        <v>AU (AU.B.Bystrica)ZN2Inštrumentalista - sólista</v>
      </c>
      <c r="E724" s="17">
        <v>1.5</v>
      </c>
      <c r="F724" s="17">
        <v>2</v>
      </c>
    </row>
    <row r="725" spans="1:6" x14ac:dyDescent="0.25">
      <c r="A725" s="9" t="str">
        <f t="shared" si="30"/>
        <v>AU (AU.B.Bystrica)</v>
      </c>
      <c r="B725" t="s">
        <v>126</v>
      </c>
      <c r="C725" t="s">
        <v>90</v>
      </c>
      <c r="D725" t="str">
        <f t="shared" si="31"/>
        <v>AU (AU.B.Bystrica)ZN2Výtvarník</v>
      </c>
      <c r="E725" s="17">
        <v>1</v>
      </c>
      <c r="F725" s="17">
        <v>1</v>
      </c>
    </row>
    <row r="726" spans="1:6" x14ac:dyDescent="0.25">
      <c r="A726" s="9" t="str">
        <f t="shared" si="30"/>
        <v>AU (AU.B.Bystrica)</v>
      </c>
      <c r="B726" t="s">
        <v>119</v>
      </c>
      <c r="C726" t="s">
        <v>98</v>
      </c>
      <c r="D726" t="str">
        <f t="shared" si="31"/>
        <v>AU (AU.B.Bystrica)ZN3Spevák</v>
      </c>
      <c r="E726" s="17">
        <v>0.16669999999999999</v>
      </c>
      <c r="F726" s="17">
        <v>1</v>
      </c>
    </row>
    <row r="727" spans="1:6" x14ac:dyDescent="0.25">
      <c r="A727" s="9" t="str">
        <f t="shared" si="30"/>
        <v>AU (AU.B.Bystrica)</v>
      </c>
      <c r="B727" t="s">
        <v>119</v>
      </c>
      <c r="C727" t="s">
        <v>99</v>
      </c>
      <c r="D727" t="str">
        <f t="shared" si="31"/>
        <v>AU (AU.B.Bystrica)ZN3Spevák - sólista</v>
      </c>
      <c r="E727" s="17">
        <v>1</v>
      </c>
      <c r="F727" s="17">
        <v>1</v>
      </c>
    </row>
    <row r="728" spans="1:6" x14ac:dyDescent="0.25">
      <c r="A728" s="9" t="str">
        <f t="shared" si="30"/>
        <v>AU (AU.B.Bystrica)</v>
      </c>
      <c r="B728" t="s">
        <v>168</v>
      </c>
      <c r="C728" t="s">
        <v>90</v>
      </c>
      <c r="D728" t="str">
        <f t="shared" si="31"/>
        <v>AU (AU.B.Bystrica)ZR1Výtvarník</v>
      </c>
      <c r="E728" s="17">
        <v>5</v>
      </c>
      <c r="F728" s="17">
        <v>5</v>
      </c>
    </row>
    <row r="729" spans="1:6" x14ac:dyDescent="0.25">
      <c r="A729" s="9" t="str">
        <f t="shared" ref="A729:A753" si="32">VLOOKUP(24808,$M$2:$N$42,2,FALSE)</f>
        <v>KU (KU.Ružomberok)</v>
      </c>
      <c r="B729" t="s">
        <v>87</v>
      </c>
      <c r="C729" t="s">
        <v>89</v>
      </c>
      <c r="D729" t="str">
        <f t="shared" si="31"/>
        <v>KU (KU.Ružomberok)SM1Inštrumentalista</v>
      </c>
      <c r="E729" s="17">
        <v>13.6</v>
      </c>
      <c r="F729" s="17">
        <v>14</v>
      </c>
    </row>
    <row r="730" spans="1:6" x14ac:dyDescent="0.25">
      <c r="A730" s="9" t="str">
        <f t="shared" si="32"/>
        <v>KU (KU.Ružomberok)</v>
      </c>
      <c r="B730" t="s">
        <v>87</v>
      </c>
      <c r="C730" t="s">
        <v>103</v>
      </c>
      <c r="D730" t="str">
        <f t="shared" si="31"/>
        <v>KU (KU.Ružomberok)SM1Inštrumentalista - sólista</v>
      </c>
      <c r="E730" s="17">
        <v>3.42</v>
      </c>
      <c r="F730" s="17">
        <v>5</v>
      </c>
    </row>
    <row r="731" spans="1:6" x14ac:dyDescent="0.25">
      <c r="A731" s="9" t="str">
        <f t="shared" si="32"/>
        <v>KU (KU.Ružomberok)</v>
      </c>
      <c r="B731" t="s">
        <v>87</v>
      </c>
      <c r="C731" t="s">
        <v>98</v>
      </c>
      <c r="D731" t="str">
        <f t="shared" si="31"/>
        <v>KU (KU.Ružomberok)SM1Spevák</v>
      </c>
      <c r="E731" s="17">
        <v>2</v>
      </c>
      <c r="F731" s="17">
        <v>2</v>
      </c>
    </row>
    <row r="732" spans="1:6" x14ac:dyDescent="0.25">
      <c r="A732" s="9" t="str">
        <f t="shared" si="32"/>
        <v>KU (KU.Ružomberok)</v>
      </c>
      <c r="B732" t="s">
        <v>91</v>
      </c>
      <c r="C732" t="s">
        <v>89</v>
      </c>
      <c r="D732" t="str">
        <f t="shared" si="31"/>
        <v>KU (KU.Ružomberok)SM2Inštrumentalista</v>
      </c>
      <c r="E732" s="17">
        <v>3</v>
      </c>
      <c r="F732" s="17">
        <v>3</v>
      </c>
    </row>
    <row r="733" spans="1:6" x14ac:dyDescent="0.25">
      <c r="A733" s="9" t="str">
        <f t="shared" si="32"/>
        <v>KU (KU.Ružomberok)</v>
      </c>
      <c r="B733" t="s">
        <v>91</v>
      </c>
      <c r="C733" t="s">
        <v>103</v>
      </c>
      <c r="D733" t="str">
        <f t="shared" si="31"/>
        <v>KU (KU.Ružomberok)SM2Inštrumentalista - sólista</v>
      </c>
      <c r="E733" s="17">
        <v>3</v>
      </c>
      <c r="F733" s="17">
        <v>3</v>
      </c>
    </row>
    <row r="734" spans="1:6" x14ac:dyDescent="0.25">
      <c r="A734" s="9" t="str">
        <f t="shared" si="32"/>
        <v>KU (KU.Ružomberok)</v>
      </c>
      <c r="B734" t="s">
        <v>92</v>
      </c>
      <c r="C734" t="s">
        <v>88</v>
      </c>
      <c r="D734" t="str">
        <f t="shared" si="31"/>
        <v>KU (KU.Ružomberok)SM3Dirigent</v>
      </c>
      <c r="E734" s="17">
        <v>6</v>
      </c>
      <c r="F734" s="17">
        <v>6</v>
      </c>
    </row>
    <row r="735" spans="1:6" x14ac:dyDescent="0.25">
      <c r="A735" s="9" t="str">
        <f t="shared" si="32"/>
        <v>KU (KU.Ružomberok)</v>
      </c>
      <c r="B735" t="s">
        <v>92</v>
      </c>
      <c r="C735" t="s">
        <v>103</v>
      </c>
      <c r="D735" t="str">
        <f t="shared" si="31"/>
        <v>KU (KU.Ružomberok)SM3Inštrumentalista - sólista</v>
      </c>
      <c r="E735" s="17">
        <v>23.5</v>
      </c>
      <c r="F735" s="17">
        <v>36</v>
      </c>
    </row>
    <row r="736" spans="1:6" x14ac:dyDescent="0.25">
      <c r="A736" s="9" t="str">
        <f t="shared" si="32"/>
        <v>KU (KU.Ružomberok)</v>
      </c>
      <c r="B736" t="s">
        <v>92</v>
      </c>
      <c r="C736" t="s">
        <v>99</v>
      </c>
      <c r="D736" t="str">
        <f t="shared" si="31"/>
        <v>KU (KU.Ružomberok)SM3Spevák - sólista</v>
      </c>
      <c r="E736" s="17">
        <v>10</v>
      </c>
      <c r="F736" s="17">
        <v>10</v>
      </c>
    </row>
    <row r="737" spans="1:6" x14ac:dyDescent="0.25">
      <c r="A737" s="9" t="str">
        <f t="shared" si="32"/>
        <v>KU (KU.Ružomberok)</v>
      </c>
      <c r="B737" t="s">
        <v>92</v>
      </c>
      <c r="C737" t="s">
        <v>90</v>
      </c>
      <c r="D737" t="str">
        <f t="shared" si="31"/>
        <v>KU (KU.Ružomberok)SM3Výtvarník</v>
      </c>
      <c r="E737" s="17">
        <v>1</v>
      </c>
      <c r="F737" s="17">
        <v>1</v>
      </c>
    </row>
    <row r="738" spans="1:6" x14ac:dyDescent="0.25">
      <c r="A738" s="9" t="str">
        <f t="shared" si="32"/>
        <v>KU (KU.Ružomberok)</v>
      </c>
      <c r="B738" t="s">
        <v>93</v>
      </c>
      <c r="C738" t="s">
        <v>89</v>
      </c>
      <c r="D738" t="str">
        <f t="shared" si="31"/>
        <v>KU (KU.Ružomberok)SN1Inštrumentalista</v>
      </c>
      <c r="E738" s="17">
        <v>2</v>
      </c>
      <c r="F738" s="17">
        <v>2</v>
      </c>
    </row>
    <row r="739" spans="1:6" x14ac:dyDescent="0.25">
      <c r="A739" s="9" t="str">
        <f t="shared" si="32"/>
        <v>KU (KU.Ružomberok)</v>
      </c>
      <c r="B739" t="s">
        <v>93</v>
      </c>
      <c r="C739" t="s">
        <v>103</v>
      </c>
      <c r="D739" t="str">
        <f t="shared" si="31"/>
        <v>KU (KU.Ružomberok)SN1Inštrumentalista - sólista</v>
      </c>
      <c r="E739" s="17">
        <v>3.17</v>
      </c>
      <c r="F739" s="17">
        <v>5</v>
      </c>
    </row>
    <row r="740" spans="1:6" x14ac:dyDescent="0.25">
      <c r="A740" s="9" t="str">
        <f t="shared" si="32"/>
        <v>KU (KU.Ružomberok)</v>
      </c>
      <c r="B740" t="s">
        <v>93</v>
      </c>
      <c r="C740" t="s">
        <v>90</v>
      </c>
      <c r="D740" t="str">
        <f t="shared" si="31"/>
        <v>KU (KU.Ružomberok)SN1Výtvarník</v>
      </c>
      <c r="E740" s="17">
        <v>7</v>
      </c>
      <c r="F740" s="17">
        <v>7</v>
      </c>
    </row>
    <row r="741" spans="1:6" x14ac:dyDescent="0.25">
      <c r="A741" s="9" t="str">
        <f t="shared" si="32"/>
        <v>KU (KU.Ružomberok)</v>
      </c>
      <c r="B741" t="s">
        <v>100</v>
      </c>
      <c r="C741" t="s">
        <v>103</v>
      </c>
      <c r="D741" t="str">
        <f t="shared" si="31"/>
        <v>KU (KU.Ružomberok)SN2Inštrumentalista - sólista</v>
      </c>
      <c r="E741" s="17">
        <v>1.67</v>
      </c>
      <c r="F741" s="17">
        <v>3</v>
      </c>
    </row>
    <row r="742" spans="1:6" x14ac:dyDescent="0.25">
      <c r="A742" s="9" t="str">
        <f t="shared" si="32"/>
        <v>KU (KU.Ružomberok)</v>
      </c>
      <c r="B742" t="s">
        <v>100</v>
      </c>
      <c r="C742" t="s">
        <v>90</v>
      </c>
      <c r="D742" t="str">
        <f t="shared" si="31"/>
        <v>KU (KU.Ružomberok)SN2Výtvarník</v>
      </c>
      <c r="E742" s="17">
        <v>16</v>
      </c>
      <c r="F742" s="17">
        <v>16</v>
      </c>
    </row>
    <row r="743" spans="1:6" x14ac:dyDescent="0.25">
      <c r="A743" s="9" t="str">
        <f t="shared" si="32"/>
        <v>KU (KU.Ružomberok)</v>
      </c>
      <c r="B743" t="s">
        <v>102</v>
      </c>
      <c r="C743" t="s">
        <v>89</v>
      </c>
      <c r="D743" t="str">
        <f t="shared" si="31"/>
        <v>KU (KU.Ružomberok)SN3Inštrumentalista</v>
      </c>
      <c r="E743" s="17">
        <v>5</v>
      </c>
      <c r="F743" s="17">
        <v>5</v>
      </c>
    </row>
    <row r="744" spans="1:6" x14ac:dyDescent="0.25">
      <c r="A744" s="9" t="str">
        <f t="shared" si="32"/>
        <v>KU (KU.Ružomberok)</v>
      </c>
      <c r="B744" t="s">
        <v>102</v>
      </c>
      <c r="C744" t="s">
        <v>103</v>
      </c>
      <c r="D744" t="str">
        <f t="shared" si="31"/>
        <v>KU (KU.Ružomberok)SN3Inštrumentalista - sólista</v>
      </c>
      <c r="E744" s="17">
        <v>6.5</v>
      </c>
      <c r="F744" s="17">
        <v>10</v>
      </c>
    </row>
    <row r="745" spans="1:6" x14ac:dyDescent="0.25">
      <c r="A745" s="9" t="str">
        <f t="shared" si="32"/>
        <v>KU (KU.Ružomberok)</v>
      </c>
      <c r="B745" t="s">
        <v>102</v>
      </c>
      <c r="C745" t="s">
        <v>98</v>
      </c>
      <c r="D745" t="str">
        <f t="shared" si="31"/>
        <v>KU (KU.Ružomberok)SN3Spevák</v>
      </c>
      <c r="E745" s="17">
        <v>9</v>
      </c>
      <c r="F745" s="17">
        <v>9</v>
      </c>
    </row>
    <row r="746" spans="1:6" x14ac:dyDescent="0.25">
      <c r="A746" s="9" t="str">
        <f t="shared" si="32"/>
        <v>KU (KU.Ružomberok)</v>
      </c>
      <c r="B746" t="s">
        <v>102</v>
      </c>
      <c r="C746" t="s">
        <v>99</v>
      </c>
      <c r="D746" t="str">
        <f t="shared" si="31"/>
        <v>KU (KU.Ružomberok)SN3Spevák - sólista</v>
      </c>
      <c r="E746" s="17">
        <v>1.5</v>
      </c>
      <c r="F746" s="17">
        <v>2</v>
      </c>
    </row>
    <row r="747" spans="1:6" x14ac:dyDescent="0.25">
      <c r="A747" s="9" t="str">
        <f t="shared" si="32"/>
        <v>KU (KU.Ružomberok)</v>
      </c>
      <c r="B747" t="s">
        <v>102</v>
      </c>
      <c r="C747" t="s">
        <v>90</v>
      </c>
      <c r="D747" t="str">
        <f t="shared" si="31"/>
        <v>KU (KU.Ružomberok)SN3Výtvarník</v>
      </c>
      <c r="E747" s="17">
        <v>3</v>
      </c>
      <c r="F747" s="17">
        <v>3</v>
      </c>
    </row>
    <row r="748" spans="1:6" x14ac:dyDescent="0.25">
      <c r="A748" s="9" t="str">
        <f t="shared" si="32"/>
        <v>KU (KU.Ružomberok)</v>
      </c>
      <c r="B748" t="s">
        <v>107</v>
      </c>
      <c r="C748" t="s">
        <v>88</v>
      </c>
      <c r="D748" t="str">
        <f t="shared" si="31"/>
        <v>KU (KU.Ružomberok)SR3Dirigent</v>
      </c>
      <c r="E748" s="17">
        <v>1</v>
      </c>
      <c r="F748" s="17">
        <v>1</v>
      </c>
    </row>
    <row r="749" spans="1:6" x14ac:dyDescent="0.25">
      <c r="A749" s="9" t="str">
        <f t="shared" si="32"/>
        <v>KU (KU.Ružomberok)</v>
      </c>
      <c r="B749" t="s">
        <v>107</v>
      </c>
      <c r="C749" t="s">
        <v>89</v>
      </c>
      <c r="D749" t="str">
        <f t="shared" si="31"/>
        <v>KU (KU.Ružomberok)SR3Inštrumentalista</v>
      </c>
      <c r="E749" s="17">
        <v>1.5</v>
      </c>
      <c r="F749" s="17">
        <v>2</v>
      </c>
    </row>
    <row r="750" spans="1:6" x14ac:dyDescent="0.25">
      <c r="A750" s="9" t="str">
        <f t="shared" si="32"/>
        <v>KU (KU.Ružomberok)</v>
      </c>
      <c r="B750" t="s">
        <v>107</v>
      </c>
      <c r="C750" t="s">
        <v>103</v>
      </c>
      <c r="D750" t="str">
        <f t="shared" si="31"/>
        <v>KU (KU.Ružomberok)SR3Inštrumentalista - sólista</v>
      </c>
      <c r="E750" s="17">
        <v>6</v>
      </c>
      <c r="F750" s="17">
        <v>6</v>
      </c>
    </row>
    <row r="751" spans="1:6" x14ac:dyDescent="0.25">
      <c r="A751" s="9" t="str">
        <f t="shared" si="32"/>
        <v>KU (KU.Ružomberok)</v>
      </c>
      <c r="B751" t="s">
        <v>107</v>
      </c>
      <c r="C751" t="s">
        <v>98</v>
      </c>
      <c r="D751" t="str">
        <f t="shared" si="31"/>
        <v>KU (KU.Ružomberok)SR3Spevák</v>
      </c>
      <c r="E751" s="17">
        <v>1</v>
      </c>
      <c r="F751" s="17">
        <v>2</v>
      </c>
    </row>
    <row r="752" spans="1:6" x14ac:dyDescent="0.25">
      <c r="A752" s="9" t="str">
        <f t="shared" si="32"/>
        <v>KU (KU.Ružomberok)</v>
      </c>
      <c r="B752" t="s">
        <v>107</v>
      </c>
      <c r="C752" t="s">
        <v>99</v>
      </c>
      <c r="D752" t="str">
        <f t="shared" si="31"/>
        <v>KU (KU.Ružomberok)SR3Spevák - sólista</v>
      </c>
      <c r="E752" s="17">
        <v>5</v>
      </c>
      <c r="F752" s="17">
        <v>5</v>
      </c>
    </row>
    <row r="753" spans="1:6" x14ac:dyDescent="0.25">
      <c r="A753" s="9" t="str">
        <f t="shared" si="32"/>
        <v>KU (KU.Ružomberok)</v>
      </c>
      <c r="B753" t="s">
        <v>107</v>
      </c>
      <c r="C753" t="s">
        <v>90</v>
      </c>
      <c r="D753" t="str">
        <f t="shared" si="31"/>
        <v>KU (KU.Ružomberok)SR3Výtvarník</v>
      </c>
      <c r="E753" s="17">
        <v>4</v>
      </c>
      <c r="F753" s="17">
        <v>4</v>
      </c>
    </row>
    <row r="754" spans="1:6" x14ac:dyDescent="0.25">
      <c r="A754" s="9" t="str">
        <f t="shared" ref="A754:A793" si="33">VLOOKUP(26489,$M$2:$N$42,2,FALSE)</f>
        <v>STU v Bratislave (STUBA)</v>
      </c>
      <c r="B754" t="s">
        <v>127</v>
      </c>
      <c r="C754" t="s">
        <v>85</v>
      </c>
      <c r="D754" t="str">
        <f t="shared" si="31"/>
        <v>STU v Bratislave (STUBA)EM1Dizajnér</v>
      </c>
      <c r="E754" s="17">
        <v>0.4</v>
      </c>
      <c r="F754" s="17">
        <v>1</v>
      </c>
    </row>
    <row r="755" spans="1:6" x14ac:dyDescent="0.25">
      <c r="A755" s="9" t="str">
        <f t="shared" si="33"/>
        <v>STU v Bratislave (STUBA)</v>
      </c>
      <c r="B755" t="s">
        <v>127</v>
      </c>
      <c r="C755" t="s">
        <v>90</v>
      </c>
      <c r="D755" t="str">
        <f t="shared" si="31"/>
        <v>STU v Bratislave (STUBA)EM1Výtvarník</v>
      </c>
      <c r="E755" s="17">
        <v>1</v>
      </c>
      <c r="F755" s="17">
        <v>1</v>
      </c>
    </row>
    <row r="756" spans="1:6" x14ac:dyDescent="0.25">
      <c r="A756" s="9" t="str">
        <f t="shared" si="33"/>
        <v>STU v Bratislave (STUBA)</v>
      </c>
      <c r="B756" t="s">
        <v>139</v>
      </c>
      <c r="C756" t="s">
        <v>85</v>
      </c>
      <c r="D756" t="str">
        <f t="shared" si="31"/>
        <v>STU v Bratislave (STUBA)EM2Dizajnér</v>
      </c>
      <c r="E756" s="17">
        <v>1</v>
      </c>
      <c r="F756" s="17">
        <v>1</v>
      </c>
    </row>
    <row r="757" spans="1:6" x14ac:dyDescent="0.25">
      <c r="A757" s="9" t="str">
        <f t="shared" si="33"/>
        <v>STU v Bratislave (STUBA)</v>
      </c>
      <c r="B757" t="s">
        <v>121</v>
      </c>
      <c r="C757" t="s">
        <v>85</v>
      </c>
      <c r="D757" t="str">
        <f t="shared" si="31"/>
        <v>STU v Bratislave (STUBA)EM3Dizajnér</v>
      </c>
      <c r="E757" s="17">
        <v>0.4</v>
      </c>
      <c r="F757" s="17">
        <v>1</v>
      </c>
    </row>
    <row r="758" spans="1:6" x14ac:dyDescent="0.25">
      <c r="A758" s="9" t="str">
        <f t="shared" si="33"/>
        <v>STU v Bratislave (STUBA)</v>
      </c>
      <c r="B758" t="s">
        <v>144</v>
      </c>
      <c r="C758" t="s">
        <v>141</v>
      </c>
      <c r="D758" t="str">
        <f t="shared" si="31"/>
        <v>STU v Bratislave (STUBA)EN2Scénograf</v>
      </c>
      <c r="E758" s="17">
        <v>1</v>
      </c>
      <c r="F758" s="17">
        <v>1</v>
      </c>
    </row>
    <row r="759" spans="1:6" x14ac:dyDescent="0.25">
      <c r="A759" s="9" t="str">
        <f t="shared" si="33"/>
        <v>STU v Bratislave (STUBA)</v>
      </c>
      <c r="B759" t="s">
        <v>7</v>
      </c>
      <c r="C759" t="s">
        <v>124</v>
      </c>
      <c r="D759" t="str">
        <f t="shared" si="31"/>
        <v>STU v Bratislave (STUBA)IArchitekt</v>
      </c>
      <c r="E759" s="17">
        <v>10.23</v>
      </c>
      <c r="F759" s="17">
        <v>17</v>
      </c>
    </row>
    <row r="760" spans="1:6" x14ac:dyDescent="0.25">
      <c r="A760" s="9" t="str">
        <f t="shared" si="33"/>
        <v>STU v Bratislave (STUBA)</v>
      </c>
      <c r="B760" t="s">
        <v>7</v>
      </c>
      <c r="C760" t="s">
        <v>85</v>
      </c>
      <c r="D760" t="str">
        <f t="shared" si="31"/>
        <v>STU v Bratislave (STUBA)IDizajnér</v>
      </c>
      <c r="E760" s="17">
        <v>3</v>
      </c>
      <c r="F760" s="17">
        <v>3</v>
      </c>
    </row>
    <row r="761" spans="1:6" x14ac:dyDescent="0.25">
      <c r="A761" s="9" t="str">
        <f t="shared" si="33"/>
        <v>STU v Bratislave (STUBA)</v>
      </c>
      <c r="B761" t="s">
        <v>87</v>
      </c>
      <c r="C761" t="s">
        <v>124</v>
      </c>
      <c r="D761" t="str">
        <f t="shared" si="31"/>
        <v>STU v Bratislave (STUBA)SM1Architekt</v>
      </c>
      <c r="E761" s="17">
        <v>6.6333399999999996</v>
      </c>
      <c r="F761" s="17">
        <v>11</v>
      </c>
    </row>
    <row r="762" spans="1:6" x14ac:dyDescent="0.25">
      <c r="A762" s="9" t="str">
        <f t="shared" si="33"/>
        <v>STU v Bratislave (STUBA)</v>
      </c>
      <c r="B762" t="s">
        <v>87</v>
      </c>
      <c r="C762" t="s">
        <v>85</v>
      </c>
      <c r="D762" t="str">
        <f t="shared" si="31"/>
        <v>STU v Bratislave (STUBA)SM1Dizajnér</v>
      </c>
      <c r="E762" s="17">
        <v>2.85</v>
      </c>
      <c r="F762" s="17">
        <v>6</v>
      </c>
    </row>
    <row r="763" spans="1:6" x14ac:dyDescent="0.25">
      <c r="A763" s="9" t="str">
        <f t="shared" si="33"/>
        <v>STU v Bratislave (STUBA)</v>
      </c>
      <c r="B763" t="s">
        <v>87</v>
      </c>
      <c r="C763" t="s">
        <v>90</v>
      </c>
      <c r="D763" t="str">
        <f t="shared" si="31"/>
        <v>STU v Bratislave (STUBA)SM1Výtvarník</v>
      </c>
      <c r="E763" s="17">
        <v>5.6</v>
      </c>
      <c r="F763" s="17">
        <v>6</v>
      </c>
    </row>
    <row r="764" spans="1:6" x14ac:dyDescent="0.25">
      <c r="A764" s="9" t="str">
        <f t="shared" si="33"/>
        <v>STU v Bratislave (STUBA)</v>
      </c>
      <c r="B764" t="s">
        <v>91</v>
      </c>
      <c r="C764" t="s">
        <v>124</v>
      </c>
      <c r="D764" t="str">
        <f t="shared" si="31"/>
        <v>STU v Bratislave (STUBA)SM2Architekt</v>
      </c>
      <c r="E764" s="17">
        <v>2.37</v>
      </c>
      <c r="F764" s="17">
        <v>7</v>
      </c>
    </row>
    <row r="765" spans="1:6" x14ac:dyDescent="0.25">
      <c r="A765" s="9" t="str">
        <f t="shared" si="33"/>
        <v>STU v Bratislave (STUBA)</v>
      </c>
      <c r="B765" t="s">
        <v>91</v>
      </c>
      <c r="C765" t="s">
        <v>85</v>
      </c>
      <c r="D765" t="str">
        <f t="shared" si="31"/>
        <v>STU v Bratislave (STUBA)SM2Dizajnér</v>
      </c>
      <c r="E765" s="17">
        <v>6.8</v>
      </c>
      <c r="F765" s="17">
        <v>9</v>
      </c>
    </row>
    <row r="766" spans="1:6" x14ac:dyDescent="0.25">
      <c r="A766" s="9" t="str">
        <f t="shared" si="33"/>
        <v>STU v Bratislave (STUBA)</v>
      </c>
      <c r="B766" t="s">
        <v>91</v>
      </c>
      <c r="C766" t="s">
        <v>86</v>
      </c>
      <c r="D766" t="str">
        <f t="shared" si="31"/>
        <v>STU v Bratislave (STUBA)SM2Kurátor výstavy</v>
      </c>
      <c r="E766" s="17">
        <v>2.5</v>
      </c>
      <c r="F766" s="17">
        <v>4</v>
      </c>
    </row>
    <row r="767" spans="1:6" x14ac:dyDescent="0.25">
      <c r="A767" s="9" t="str">
        <f t="shared" si="33"/>
        <v>STU v Bratislave (STUBA)</v>
      </c>
      <c r="B767" t="s">
        <v>91</v>
      </c>
      <c r="C767" t="s">
        <v>90</v>
      </c>
      <c r="D767" t="str">
        <f t="shared" si="31"/>
        <v>STU v Bratislave (STUBA)SM2Výtvarník</v>
      </c>
      <c r="E767" s="17">
        <v>1</v>
      </c>
      <c r="F767" s="17">
        <v>1</v>
      </c>
    </row>
    <row r="768" spans="1:6" x14ac:dyDescent="0.25">
      <c r="A768" s="9" t="str">
        <f t="shared" si="33"/>
        <v>STU v Bratislave (STUBA)</v>
      </c>
      <c r="B768" t="s">
        <v>92</v>
      </c>
      <c r="C768" t="s">
        <v>124</v>
      </c>
      <c r="D768" t="str">
        <f t="shared" si="31"/>
        <v>STU v Bratislave (STUBA)SM3Architekt</v>
      </c>
      <c r="E768" s="17">
        <v>1.7749999999999999</v>
      </c>
      <c r="F768" s="17">
        <v>8</v>
      </c>
    </row>
    <row r="769" spans="1:6" x14ac:dyDescent="0.25">
      <c r="A769" s="9" t="str">
        <f t="shared" si="33"/>
        <v>STU v Bratislave (STUBA)</v>
      </c>
      <c r="B769" t="s">
        <v>92</v>
      </c>
      <c r="C769" t="s">
        <v>109</v>
      </c>
      <c r="D769" t="str">
        <f t="shared" si="31"/>
        <v>STU v Bratislave (STUBA)SM3Autor scenára</v>
      </c>
      <c r="E769" s="17">
        <v>1</v>
      </c>
      <c r="F769" s="17">
        <v>1</v>
      </c>
    </row>
    <row r="770" spans="1:6" x14ac:dyDescent="0.25">
      <c r="A770" s="9" t="str">
        <f t="shared" si="33"/>
        <v>STU v Bratislave (STUBA)</v>
      </c>
      <c r="B770" t="s">
        <v>92</v>
      </c>
      <c r="C770" t="s">
        <v>85</v>
      </c>
      <c r="D770" t="str">
        <f t="shared" ref="D770:D833" si="34">CONCATENATE(A770,B770,C770)</f>
        <v>STU v Bratislave (STUBA)SM3Dizajnér</v>
      </c>
      <c r="E770" s="17">
        <v>6.8</v>
      </c>
      <c r="F770" s="17">
        <v>7</v>
      </c>
    </row>
    <row r="771" spans="1:6" x14ac:dyDescent="0.25">
      <c r="A771" s="9" t="str">
        <f t="shared" si="33"/>
        <v>STU v Bratislave (STUBA)</v>
      </c>
      <c r="B771" t="s">
        <v>92</v>
      </c>
      <c r="C771" t="s">
        <v>86</v>
      </c>
      <c r="D771" t="str">
        <f t="shared" si="34"/>
        <v>STU v Bratislave (STUBA)SM3Kurátor výstavy</v>
      </c>
      <c r="E771" s="17">
        <v>1</v>
      </c>
      <c r="F771" s="17">
        <v>1</v>
      </c>
    </row>
    <row r="772" spans="1:6" x14ac:dyDescent="0.25">
      <c r="A772" s="9" t="str">
        <f t="shared" si="33"/>
        <v>STU v Bratislave (STUBA)</v>
      </c>
      <c r="B772" t="s">
        <v>92</v>
      </c>
      <c r="C772" t="s">
        <v>90</v>
      </c>
      <c r="D772" t="str">
        <f t="shared" si="34"/>
        <v>STU v Bratislave (STUBA)SM3Výtvarník</v>
      </c>
      <c r="E772" s="17">
        <v>10</v>
      </c>
      <c r="F772" s="17">
        <v>10</v>
      </c>
    </row>
    <row r="773" spans="1:6" x14ac:dyDescent="0.25">
      <c r="A773" s="9" t="str">
        <f t="shared" si="33"/>
        <v>STU v Bratislave (STUBA)</v>
      </c>
      <c r="B773" t="s">
        <v>93</v>
      </c>
      <c r="C773" t="s">
        <v>124</v>
      </c>
      <c r="D773" t="str">
        <f t="shared" si="34"/>
        <v>STU v Bratislave (STUBA)SN1Architekt</v>
      </c>
      <c r="E773" s="17">
        <v>12.228339999999999</v>
      </c>
      <c r="F773" s="17">
        <v>27</v>
      </c>
    </row>
    <row r="774" spans="1:6" x14ac:dyDescent="0.25">
      <c r="A774" s="9" t="str">
        <f t="shared" si="33"/>
        <v>STU v Bratislave (STUBA)</v>
      </c>
      <c r="B774" t="s">
        <v>93</v>
      </c>
      <c r="C774" t="s">
        <v>85</v>
      </c>
      <c r="D774" t="str">
        <f t="shared" si="34"/>
        <v>STU v Bratislave (STUBA)SN1Dizajnér</v>
      </c>
      <c r="E774" s="17">
        <v>1.4</v>
      </c>
      <c r="F774" s="17">
        <v>2</v>
      </c>
    </row>
    <row r="775" spans="1:6" x14ac:dyDescent="0.25">
      <c r="A775" s="9" t="str">
        <f t="shared" si="33"/>
        <v>STU v Bratislave (STUBA)</v>
      </c>
      <c r="B775" t="s">
        <v>93</v>
      </c>
      <c r="C775" t="s">
        <v>90</v>
      </c>
      <c r="D775" t="str">
        <f t="shared" si="34"/>
        <v>STU v Bratislave (STUBA)SN1Výtvarník</v>
      </c>
      <c r="E775" s="17">
        <v>23.866669999999999</v>
      </c>
      <c r="F775" s="17">
        <v>44</v>
      </c>
    </row>
    <row r="776" spans="1:6" x14ac:dyDescent="0.25">
      <c r="A776" s="9" t="str">
        <f t="shared" si="33"/>
        <v>STU v Bratislave (STUBA)</v>
      </c>
      <c r="B776" t="s">
        <v>100</v>
      </c>
      <c r="C776" t="s">
        <v>124</v>
      </c>
      <c r="D776" t="str">
        <f t="shared" si="34"/>
        <v>STU v Bratislave (STUBA)SN2Architekt</v>
      </c>
      <c r="E776" s="17">
        <v>5.7</v>
      </c>
      <c r="F776" s="17">
        <v>11</v>
      </c>
    </row>
    <row r="777" spans="1:6" x14ac:dyDescent="0.25">
      <c r="A777" s="9" t="str">
        <f t="shared" si="33"/>
        <v>STU v Bratislave (STUBA)</v>
      </c>
      <c r="B777" t="s">
        <v>100</v>
      </c>
      <c r="C777" t="s">
        <v>86</v>
      </c>
      <c r="D777" t="str">
        <f t="shared" si="34"/>
        <v>STU v Bratislave (STUBA)SN2Kurátor výstavy</v>
      </c>
      <c r="E777" s="17">
        <v>1.2</v>
      </c>
      <c r="F777" s="17">
        <v>2</v>
      </c>
    </row>
    <row r="778" spans="1:6" x14ac:dyDescent="0.25">
      <c r="A778" s="9" t="str">
        <f t="shared" si="33"/>
        <v>STU v Bratislave (STUBA)</v>
      </c>
      <c r="B778" t="s">
        <v>100</v>
      </c>
      <c r="C778" t="s">
        <v>90</v>
      </c>
      <c r="D778" t="str">
        <f t="shared" si="34"/>
        <v>STU v Bratislave (STUBA)SN2Výtvarník</v>
      </c>
      <c r="E778" s="17">
        <v>7</v>
      </c>
      <c r="F778" s="17">
        <v>7</v>
      </c>
    </row>
    <row r="779" spans="1:6" x14ac:dyDescent="0.25">
      <c r="A779" s="9" t="str">
        <f t="shared" si="33"/>
        <v>STU v Bratislave (STUBA)</v>
      </c>
      <c r="B779" t="s">
        <v>102</v>
      </c>
      <c r="C779" t="s">
        <v>124</v>
      </c>
      <c r="D779" t="str">
        <f t="shared" si="34"/>
        <v>STU v Bratislave (STUBA)SN3Architekt</v>
      </c>
      <c r="E779" s="17">
        <v>0.9</v>
      </c>
      <c r="F779" s="17">
        <v>2</v>
      </c>
    </row>
    <row r="780" spans="1:6" x14ac:dyDescent="0.25">
      <c r="A780" s="9" t="str">
        <f t="shared" si="33"/>
        <v>STU v Bratislave (STUBA)</v>
      </c>
      <c r="B780" t="s">
        <v>102</v>
      </c>
      <c r="C780" t="s">
        <v>85</v>
      </c>
      <c r="D780" t="str">
        <f t="shared" si="34"/>
        <v>STU v Bratislave (STUBA)SN3Dizajnér</v>
      </c>
      <c r="E780" s="17">
        <v>4.8</v>
      </c>
      <c r="F780" s="17">
        <v>5</v>
      </c>
    </row>
    <row r="781" spans="1:6" x14ac:dyDescent="0.25">
      <c r="A781" s="9" t="str">
        <f t="shared" si="33"/>
        <v>STU v Bratislave (STUBA)</v>
      </c>
      <c r="B781" t="s">
        <v>102</v>
      </c>
      <c r="C781" t="s">
        <v>90</v>
      </c>
      <c r="D781" t="str">
        <f t="shared" si="34"/>
        <v>STU v Bratislave (STUBA)SN3Výtvarník</v>
      </c>
      <c r="E781" s="17">
        <v>7</v>
      </c>
      <c r="F781" s="17">
        <v>7</v>
      </c>
    </row>
    <row r="782" spans="1:6" x14ac:dyDescent="0.25">
      <c r="A782" s="9" t="str">
        <f t="shared" si="33"/>
        <v>STU v Bratislave (STUBA)</v>
      </c>
      <c r="B782" t="s">
        <v>104</v>
      </c>
      <c r="C782" t="s">
        <v>124</v>
      </c>
      <c r="D782" t="str">
        <f t="shared" si="34"/>
        <v>STU v Bratislave (STUBA)SR1Architekt</v>
      </c>
      <c r="E782" s="17">
        <v>12.773339999999999</v>
      </c>
      <c r="F782" s="17">
        <v>20</v>
      </c>
    </row>
    <row r="783" spans="1:6" x14ac:dyDescent="0.25">
      <c r="A783" s="9" t="str">
        <f t="shared" si="33"/>
        <v>STU v Bratislave (STUBA)</v>
      </c>
      <c r="B783" t="s">
        <v>104</v>
      </c>
      <c r="C783" t="s">
        <v>85</v>
      </c>
      <c r="D783" t="str">
        <f t="shared" si="34"/>
        <v>STU v Bratislave (STUBA)SR1Dizajnér</v>
      </c>
      <c r="E783" s="17">
        <v>0.5</v>
      </c>
      <c r="F783" s="17">
        <v>1</v>
      </c>
    </row>
    <row r="784" spans="1:6" x14ac:dyDescent="0.25">
      <c r="A784" s="9" t="str">
        <f t="shared" si="33"/>
        <v>STU v Bratislave (STUBA)</v>
      </c>
      <c r="B784" t="s">
        <v>104</v>
      </c>
      <c r="C784" t="s">
        <v>90</v>
      </c>
      <c r="D784" t="str">
        <f t="shared" si="34"/>
        <v>STU v Bratislave (STUBA)SR1Výtvarník</v>
      </c>
      <c r="E784" s="17">
        <v>23</v>
      </c>
      <c r="F784" s="17">
        <v>23</v>
      </c>
    </row>
    <row r="785" spans="1:6" x14ac:dyDescent="0.25">
      <c r="A785" s="9" t="str">
        <f t="shared" si="33"/>
        <v>STU v Bratislave (STUBA)</v>
      </c>
      <c r="B785" t="s">
        <v>105</v>
      </c>
      <c r="C785" t="s">
        <v>124</v>
      </c>
      <c r="D785" t="str">
        <f t="shared" si="34"/>
        <v>STU v Bratislave (STUBA)SR2Architekt</v>
      </c>
      <c r="E785" s="17">
        <v>25.08</v>
      </c>
      <c r="F785" s="17">
        <v>42</v>
      </c>
    </row>
    <row r="786" spans="1:6" x14ac:dyDescent="0.25">
      <c r="A786" s="9" t="str">
        <f t="shared" si="33"/>
        <v>STU v Bratislave (STUBA)</v>
      </c>
      <c r="B786" t="s">
        <v>105</v>
      </c>
      <c r="C786" t="s">
        <v>85</v>
      </c>
      <c r="D786" t="str">
        <f t="shared" si="34"/>
        <v>STU v Bratislave (STUBA)SR2Dizajnér</v>
      </c>
      <c r="E786" s="17">
        <v>6</v>
      </c>
      <c r="F786" s="17">
        <v>6</v>
      </c>
    </row>
    <row r="787" spans="1:6" x14ac:dyDescent="0.25">
      <c r="A787" s="9" t="str">
        <f t="shared" si="33"/>
        <v>STU v Bratislave (STUBA)</v>
      </c>
      <c r="B787" t="s">
        <v>105</v>
      </c>
      <c r="C787" t="s">
        <v>86</v>
      </c>
      <c r="D787" t="str">
        <f t="shared" si="34"/>
        <v>STU v Bratislave (STUBA)SR2Kurátor výstavy</v>
      </c>
      <c r="E787" s="17">
        <v>2</v>
      </c>
      <c r="F787" s="17">
        <v>2</v>
      </c>
    </row>
    <row r="788" spans="1:6" x14ac:dyDescent="0.25">
      <c r="A788" s="9" t="str">
        <f t="shared" si="33"/>
        <v>STU v Bratislave (STUBA)</v>
      </c>
      <c r="B788" t="s">
        <v>105</v>
      </c>
      <c r="C788" t="s">
        <v>141</v>
      </c>
      <c r="D788" t="str">
        <f t="shared" si="34"/>
        <v>STU v Bratislave (STUBA)SR2Scénograf</v>
      </c>
      <c r="E788" s="17">
        <v>1</v>
      </c>
      <c r="F788" s="17">
        <v>1</v>
      </c>
    </row>
    <row r="789" spans="1:6" x14ac:dyDescent="0.25">
      <c r="A789" s="9" t="str">
        <f t="shared" si="33"/>
        <v>STU v Bratislave (STUBA)</v>
      </c>
      <c r="B789" t="s">
        <v>105</v>
      </c>
      <c r="C789" t="s">
        <v>90</v>
      </c>
      <c r="D789" t="str">
        <f t="shared" si="34"/>
        <v>STU v Bratislave (STUBA)SR2Výtvarník</v>
      </c>
      <c r="E789" s="17">
        <v>14.142899999999999</v>
      </c>
      <c r="F789" s="17">
        <v>15</v>
      </c>
    </row>
    <row r="790" spans="1:6" x14ac:dyDescent="0.25">
      <c r="A790" s="9" t="str">
        <f t="shared" si="33"/>
        <v>STU v Bratislave (STUBA)</v>
      </c>
      <c r="B790" t="s">
        <v>107</v>
      </c>
      <c r="C790" t="s">
        <v>124</v>
      </c>
      <c r="D790" t="str">
        <f t="shared" si="34"/>
        <v>STU v Bratislave (STUBA)SR3Architekt</v>
      </c>
      <c r="E790" s="17">
        <v>7.9833400000000001</v>
      </c>
      <c r="F790" s="17">
        <v>14</v>
      </c>
    </row>
    <row r="791" spans="1:6" x14ac:dyDescent="0.25">
      <c r="A791" s="9" t="str">
        <f t="shared" si="33"/>
        <v>STU v Bratislave (STUBA)</v>
      </c>
      <c r="B791" t="s">
        <v>107</v>
      </c>
      <c r="C791" t="s">
        <v>85</v>
      </c>
      <c r="D791" t="str">
        <f t="shared" si="34"/>
        <v>STU v Bratislave (STUBA)SR3Dizajnér</v>
      </c>
      <c r="E791" s="17">
        <v>10.5</v>
      </c>
      <c r="F791" s="17">
        <v>12</v>
      </c>
    </row>
    <row r="792" spans="1:6" x14ac:dyDescent="0.25">
      <c r="A792" s="9" t="str">
        <f t="shared" si="33"/>
        <v>STU v Bratislave (STUBA)</v>
      </c>
      <c r="B792" t="s">
        <v>107</v>
      </c>
      <c r="C792" t="s">
        <v>86</v>
      </c>
      <c r="D792" t="str">
        <f t="shared" si="34"/>
        <v>STU v Bratislave (STUBA)SR3Kurátor výstavy</v>
      </c>
      <c r="E792" s="17">
        <v>1</v>
      </c>
      <c r="F792" s="17">
        <v>1</v>
      </c>
    </row>
    <row r="793" spans="1:6" x14ac:dyDescent="0.25">
      <c r="A793" s="9" t="str">
        <f t="shared" si="33"/>
        <v>STU v Bratislave (STUBA)</v>
      </c>
      <c r="B793" t="s">
        <v>107</v>
      </c>
      <c r="C793" t="s">
        <v>90</v>
      </c>
      <c r="D793" t="str">
        <f t="shared" si="34"/>
        <v>STU v Bratislave (STUBA)SR3Výtvarník</v>
      </c>
      <c r="E793" s="17">
        <v>1</v>
      </c>
      <c r="F793" s="17">
        <v>1</v>
      </c>
    </row>
    <row r="794" spans="1:6" x14ac:dyDescent="0.25">
      <c r="A794" s="9" t="str">
        <f t="shared" ref="A794:A799" si="35">VLOOKUP(27499,$M$2:$N$42,2,FALSE)</f>
        <v>PEVŠ (PEVŠ.Bratislava)</v>
      </c>
      <c r="B794" t="s">
        <v>93</v>
      </c>
      <c r="C794" t="s">
        <v>94</v>
      </c>
      <c r="D794" t="str">
        <f t="shared" si="34"/>
        <v>PEVŠ (PEVŠ.Bratislava)SN1Autor námetu</v>
      </c>
      <c r="E794" s="17">
        <v>1</v>
      </c>
      <c r="F794" s="17">
        <v>1</v>
      </c>
    </row>
    <row r="795" spans="1:6" x14ac:dyDescent="0.25">
      <c r="A795" s="9" t="str">
        <f t="shared" si="35"/>
        <v>PEVŠ (PEVŠ.Bratislava)</v>
      </c>
      <c r="B795" t="s">
        <v>93</v>
      </c>
      <c r="C795" t="s">
        <v>109</v>
      </c>
      <c r="D795" t="str">
        <f t="shared" si="34"/>
        <v>PEVŠ (PEVŠ.Bratislava)SN1Autor scenára</v>
      </c>
      <c r="E795" s="17">
        <v>1</v>
      </c>
      <c r="F795" s="17">
        <v>1</v>
      </c>
    </row>
    <row r="796" spans="1:6" x14ac:dyDescent="0.25">
      <c r="A796" s="9" t="str">
        <f t="shared" si="35"/>
        <v>PEVŠ (PEVŠ.Bratislava)</v>
      </c>
      <c r="B796" t="s">
        <v>93</v>
      </c>
      <c r="C796" t="s">
        <v>111</v>
      </c>
      <c r="D796" t="str">
        <f t="shared" si="34"/>
        <v>PEVŠ (PEVŠ.Bratislava)SN1Režisér</v>
      </c>
      <c r="E796" s="17">
        <v>1</v>
      </c>
      <c r="F796" s="17">
        <v>1</v>
      </c>
    </row>
    <row r="797" spans="1:6" x14ac:dyDescent="0.25">
      <c r="A797" s="9" t="str">
        <f t="shared" si="35"/>
        <v>PEVŠ (PEVŠ.Bratislava)</v>
      </c>
      <c r="B797" t="s">
        <v>100</v>
      </c>
      <c r="C797" t="s">
        <v>94</v>
      </c>
      <c r="D797" t="str">
        <f t="shared" si="34"/>
        <v>PEVŠ (PEVŠ.Bratislava)SN2Autor námetu</v>
      </c>
      <c r="E797" s="17">
        <v>1</v>
      </c>
      <c r="F797" s="17">
        <v>1</v>
      </c>
    </row>
    <row r="798" spans="1:6" x14ac:dyDescent="0.25">
      <c r="A798" s="9" t="str">
        <f t="shared" si="35"/>
        <v>PEVŠ (PEVŠ.Bratislava)</v>
      </c>
      <c r="B798" t="s">
        <v>100</v>
      </c>
      <c r="C798" t="s">
        <v>109</v>
      </c>
      <c r="D798" t="str">
        <f t="shared" si="34"/>
        <v>PEVŠ (PEVŠ.Bratislava)SN2Autor scenára</v>
      </c>
      <c r="E798" s="17">
        <v>1</v>
      </c>
      <c r="F798" s="17">
        <v>1</v>
      </c>
    </row>
    <row r="799" spans="1:6" x14ac:dyDescent="0.25">
      <c r="A799" s="9" t="str">
        <f t="shared" si="35"/>
        <v>PEVŠ (PEVŠ.Bratislava)</v>
      </c>
      <c r="B799" t="s">
        <v>100</v>
      </c>
      <c r="C799" t="s">
        <v>111</v>
      </c>
      <c r="D799" t="str">
        <f t="shared" si="34"/>
        <v>PEVŠ (PEVŠ.Bratislava)SN2Režisér</v>
      </c>
      <c r="E799" s="17">
        <v>1</v>
      </c>
      <c r="F799" s="17">
        <v>1</v>
      </c>
    </row>
    <row r="800" spans="1:6" x14ac:dyDescent="0.25">
      <c r="A800" s="9" t="str">
        <f t="shared" ref="A800:A810" si="36">VLOOKUP(27581,$M$2:$N$42,2,FALSE)</f>
        <v>HUAJA (HUAJA.BŠ)</v>
      </c>
      <c r="B800" t="s">
        <v>127</v>
      </c>
      <c r="C800" t="s">
        <v>129</v>
      </c>
      <c r="D800" t="str">
        <f t="shared" si="34"/>
        <v>HUAJA (HUAJA.BŠ)EM1Autor hudby</v>
      </c>
      <c r="E800" s="17">
        <v>1</v>
      </c>
      <c r="F800" s="17">
        <v>1</v>
      </c>
    </row>
    <row r="801" spans="1:6" x14ac:dyDescent="0.25">
      <c r="A801" s="9" t="str">
        <f t="shared" si="36"/>
        <v>HUAJA (HUAJA.BŠ)</v>
      </c>
      <c r="B801" t="s">
        <v>122</v>
      </c>
      <c r="C801" t="s">
        <v>99</v>
      </c>
      <c r="D801" t="str">
        <f t="shared" si="34"/>
        <v>HUAJA (HUAJA.BŠ)EN1Spevák - sólista</v>
      </c>
      <c r="E801" s="17">
        <v>0.24998999999999999</v>
      </c>
      <c r="F801" s="17">
        <v>2</v>
      </c>
    </row>
    <row r="802" spans="1:6" x14ac:dyDescent="0.25">
      <c r="A802" s="9" t="str">
        <f t="shared" si="36"/>
        <v>HUAJA (HUAJA.BŠ)</v>
      </c>
      <c r="B802" t="s">
        <v>87</v>
      </c>
      <c r="C802" t="s">
        <v>89</v>
      </c>
      <c r="D802" t="str">
        <f t="shared" si="34"/>
        <v>HUAJA (HUAJA.BŠ)SM1Inštrumentalista</v>
      </c>
      <c r="E802" s="17">
        <v>0.26784999999999998</v>
      </c>
      <c r="F802" s="17">
        <v>2</v>
      </c>
    </row>
    <row r="803" spans="1:6" x14ac:dyDescent="0.25">
      <c r="A803" s="9" t="str">
        <f t="shared" si="36"/>
        <v>HUAJA (HUAJA.BŠ)</v>
      </c>
      <c r="B803" t="s">
        <v>87</v>
      </c>
      <c r="C803" t="s">
        <v>103</v>
      </c>
      <c r="D803" t="str">
        <f t="shared" si="34"/>
        <v>HUAJA (HUAJA.BŠ)SM1Inštrumentalista - sólista</v>
      </c>
      <c r="E803" s="17">
        <v>0.1429</v>
      </c>
      <c r="F803" s="17">
        <v>1</v>
      </c>
    </row>
    <row r="804" spans="1:6" x14ac:dyDescent="0.25">
      <c r="A804" s="9" t="str">
        <f t="shared" si="36"/>
        <v>HUAJA (HUAJA.BŠ)</v>
      </c>
      <c r="B804" t="s">
        <v>87</v>
      </c>
      <c r="C804" t="s">
        <v>99</v>
      </c>
      <c r="D804" t="str">
        <f t="shared" si="34"/>
        <v>HUAJA (HUAJA.BŠ)SM1Spevák - sólista</v>
      </c>
      <c r="E804" s="17">
        <v>9.0999999999999998E-2</v>
      </c>
      <c r="F804" s="17">
        <v>1</v>
      </c>
    </row>
    <row r="805" spans="1:6" x14ac:dyDescent="0.25">
      <c r="A805" s="9" t="str">
        <f t="shared" si="36"/>
        <v>HUAJA (HUAJA.BŠ)</v>
      </c>
      <c r="B805" t="s">
        <v>93</v>
      </c>
      <c r="C805" t="s">
        <v>169</v>
      </c>
      <c r="D805" t="str">
        <f t="shared" si="34"/>
        <v>HUAJA (HUAJA.BŠ)SN1Autor hudobnej úpravy</v>
      </c>
      <c r="E805" s="17">
        <v>1</v>
      </c>
      <c r="F805" s="17">
        <v>1</v>
      </c>
    </row>
    <row r="806" spans="1:6" x14ac:dyDescent="0.25">
      <c r="A806" s="9" t="str">
        <f t="shared" si="36"/>
        <v>HUAJA (HUAJA.BŠ)</v>
      </c>
      <c r="B806" t="s">
        <v>93</v>
      </c>
      <c r="C806" t="s">
        <v>89</v>
      </c>
      <c r="D806" t="str">
        <f t="shared" si="34"/>
        <v>HUAJA (HUAJA.BŠ)SN1Inštrumentalista</v>
      </c>
      <c r="E806" s="17">
        <v>0.41026000000000001</v>
      </c>
      <c r="F806" s="17">
        <v>4</v>
      </c>
    </row>
    <row r="807" spans="1:6" x14ac:dyDescent="0.25">
      <c r="A807" s="9" t="str">
        <f t="shared" si="36"/>
        <v>HUAJA (HUAJA.BŠ)</v>
      </c>
      <c r="B807" t="s">
        <v>100</v>
      </c>
      <c r="C807" t="s">
        <v>89</v>
      </c>
      <c r="D807" t="str">
        <f t="shared" si="34"/>
        <v>HUAJA (HUAJA.BŠ)SN2Inštrumentalista</v>
      </c>
      <c r="E807" s="17">
        <v>7.1419999999999997E-2</v>
      </c>
      <c r="F807" s="17">
        <v>1</v>
      </c>
    </row>
    <row r="808" spans="1:6" x14ac:dyDescent="0.25">
      <c r="A808" s="9" t="str">
        <f t="shared" si="36"/>
        <v>HUAJA (HUAJA.BŠ)</v>
      </c>
      <c r="B808" t="s">
        <v>104</v>
      </c>
      <c r="C808" t="s">
        <v>129</v>
      </c>
      <c r="D808" t="str">
        <f t="shared" si="34"/>
        <v>HUAJA (HUAJA.BŠ)SR1Autor hudby</v>
      </c>
      <c r="E808" s="17">
        <v>1</v>
      </c>
      <c r="F808" s="17">
        <v>1</v>
      </c>
    </row>
    <row r="809" spans="1:6" x14ac:dyDescent="0.25">
      <c r="A809" s="9" t="str">
        <f t="shared" si="36"/>
        <v>HUAJA (HUAJA.BŠ)</v>
      </c>
      <c r="B809" t="s">
        <v>107</v>
      </c>
      <c r="C809" t="s">
        <v>98</v>
      </c>
      <c r="D809" t="str">
        <f t="shared" si="34"/>
        <v>HUAJA (HUAJA.BŠ)SR3Spevák</v>
      </c>
      <c r="E809" s="17">
        <v>0.16666</v>
      </c>
      <c r="F809" s="17">
        <v>1</v>
      </c>
    </row>
    <row r="810" spans="1:6" x14ac:dyDescent="0.25">
      <c r="A810" s="9" t="str">
        <f t="shared" si="36"/>
        <v>HUAJA (HUAJA.BŠ)</v>
      </c>
      <c r="B810" t="s">
        <v>119</v>
      </c>
      <c r="C810" t="s">
        <v>98</v>
      </c>
      <c r="D810" t="str">
        <f t="shared" si="34"/>
        <v>HUAJA (HUAJA.BŠ)ZN3Spevák</v>
      </c>
      <c r="E810" s="17">
        <v>0.16666</v>
      </c>
      <c r="F810" s="1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BLOKY</vt:lpstr>
      <vt:lpstr>BLOKY_PODIELY</vt:lpstr>
      <vt:lpstr>VSETKY</vt:lpstr>
      <vt:lpstr>VSETKY_PODIELY</vt:lpstr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janog</dc:creator>
  <cp:lastModifiedBy>Barean Tomas</cp:lastModifiedBy>
  <cp:lastPrinted>2008-09-04T14:10:53Z</cp:lastPrinted>
  <dcterms:created xsi:type="dcterms:W3CDTF">2023-09-11T12:45:19Z</dcterms:created>
  <dcterms:modified xsi:type="dcterms:W3CDTF">2023-09-29T07:12:27Z</dcterms:modified>
</cp:coreProperties>
</file>