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/>
  <bookViews>
    <workbookView xWindow="0" yWindow="0" windowWidth="19230" windowHeight="7155"/>
  </bookViews>
  <sheets>
    <sheet name="BLOKY" sheetId="4" r:id="flId1"/>
    <sheet name="BLOKY_PODIELY" sheetId="12" r:id="flId2"/>
    <sheet name="VSETKY" sheetId="2" r:id="flId3"/>
    <sheet name="VSETKY_PODIELY" sheetId="11" r:id="flId4"/>
    <sheet name="DATA" sheetId="9" r:id="flId5"/>
  </sheets>
</workbook>
</file>

<file path=xl/sharedStrings.xml><?xml version="1.0" encoding="utf-8"?>
<sst xmlns="http://schemas.openxmlformats.org/spreadsheetml/2006/main" count="1877" uniqueCount="174">
  <si>
    <t>počty publikácií</t>
  </si>
  <si>
    <t>VŠ - skratka</t>
  </si>
  <si>
    <t>VŠETKO</t>
  </si>
  <si>
    <t>vs</t>
  </si>
  <si>
    <t>kat</t>
  </si>
  <si>
    <t>podiely</t>
  </si>
  <si>
    <t>zaznamy</t>
  </si>
  <si>
    <t>I</t>
  </si>
  <si>
    <t>Všetko</t>
  </si>
  <si>
    <t>P. č.</t>
  </si>
  <si>
    <t>E</t>
  </si>
  <si>
    <t>Z</t>
  </si>
  <si>
    <t>S</t>
  </si>
  <si>
    <t>vysoká škola</t>
  </si>
  <si>
    <t>rola</t>
  </si>
  <si>
    <t>E – Excelentný výstup umeleckej činnosti</t>
  </si>
  <si>
    <t>EM 1 – excelentný výstup medzinárodného dosahu s veľkým rozsahom</t>
  </si>
  <si>
    <t>EM 2 – excelentný výstup medzinárodného dosahu so stredným rozsahom</t>
  </si>
  <si>
    <t>EM 3 – excelentný výstup medzinárodného dosahu s malým rozsahom</t>
  </si>
  <si>
    <t>EN 1 – excelentný výstup národného dosahu s veľkým rozsahom</t>
  </si>
  <si>
    <t>EN 2 – excelentný výstup národného dosahu so stredným rozsahom</t>
  </si>
  <si>
    <t>EN 3 – excelentný výstup národného dosahu s malým rozsahom</t>
  </si>
  <si>
    <t>Z – Zásadný výstup umeleckej činnosti</t>
  </si>
  <si>
    <t>ZM 1 – zásadný výstup medzinárodného dosahu s veľkým rozsahom</t>
  </si>
  <si>
    <t>ZM 2 – zásadný výstup medzinárodného dosahu so stredným rozsahom</t>
  </si>
  <si>
    <t>ZM 3 – zásadný výstup medzinárodného dosahu s malým rozsahom</t>
  </si>
  <si>
    <t>ZN 1 – zásadný výstup národného dosahu s veľkým rozsahom</t>
  </si>
  <si>
    <t>ZN 2 – zásadný výstup národného dosahu so stredným rozsahom</t>
  </si>
  <si>
    <t>ZN 3 – zásadný výstup národného dosahu s malým rozsahom</t>
  </si>
  <si>
    <t>ZR 1 – zásadný výstup regionálneho dosahu s veľkým rozsahom</t>
  </si>
  <si>
    <t>ZR 2 – zásadný výstup regionálneho dosahu so stredným rozsahom</t>
  </si>
  <si>
    <t>ZR 3 – zásadný výstup regionálneho dosahu s malým rozsahom</t>
  </si>
  <si>
    <t>S – Štandardný výstup umeleckej činnosti</t>
  </si>
  <si>
    <t>SM 1 – štandardný výstup medzinárodného dosahu s veľkým rozsahom</t>
  </si>
  <si>
    <t>SM 2 – štandardný výstup medzinárodného dosahu so stredným rozsahom</t>
  </si>
  <si>
    <t>SM 3 – štandardný výstup medzinárodného dosahu s malým rozsahom</t>
  </si>
  <si>
    <t>SN 1 – štandardný výstup národného dosahu s veľkým rozsahom</t>
  </si>
  <si>
    <t>SN 2 – štandardný výstup národného dosahu so stredným rozsahom</t>
  </si>
  <si>
    <t>SN 3 – štandardný výstup národného dosahu s malým rozsahom</t>
  </si>
  <si>
    <t>SR 1 – štandardný výstup regionálneho dosahu s veľkým rozsahom</t>
  </si>
  <si>
    <t>SR 2 – štandardný výstup regionálneho dosahu so stredným rozsahom</t>
  </si>
  <si>
    <t>SR 3 – štandardný výstup regionálneho dosahu s malým rozsahom</t>
  </si>
  <si>
    <t>I – Iný výstup umeleckej činnosti</t>
  </si>
  <si>
    <t>vskatrola</t>
  </si>
  <si>
    <t>UK (UKO)</t>
  </si>
  <si>
    <t>UPJŠ (UPJŠ)</t>
  </si>
  <si>
    <t>PU (PU)</t>
  </si>
  <si>
    <t>UCM (UCM.Trnava)</t>
  </si>
  <si>
    <t>UVLF (UVLF)</t>
  </si>
  <si>
    <t>UKF (UKF.Nitra)</t>
  </si>
  <si>
    <t>UMB (UMB.B.Bystrica)</t>
  </si>
  <si>
    <t>TU (TUT)</t>
  </si>
  <si>
    <t>TUKE (TU.Košice)</t>
  </si>
  <si>
    <t>Žilinská univerzita v Žiline (ŽU.Žilina)</t>
  </si>
  <si>
    <t>TnUAD (TUAD.Trenčín)</t>
  </si>
  <si>
    <t>EU (EU.Bratislava)</t>
  </si>
  <si>
    <t>Slovenská poľnohospodárska univerzita v Nitre (SPU.Nitra)</t>
  </si>
  <si>
    <t>TU Zvolen (TU.Zvolen)</t>
  </si>
  <si>
    <t>VŠMU (VSMU)</t>
  </si>
  <si>
    <t>VŠVU (VŠVU)</t>
  </si>
  <si>
    <t>AU (AU.B.Bystrica)</t>
  </si>
  <si>
    <t>KU (KU.Ružomberok)</t>
  </si>
  <si>
    <t>Univerzita J. Selyeho (UJS)</t>
  </si>
  <si>
    <t>STU v Bratislave (STUBA)</t>
  </si>
  <si>
    <t>AOS (27411)</t>
  </si>
  <si>
    <t>SEVŠ (SEVŠ.Skalica)</t>
  </si>
  <si>
    <t>VŠM (VSM)</t>
  </si>
  <si>
    <t>APZ (0102915)</t>
  </si>
  <si>
    <t>PEVŠ (PEVŠ.Bratislava)</t>
  </si>
  <si>
    <t>VSSVA (VŠSVA.Bratislava)</t>
  </si>
  <si>
    <t>Vysoká škola bezpečnostného manažérstva v Košiciach (VŠBM.Košice)</t>
  </si>
  <si>
    <t>HUAJA (HUAJA.BŠ)</t>
  </si>
  <si>
    <t>Vysoká škola ekonómie a manažmentu verejnej správy v Bratislave (VSEMVS 092021)</t>
  </si>
  <si>
    <t>VŠTE (VŠTE)</t>
  </si>
  <si>
    <t>SZU (SZU)</t>
  </si>
  <si>
    <t>VŠ DTI (DTI)</t>
  </si>
  <si>
    <t>VŠD (VŠD)</t>
  </si>
  <si>
    <t>Vysoká škola Goethe UNI Bratislava (Guni)</t>
  </si>
  <si>
    <t>BISLA (BISLA.Bratislava)</t>
  </si>
  <si>
    <t>Akadémia médií Bratislava (36, AM.Bratislava)</t>
  </si>
  <si>
    <t>CVTI SR (CVTI SR)</t>
  </si>
  <si>
    <t>[vlastným nákladom] (vn)</t>
  </si>
  <si>
    <t>Súkromný objednávateľ (Súkromný objednávateľ)</t>
  </si>
  <si>
    <t>KINIT (KINIT)</t>
  </si>
  <si>
    <t>VŠEM (VŠEMVS)</t>
  </si>
  <si>
    <t>Dizajnér</t>
  </si>
  <si>
    <t>Hudobný dramaturg</t>
  </si>
  <si>
    <t>Inštrumentalista</t>
  </si>
  <si>
    <t>Kurátor výstavy</t>
  </si>
  <si>
    <t>SM1</t>
  </si>
  <si>
    <t>Dirigent</t>
  </si>
  <si>
    <t>Výtvarník</t>
  </si>
  <si>
    <t>SM2</t>
  </si>
  <si>
    <t>SM3</t>
  </si>
  <si>
    <t>SN1</t>
  </si>
  <si>
    <t>Autor námetu</t>
  </si>
  <si>
    <t>Dramaturg</t>
  </si>
  <si>
    <t>Dramaturg projektu</t>
  </si>
  <si>
    <t>Spevák</t>
  </si>
  <si>
    <t>Spevák - sólista</t>
  </si>
  <si>
    <t>SN2</t>
  </si>
  <si>
    <t>Autor komentára</t>
  </si>
  <si>
    <t>SN3</t>
  </si>
  <si>
    <t>Inštrumentalista - sólista</t>
  </si>
  <si>
    <t>SR1</t>
  </si>
  <si>
    <t>SR2</t>
  </si>
  <si>
    <t>Autor dramatického diela</t>
  </si>
  <si>
    <t>SR3</t>
  </si>
  <si>
    <t>ZM2</t>
  </si>
  <si>
    <t>Autor scenára</t>
  </si>
  <si>
    <t>Zbormajster</t>
  </si>
  <si>
    <t>Režisér</t>
  </si>
  <si>
    <t>Autor aranžmánu</t>
  </si>
  <si>
    <t>Autor animácie</t>
  </si>
  <si>
    <t>Výkonný producent</t>
  </si>
  <si>
    <t>Hudobný režisér</t>
  </si>
  <si>
    <t>Kameraman</t>
  </si>
  <si>
    <t>Strihač</t>
  </si>
  <si>
    <t>Choreograf</t>
  </si>
  <si>
    <t>ZN1</t>
  </si>
  <si>
    <t>ZN3</t>
  </si>
  <si>
    <t>ZM1</t>
  </si>
  <si>
    <t>ZN2</t>
  </si>
  <si>
    <t>EM1</t>
  </si>
  <si>
    <t>Architekt</t>
  </si>
  <si>
    <t>EM3</t>
  </si>
  <si>
    <t>EN1</t>
  </si>
  <si>
    <t>EN3</t>
  </si>
  <si>
    <t>ZM3</t>
  </si>
  <si>
    <t>Autor dramatizácie literárneho diela</t>
  </si>
  <si>
    <t>Autor hudby</t>
  </si>
  <si>
    <t>Autor pohybovej spolupráce</t>
  </si>
  <si>
    <t>Autor svetelného dizajnu</t>
  </si>
  <si>
    <t>Autor úpravy dramatického diela</t>
  </si>
  <si>
    <t>Filmový architekt</t>
  </si>
  <si>
    <t>Herec v hlavnej úlohe</t>
  </si>
  <si>
    <t>Herec vo vedľajšej úlohe</t>
  </si>
  <si>
    <t>Majster zvuku</t>
  </si>
  <si>
    <t>Prekladateľ</t>
  </si>
  <si>
    <t>Producent</t>
  </si>
  <si>
    <t>Tanečný interpret</t>
  </si>
  <si>
    <t>EM2</t>
  </si>
  <si>
    <t>Kostýmový výtvarník</t>
  </si>
  <si>
    <t>Scénograf</t>
  </si>
  <si>
    <t>Tanečný interpret - sólista</t>
  </si>
  <si>
    <t>EN2</t>
  </si>
  <si>
    <t>Autor videoprojekcie</t>
  </si>
  <si>
    <t>Producent VFX</t>
  </si>
  <si>
    <t>Reštaurátor</t>
  </si>
  <si>
    <t>Supervízor vizuálnych efektov</t>
  </si>
  <si>
    <t>Vedúci výpravy</t>
  </si>
  <si>
    <t>Autor bábok</t>
  </si>
  <si>
    <t>Autor textu</t>
  </si>
  <si>
    <t>Umelecký vedúci</t>
  </si>
  <si>
    <t>Režisér animácie</t>
  </si>
  <si>
    <t>Asistent réžie</t>
  </si>
  <si>
    <t>Autor vizuálnych efektov</t>
  </si>
  <si>
    <t>Hlasový pedagóg</t>
  </si>
  <si>
    <t>Autor gradingu</t>
  </si>
  <si>
    <t>Interpret komentára</t>
  </si>
  <si>
    <t>Autor scény</t>
  </si>
  <si>
    <t>Supervízor postprodukcie</t>
  </si>
  <si>
    <t>ZR2</t>
  </si>
  <si>
    <t>ZR3</t>
  </si>
  <si>
    <t>Zvukár</t>
  </si>
  <si>
    <t>Kolorista</t>
  </si>
  <si>
    <t>Autor libreta</t>
  </si>
  <si>
    <t>Strihač zvuku</t>
  </si>
  <si>
    <t>Autor konceptu</t>
  </si>
  <si>
    <t xml:space="preserve">Sumárna štatistika záznamy VŠ  - prehľad skupín</t>
  </si>
  <si>
    <t>Spolu SR</t>
  </si>
  <si>
    <t xml:space="preserve">Sumárna štatistika podiely VŠ  - prehľad skupín</t>
  </si>
  <si>
    <t xml:space="preserve">Sumárna štatistika záznamov VŠ  - všetky sledované kategórie</t>
  </si>
  <si>
    <t xml:space="preserve">Sumárna štatistika podielov VŠ  - všetky sledované kategórie</t>
  </si>
</sst>
</file>

<file path=xl/styles.xml><?xml version="1.0" encoding="utf-8"?>
<styleSheet xmlns="http://schemas.openxmlformats.org/spreadsheetml/2006/main">
  <numFmts count="1">
    <numFmt numFmtId="164" formatCode="0.000000"/>
  </numFmts>
  <fonts count="10"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2"/>
      <color auto="1"/>
      <name val="Times New Roman"/>
      <family val="1"/>
      <charset val="238"/>
    </font>
    <font>
      <b/>
      <sz val="12"/>
      <color auto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auto="1"/>
      <name val="Arial"/>
      <family val="2"/>
      <charset val="238"/>
    </font>
    <font>
      <sz val="11"/>
      <color rgb="FF010000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7"/>
        <bgColor auto="1"/>
      </patternFill>
    </fill>
    <fill>
      <patternFill patternType="solid">
        <fgColor rgb="FFFFFFCC"/>
      </patternFill>
    </fill>
    <fill>
      <patternFill patternType="solid">
        <fgColor rgb="FFFFC000"/>
        <bgColor auto="1"/>
      </patternFill>
    </fill>
    <fill>
      <patternFill patternType="solid">
        <fgColor rgb="FFDDA0DD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int="0.599993896298105" theme="4"/>
        <bgColor auto="1"/>
      </patternFill>
    </fill>
    <fill>
      <patternFill patternType="solid">
        <fgColor rgb="FFEEE8AA"/>
        <bgColor rgb="FF010000"/>
      </patternFill>
    </fill>
    <fill>
      <patternFill patternType="solid">
        <fgColor rgb="FF98FB98"/>
        <bgColor rgb="FF010000"/>
      </patternFill>
    </fill>
    <fill>
      <patternFill patternType="solid">
        <fgColor rgb="FFBFCDDB"/>
        <bgColor rgb="FF010000"/>
      </patternFill>
    </fill>
    <fill>
      <patternFill patternType="solid">
        <fgColor rgb="FFDDA0DD"/>
        <bgColor rgb="FF01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010000"/>
      </left>
      <right style="medium">
        <color rgb="FF010000"/>
      </right>
      <top style="medium">
        <color rgb="FF010000"/>
      </top>
      <bottom style="medium">
        <color rgb="FF010000"/>
      </bottom>
      <diagonal/>
    </border>
  </borders>
  <cellStyleXfs count="3">
    <xf fontId="0" numFmtId="0" fillId="0" borderId="0"/>
    <xf fontId="1" numFmtId="0" fillId="0" borderId="0"/>
    <xf applyNumberFormat="0" applyFont="0" applyAlignment="0" applyProtection="0" fontId="4" numFmtId="0" fillId="6" borderId="12"/>
  </cellStyleXfs>
  <cellXfs count="98">
    <xf fontId="0" numFmtId="0" fillId="0" borderId="0" xfId="0"/>
    <xf applyFont="1" applyFill="1" applyBorder="1" applyAlignment="1" fontId="2" numFmtId="0" fillId="2" borderId="1" xfId="1">
      <alignment horizontal="center"/>
    </xf>
    <xf applyFont="1" applyFill="1" applyBorder="1" applyAlignment="1" fontId="2" numFmtId="0" fillId="3" borderId="1" xfId="1">
      <alignment horizontal="center"/>
    </xf>
    <xf applyFont="1" applyFill="1" applyBorder="1" applyAlignment="1" fontId="2" numFmtId="0" fillId="4" borderId="1" xfId="1">
      <alignment horizontal="center"/>
    </xf>
    <xf applyFont="1" applyFill="1" applyBorder="1" applyAlignment="1" fontId="2" numFmtId="0" fillId="5" borderId="2" xfId="1">
      <alignment horizontal="center"/>
    </xf>
    <xf applyFont="1" fontId="5" numFmtId="0" fillId="0" borderId="0" xfId="0"/>
    <xf applyNumberFormat="1" fontId="0" numFmtId="14" fillId="0" borderId="0" xfId="0"/>
    <xf applyNumberFormat="1" fontId="0" numFmtId="2" fillId="0" borderId="0" xfId="0"/>
    <xf applyFont="1" applyFill="1" applyBorder="1" applyAlignment="1" fontId="6" numFmtId="0" fillId="7" borderId="1" xfId="0">
      <alignment horizontal="center"/>
    </xf>
    <xf applyNumberFormat="1" fontId="0" numFmtId="0" fillId="0" borderId="0" xfId="0"/>
    <xf applyFont="1" applyAlignment="1" fontId="5" numFmtId="0" fillId="0" borderId="0" xfId="0">
      <alignment horizontal="center"/>
    </xf>
    <xf applyNumberFormat="1" fontId="0" numFmtId="1" fillId="0" borderId="0" xfId="0"/>
    <xf applyNumberFormat="1" applyFont="1" applyBorder="1" applyAlignment="1" fontId="7" numFmtId="14" fillId="0" borderId="0" xfId="0">
      <alignment horizontal="center"/>
    </xf>
    <xf applyAlignment="1" fontId="0" numFmtId="0" fillId="0" borderId="0" xfId="0">
      <alignment horizontal="right"/>
    </xf>
    <xf applyNumberFormat="1" applyFont="1" applyBorder="1" applyAlignment="1" fontId="7" numFmtId="14" fillId="0" borderId="0" xfId="0"/>
    <xf applyFont="1" applyBorder="1" applyAlignment="1" fontId="7" numFmtId="0" fillId="0" borderId="0" xfId="0"/>
    <xf applyBorder="1" fontId="0" numFmtId="0" fillId="0" borderId="11" xfId="0"/>
    <xf fontId="0" numFmtId="0" fillId="0" borderId="0" xfId="0"/>
    <xf applyNumberFormat="1" fontId="0" numFmtId="164" fillId="0" borderId="0" xfId="0"/>
    <xf applyNumberFormat="1" applyFont="1" applyAlignment="1" fontId="7" numFmtId="14" fillId="0" borderId="0" xfId="0">
      <alignment horizontal="center"/>
    </xf>
    <xf applyBorder="1" fontId="0" numFmtId="0" fillId="0" borderId="15" xfId="0"/>
    <xf applyFont="1" applyFill="1" applyBorder="1" applyAlignment="1" fontId="6" numFmtId="0" fillId="7" borderId="5" xfId="0">
      <alignment horizontal="center"/>
    </xf>
    <xf applyFont="1" applyFill="1" applyBorder="1" applyAlignment="1" fontId="2" numFmtId="0" fillId="9" borderId="3" xfId="1">
      <alignment horizontal="center"/>
    </xf>
    <xf applyFont="1" applyBorder="1" applyAlignment="1" fontId="7" numFmtId="0" fillId="0" borderId="10" xfId="0"/>
    <xf fontId="1" numFmtId="0" fillId="0" borderId="0" xfId="1"/>
    <xf applyAlignment="1" fontId="1" numFmtId="0" fillId="0" borderId="0" xfId="1"/>
    <xf applyFont="1" applyBorder="1" applyAlignment="1" fontId="3" numFmtId="0" fillId="0" borderId="17" xfId="1">
      <alignment horizontal="center" vertical="center"/>
    </xf>
    <xf applyFont="1" applyBorder="1" applyAlignment="1" fontId="3" numFmtId="0" fillId="0" borderId="18" xfId="1">
      <alignment horizontal="center" vertical="center"/>
    </xf>
    <xf applyFont="1" applyFill="1" applyBorder="1" applyAlignment="1" fontId="2" numFmtId="0" fillId="0" borderId="18" xfId="1">
      <alignment horizontal="left" vertical="top" wrapText="1"/>
    </xf>
    <xf applyFont="1" applyBorder="1" applyAlignment="1" fontId="2" numFmtId="0" fillId="0" borderId="18" xfId="1">
      <alignment horizontal="left" vertical="top" wrapText="1"/>
    </xf>
    <xf applyFill="1" fontId="0" numFmtId="0" fillId="0" borderId="0" xfId="0"/>
    <xf applyFont="1" applyFill="1" applyBorder="1" applyAlignment="1" fontId="3" numFmtId="0" fillId="10" borderId="18" xfId="2">
      <alignment vertical="top" wrapText="1"/>
    </xf>
    <xf applyFont="1" fontId="8" numFmtId="0" fillId="0" borderId="0" xfId="1"/>
    <xf applyNumberFormat="1" applyFont="1" fontId="5" numFmtId="0" fillId="0" borderId="0" xfId="0"/>
    <xf applyFont="1" applyAlignment="1" fontId="5" numFmtId="0" fillId="0" borderId="0" xfId="0">
      <alignment horizontal="right"/>
    </xf>
    <xf applyFont="1" applyAlignment="1" fontId="8" numFmtId="0" fillId="0" borderId="0" xfId="1">
      <alignment horizontal="right"/>
    </xf>
    <xf applyNumberFormat="1" applyFont="1" applyAlignment="1" fontId="5" numFmtId="0" fillId="0" borderId="0" xfId="0">
      <alignment horizontal="right"/>
    </xf>
    <xf applyFont="1" applyFill="1" applyBorder="1" applyAlignment="1" fontId="3" numFmtId="0" fillId="8" borderId="18" xfId="2">
      <alignment horizontal="left" vertical="top" wrapText="1"/>
    </xf>
    <xf applyFont="1" applyBorder="1" applyAlignment="1" fontId="3" numFmtId="0" fillId="0" borderId="4" xfId="1">
      <alignment horizontal="center" vertical="center"/>
    </xf>
    <xf applyFont="1" applyBorder="1" applyAlignment="1" fontId="3" numFmtId="0" fillId="0" borderId="5" xfId="1">
      <alignment horizontal="center" vertical="center"/>
    </xf>
    <xf applyFont="1" applyBorder="1" applyAlignment="1" fontId="3" numFmtId="0" fillId="0" borderId="6" xfId="1">
      <alignment horizontal="center" vertical="center" wrapText="1"/>
    </xf>
    <xf applyFont="1" applyBorder="1" applyAlignment="1" fontId="3" numFmtId="0" fillId="0" borderId="1" xfId="1">
      <alignment horizontal="center" vertical="center" wrapText="1"/>
    </xf>
    <xf applyFont="1" applyBorder="1" applyAlignment="1" fontId="2" numFmtId="0" fillId="0" borderId="13" xfId="1">
      <alignment horizontal="center"/>
    </xf>
    <xf applyFont="1" applyBorder="1" applyAlignment="1" fontId="2" numFmtId="0" fillId="0" borderId="14" xfId="1">
      <alignment horizontal="center"/>
    </xf>
    <xf applyFont="1" applyBorder="1" applyAlignment="1" fontId="2" numFmtId="0" fillId="0" borderId="16" xfId="1">
      <alignment horizontal="center"/>
    </xf>
    <xf applyNumberFormat="1" applyFont="1" applyAlignment="1" fontId="7" numFmtId="14" fillId="0" borderId="0" xfId="0">
      <alignment horizontal="center"/>
    </xf>
    <xf applyFont="1" applyBorder="1" applyAlignment="1" fontId="3" numFmtId="0" fillId="0" borderId="8" xfId="1">
      <alignment horizontal="center" vertical="center" wrapText="1"/>
    </xf>
    <xf applyFont="1" applyBorder="1" applyAlignment="1" fontId="3" numFmtId="0" fillId="0" borderId="9" xfId="1">
      <alignment horizontal="center" vertical="center" wrapText="1"/>
    </xf>
    <xf applyFont="1" applyBorder="1" applyAlignment="1" fontId="2" numFmtId="0" fillId="0" borderId="6" xfId="1">
      <alignment horizontal="center"/>
    </xf>
    <xf applyFont="1" applyBorder="1" applyAlignment="1" fontId="2" numFmtId="0" fillId="0" borderId="7" xfId="1">
      <alignment horizontal="center"/>
    </xf>
    <xf applyFont="1" applyAlignment="1" fontId="7" numFmtId="0" fillId="0" borderId="0" xfId="0">
      <alignment horizontal="center"/>
    </xf>
    <xf applyFont="1" applyBorder="1" applyAlignment="1" fontId="7" numFmtId="0" fillId="0" borderId="10" xfId="0">
      <alignment horizontal="center"/>
    </xf>
    <xf applyFont="1" applyBorder="1" applyAlignment="1" fontId="7" numFmtId="0" fillId="0" borderId="0" xfId="0">
      <alignment horizontal="center"/>
    </xf>
    <xf applyNumberFormat="1" applyFont="1" applyBorder="1" applyAlignment="1" fontId="7" numFmtId="14" fillId="0" borderId="0" xfId="0">
      <alignment horizontal="center"/>
    </xf>
    <xf applyFont="1" applyBorder="1" applyAlignment="1" fontId="5" numFmtId="0" fillId="0" borderId="19" xfId="0">
      <alignment horizontal="center"/>
    </xf>
    <xf applyFont="1" applyBorder="1" applyAlignment="1" fontId="5" numFmtId="0" fillId="0" borderId="20" xfId="0">
      <alignment horizontal="center"/>
    </xf>
    <xf applyFont="1" applyBorder="1" applyAlignment="1" fontId="5" numFmtId="0" fillId="0" borderId="21" xfId="0">
      <alignment horizontal="center"/>
    </xf>
    <xf applyFont="1" applyBorder="1" applyAlignment="1" fontId="5" numFmtId="0" fillId="0" borderId="22" xfId="0">
      <alignment horizontal="center"/>
    </xf>
    <xf applyBorder="1" fontId="0" numFmtId="0" fillId="0" borderId="19" xfId="0"/>
    <xf applyBorder="1" fontId="0" numFmtId="0" fillId="0" borderId="20" xfId="0"/>
    <xf applyBorder="1" fontId="0" numFmtId="0" fillId="0" borderId="21" xfId="0"/>
    <xf applyBorder="1" fontId="0" numFmtId="0" fillId="0" borderId="22" xfId="0"/>
    <xf applyFont="1" applyFill="1" fontId="9" numFmtId="0" fillId="11" borderId="0" xfId="0"/>
    <xf applyFont="1" applyFill="1" applyBorder="1" fontId="9" numFmtId="0" fillId="11" borderId="19" xfId="0"/>
    <xf applyFont="1" applyFill="1" applyBorder="1" fontId="9" numFmtId="0" fillId="11" borderId="20" xfId="0"/>
    <xf applyFont="1" applyFill="1" applyBorder="1" fontId="9" numFmtId="0" fillId="11" borderId="21" xfId="0"/>
    <xf applyFont="1" applyFill="1" applyBorder="1" fontId="9" numFmtId="0" fillId="11" borderId="22" xfId="0"/>
    <xf applyBorder="1" fontId="0" numFmtId="0" fillId="0" borderId="23" xfId="0"/>
    <xf applyBorder="1" fontId="0" numFmtId="0" fillId="0" borderId="24" xfId="0"/>
    <xf applyBorder="1" fontId="0" numFmtId="0" fillId="0" borderId="25" xfId="0"/>
    <xf applyBorder="1" fontId="0" numFmtId="0" fillId="0" borderId="26" xfId="0"/>
    <xf applyFont="1" applyFill="1" fontId="9" numFmtId="0" fillId="12" borderId="0" xfId="0"/>
    <xf applyBorder="1" fontId="0" numFmtId="0" fillId="0" borderId="27" xfId="0"/>
    <xf applyBorder="1" fontId="0" numFmtId="0" fillId="0" borderId="28" xfId="0"/>
    <xf applyBorder="1" fontId="0" numFmtId="0" fillId="0" borderId="29" xfId="0"/>
    <xf applyBorder="1" fontId="0" numFmtId="0" fillId="0" borderId="30" xfId="0"/>
    <xf applyFont="1" applyFill="1" applyBorder="1" fontId="9" numFmtId="0" fillId="12" borderId="27" xfId="0"/>
    <xf applyFont="1" applyFill="1" applyBorder="1" fontId="9" numFmtId="0" fillId="12" borderId="28" xfId="0"/>
    <xf applyFont="1" applyFill="1" applyBorder="1" fontId="9" numFmtId="0" fillId="12" borderId="29" xfId="0"/>
    <xf applyFont="1" applyFill="1" applyBorder="1" fontId="9" numFmtId="0" fillId="12" borderId="30" xfId="0"/>
    <xf applyFont="1" applyFill="1" fontId="9" numFmtId="0" fillId="13" borderId="0" xfId="0"/>
    <xf applyFont="1" applyFill="1" applyBorder="1" fontId="9" numFmtId="0" fillId="13" borderId="19" xfId="0"/>
    <xf applyFont="1" applyFill="1" applyBorder="1" fontId="9" numFmtId="0" fillId="13" borderId="20" xfId="0"/>
    <xf applyFont="1" applyFill="1" applyBorder="1" fontId="9" numFmtId="0" fillId="13" borderId="21" xfId="0"/>
    <xf applyFont="1" applyFill="1" applyBorder="1" fontId="9" numFmtId="0" fillId="13" borderId="22" xfId="0"/>
    <xf applyFont="1" applyFill="1" fontId="9" numFmtId="0" fillId="14" borderId="0" xfId="0"/>
    <xf applyFont="1" applyFill="1" applyBorder="1" fontId="9" numFmtId="0" fillId="14" borderId="19" xfId="0"/>
    <xf applyFont="1" applyFill="1" applyBorder="1" fontId="9" numFmtId="0" fillId="14" borderId="20" xfId="0"/>
    <xf applyFont="1" applyFill="1" applyBorder="1" fontId="9" numFmtId="0" fillId="14" borderId="21" xfId="0"/>
    <xf applyFont="1" applyFill="1" applyBorder="1" fontId="9" numFmtId="0" fillId="14" borderId="22" xfId="0"/>
    <xf applyBorder="1" fontId="1" numFmtId="0" fillId="0" borderId="19" xfId="1"/>
    <xf applyBorder="1" fontId="1" numFmtId="0" fillId="0" borderId="20" xfId="1"/>
    <xf applyBorder="1" fontId="1" numFmtId="0" fillId="0" borderId="21" xfId="1"/>
    <xf applyBorder="1" fontId="1" numFmtId="0" fillId="0" borderId="22" xfId="1"/>
    <xf applyBorder="1" applyAlignment="1" fontId="0" numFmtId="0" fillId="0" borderId="19" xfId="0">
      <alignment horizontal="right"/>
    </xf>
    <xf applyBorder="1" applyAlignment="1" fontId="0" numFmtId="0" fillId="0" borderId="20" xfId="0">
      <alignment horizontal="right"/>
    </xf>
    <xf applyBorder="1" applyAlignment="1" fontId="0" numFmtId="0" fillId="0" borderId="21" xfId="0">
      <alignment horizontal="right"/>
    </xf>
    <xf applyBorder="1" applyAlignment="1" fontId="0" numFmtId="0" fillId="0" borderId="22" xfId="0">
      <alignment horizontal="right"/>
    </xf>
  </cellXfs>
  <cellStyles count="3">
    <cellStyle name="Normal" xfId="0" builtinId="0"/>
    <cellStyle name="normálne_Publikačná činnosť 2004 a 2005" xfId="1"/>
    <cellStyle name="Note" xfId="2" builtinId="10"/>
  </cellStyles>
  <dxfs count="0"/>
  <tableStyles count="0" defaultTableStyle="TableStyleMedium9" defaultPivotStyle="PivotStyleLight16"/>
  <colors>
    <mruColors>
      <color rgb="FFD7E4F2"/>
      <color rgb="FFDDA0DD"/>
    </mruColors>
  </colors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7" Type="http://schemas.openxmlformats.org/officeDocument/2006/relationships/styles" Target="styles.xml" /><Relationship Id="fl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00"/>
  <sheetViews>
    <sheetView tabSelected="1" topLeftCell="A1" workbookViewId="0">
      <selection activeCell="D4" sqref="D4"/>
    </sheetView>
  </sheetViews>
  <sheetFormatPr defaultColWidth="9.140625" defaultRowHeight="15"/>
  <cols>
    <col min="1" max="1" width="10.5703125" style="10" customWidth="1"/>
    <col min="2" max="2" width="36.5703125" customWidth="1"/>
    <col min="3" max="7" width="16.7109375" customWidth="1"/>
  </cols>
  <sheetData>
    <row r="1" ht="27" thickBot="1">
      <c r="A1" s="23" t="s">
        <v>169</v>
      </c>
      <c r="B1" s="23"/>
      <c r="C1" s="23"/>
      <c r="D1" s="23"/>
      <c r="E1" s="23"/>
      <c r="F1" s="17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0" t="s">
        <v>1</v>
      </c>
      <c r="C2" s="42" t="s">
        <v>0</v>
      </c>
      <c r="D2" s="43"/>
      <c r="E2" s="43"/>
      <c r="F2" s="44"/>
      <c r="G2" s="20"/>
    </row>
    <row r="3" ht="15.75">
      <c r="A3" s="39"/>
      <c r="B3" s="41"/>
      <c r="C3" s="1" t="s">
        <v>10</v>
      </c>
      <c r="D3" s="2" t="s">
        <v>11</v>
      </c>
      <c r="E3" s="3" t="s">
        <v>12</v>
      </c>
      <c r="F3" s="22" t="s">
        <v>7</v>
      </c>
      <c r="G3" s="21" t="s">
        <v>2</v>
      </c>
    </row>
    <row r="4">
      <c r="A4" s="57">
        <v>1</v>
      </c>
      <c r="B4" s="61" t="str">
        <f>VLOOKUP(24712,DATA!$M$2:DATA!$N$47,2,FALSE)</f>
        <v>UK (UKO)</v>
      </c>
      <c r="C4" s="66">
        <v>0</v>
      </c>
      <c r="D4" s="66">
        <v>1</v>
      </c>
      <c r="E4" s="66">
        <v>200</v>
      </c>
      <c r="F4" s="66">
        <v>13</v>
      </c>
      <c r="G4" s="70">
        <f>SUM(INDIRECT(ADDRESS(4,3)):INDIRECT(ADDRESS(4,6)))</f>
        <v>214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0</v>
      </c>
      <c r="E5" s="66">
        <v>13</v>
      </c>
      <c r="F5" s="66">
        <v>0</v>
      </c>
      <c r="G5" s="70">
        <f>SUM(INDIRECT(ADDRESS(5,3)):INDIRECT(ADDRESS(5,6)))</f>
        <v>13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0</v>
      </c>
      <c r="E6" s="66">
        <v>53</v>
      </c>
      <c r="F6" s="66">
        <v>2</v>
      </c>
      <c r="G6" s="70">
        <f>SUM(INDIRECT(ADDRESS(6,3)):INDIRECT(ADDRESS(6,6)))</f>
        <v>55</v>
      </c>
    </row>
    <row r="7">
      <c r="A7" s="57">
        <v>4</v>
      </c>
      <c r="B7" s="61" t="str">
        <f>VLOOKUP(24761,DATA!$M$2:DATA!$N$47,2,FALSE)</f>
        <v>UCM (UCM.Trnava)</v>
      </c>
      <c r="C7" s="66">
        <v>0</v>
      </c>
      <c r="D7" s="66">
        <v>0</v>
      </c>
      <c r="E7" s="66">
        <v>25</v>
      </c>
      <c r="F7" s="66">
        <v>16</v>
      </c>
      <c r="G7" s="70">
        <f>SUM(INDIRECT(ADDRESS(7,3)):INDIRECT(ADDRESS(7,6)))</f>
        <v>41</v>
      </c>
    </row>
    <row r="8">
      <c r="A8" s="57">
        <v>5</v>
      </c>
      <c r="B8" s="61" t="str">
        <f>VLOOKUP(24780,DATA!$M$2:DATA!$N$47,2,FALSE)</f>
        <v>UKF (UKF.Nitra)</v>
      </c>
      <c r="C8" s="66">
        <v>0</v>
      </c>
      <c r="D8" s="66">
        <v>4</v>
      </c>
      <c r="E8" s="66">
        <v>123</v>
      </c>
      <c r="F8" s="66">
        <v>4</v>
      </c>
      <c r="G8" s="70">
        <f>SUM(INDIRECT(ADDRESS(8,3)):INDIRECT(ADDRESS(8,6)))</f>
        <v>131</v>
      </c>
    </row>
    <row r="9">
      <c r="A9" s="57">
        <v>6</v>
      </c>
      <c r="B9" s="61" t="str">
        <f>VLOOKUP(24791,DATA!$M$2:DATA!$N$47,2,FALSE)</f>
        <v>TU (TUT)</v>
      </c>
      <c r="C9" s="66">
        <v>0</v>
      </c>
      <c r="D9" s="66">
        <v>3</v>
      </c>
      <c r="E9" s="66">
        <v>42</v>
      </c>
      <c r="F9" s="66">
        <v>2</v>
      </c>
      <c r="G9" s="70">
        <f>SUM(INDIRECT(ADDRESS(9,3)):INDIRECT(ADDRESS(9,6)))</f>
        <v>47</v>
      </c>
    </row>
    <row r="10">
      <c r="A10" s="57">
        <v>7</v>
      </c>
      <c r="B10" s="61" t="str">
        <f>VLOOKUP(24792,DATA!$M$2:DATA!$N$47,2,FALSE)</f>
        <v>TUKE (TU.Košice)</v>
      </c>
      <c r="C10" s="66">
        <v>7</v>
      </c>
      <c r="D10" s="66">
        <v>11</v>
      </c>
      <c r="E10" s="66">
        <v>222</v>
      </c>
      <c r="F10" s="66">
        <v>17</v>
      </c>
      <c r="G10" s="70">
        <f>SUM(INDIRECT(ADDRESS(10,3)):INDIRECT(ADDRESS(10,6)))</f>
        <v>257</v>
      </c>
    </row>
    <row r="11">
      <c r="A11" s="57">
        <v>8</v>
      </c>
      <c r="B11" s="61" t="str">
        <f>VLOOKUP(24801,DATA!$M$2:DATA!$N$47,2,FALSE)</f>
        <v>Slovenská poľnohospodárska univerzita v Nitre (SPU.Nitra)</v>
      </c>
      <c r="C11" s="66">
        <v>0</v>
      </c>
      <c r="D11" s="66">
        <v>0</v>
      </c>
      <c r="E11" s="66">
        <v>2</v>
      </c>
      <c r="F11" s="66">
        <v>0</v>
      </c>
      <c r="G11" s="70">
        <f>SUM(INDIRECT(ADDRESS(11,3)):INDIRECT(ADDRESS(11,6)))</f>
        <v>2</v>
      </c>
    </row>
    <row r="12">
      <c r="A12" s="57">
        <v>9</v>
      </c>
      <c r="B12" s="61" t="str">
        <f>VLOOKUP(24803,DATA!$M$2:DATA!$N$47,2,FALSE)</f>
        <v>TU Zvolen (TU.Zvolen)</v>
      </c>
      <c r="C12" s="66">
        <v>2</v>
      </c>
      <c r="D12" s="66">
        <v>0</v>
      </c>
      <c r="E12" s="66">
        <v>14</v>
      </c>
      <c r="F12" s="66">
        <v>3</v>
      </c>
      <c r="G12" s="70">
        <f>SUM(INDIRECT(ADDRESS(12,3)):INDIRECT(ADDRESS(12,6)))</f>
        <v>19</v>
      </c>
    </row>
    <row r="13">
      <c r="A13" s="57">
        <v>10</v>
      </c>
      <c r="B13" s="61" t="str">
        <f>VLOOKUP(24805,DATA!$M$2:DATA!$N$47,2,FALSE)</f>
        <v>VŠMU (VSMU)</v>
      </c>
      <c r="C13" s="66">
        <v>108</v>
      </c>
      <c r="D13" s="66">
        <v>102</v>
      </c>
      <c r="E13" s="66">
        <v>1286</v>
      </c>
      <c r="F13" s="66">
        <v>3</v>
      </c>
      <c r="G13" s="70">
        <f>SUM(INDIRECT(ADDRESS(13,3)):INDIRECT(ADDRESS(13,6)))</f>
        <v>1499</v>
      </c>
    </row>
    <row r="14">
      <c r="A14" s="57">
        <v>11</v>
      </c>
      <c r="B14" s="61" t="str">
        <f>VLOOKUP(24806,DATA!$M$2:DATA!$N$47,2,FALSE)</f>
        <v>VŠVU (VŠVU)</v>
      </c>
      <c r="C14" s="66">
        <v>64</v>
      </c>
      <c r="D14" s="66">
        <v>104</v>
      </c>
      <c r="E14" s="66">
        <v>806</v>
      </c>
      <c r="F14" s="66">
        <v>15</v>
      </c>
      <c r="G14" s="70">
        <f>SUM(INDIRECT(ADDRESS(14,3)):INDIRECT(ADDRESS(14,6)))</f>
        <v>989</v>
      </c>
    </row>
    <row r="15">
      <c r="A15" s="57">
        <v>12</v>
      </c>
      <c r="B15" s="61" t="str">
        <f>VLOOKUP(24807,DATA!$M$2:DATA!$N$47,2,FALSE)</f>
        <v>AU (AU.B.Bystrica)</v>
      </c>
      <c r="C15" s="66">
        <v>86</v>
      </c>
      <c r="D15" s="66">
        <v>52</v>
      </c>
      <c r="E15" s="66">
        <v>1512</v>
      </c>
      <c r="F15" s="66">
        <v>4</v>
      </c>
      <c r="G15" s="70">
        <f>SUM(INDIRECT(ADDRESS(15,3)):INDIRECT(ADDRESS(15,6)))</f>
        <v>1654</v>
      </c>
    </row>
    <row r="16">
      <c r="A16" s="57">
        <v>13</v>
      </c>
      <c r="B16" s="61" t="str">
        <f>VLOOKUP(24808,DATA!$M$2:DATA!$N$47,2,FALSE)</f>
        <v>KU (KU.Ružomberok)</v>
      </c>
      <c r="C16" s="66">
        <v>12</v>
      </c>
      <c r="D16" s="66">
        <v>0</v>
      </c>
      <c r="E16" s="66">
        <v>174</v>
      </c>
      <c r="F16" s="66">
        <v>0</v>
      </c>
      <c r="G16" s="70">
        <f>SUM(INDIRECT(ADDRESS(16,3)):INDIRECT(ADDRESS(16,6)))</f>
        <v>186</v>
      </c>
    </row>
    <row r="17">
      <c r="A17" s="57">
        <v>14</v>
      </c>
      <c r="B17" s="61" t="str">
        <f>VLOOKUP(26489,DATA!$M$2:DATA!$N$47,2,FALSE)</f>
        <v>STU v Bratislave (STUBA)</v>
      </c>
      <c r="C17" s="66">
        <v>23</v>
      </c>
      <c r="D17" s="66">
        <v>42</v>
      </c>
      <c r="E17" s="66">
        <v>257</v>
      </c>
      <c r="F17" s="66">
        <v>17</v>
      </c>
      <c r="G17" s="70">
        <f>SUM(INDIRECT(ADDRESS(17,3)):INDIRECT(ADDRESS(17,6)))</f>
        <v>339</v>
      </c>
    </row>
    <row r="18">
      <c r="A18" s="57">
        <v>15</v>
      </c>
      <c r="B18" s="61" t="str">
        <f>VLOOKUP(27499,DATA!$M$2:DATA!$N$47,2,FALSE)</f>
        <v>PEVŠ (PEVŠ.Bratislava)</v>
      </c>
      <c r="C18" s="66">
        <v>0</v>
      </c>
      <c r="D18" s="66">
        <v>0</v>
      </c>
      <c r="E18" s="66">
        <v>6</v>
      </c>
      <c r="F18" s="66">
        <v>0</v>
      </c>
      <c r="G18" s="70">
        <f>SUM(INDIRECT(ADDRESS(18,3)):INDIRECT(ADDRESS(18,6)))</f>
        <v>6</v>
      </c>
    </row>
    <row r="19">
      <c r="A19" s="57">
        <v>16</v>
      </c>
      <c r="B19" s="61" t="str">
        <f>VLOOKUP(27581,DATA!$M$2:DATA!$N$47,2,FALSE)</f>
        <v>HUAJA (HUAJA.BŠ)</v>
      </c>
      <c r="C19" s="66">
        <v>3</v>
      </c>
      <c r="D19" s="66">
        <v>1</v>
      </c>
      <c r="E19" s="66">
        <v>17</v>
      </c>
      <c r="F19" s="66">
        <v>0</v>
      </c>
      <c r="G19" s="70">
        <f>SUM(INDIRECT(ADDRESS(19,3)):INDIRECT(ADDRESS(19,6)))</f>
        <v>21</v>
      </c>
    </row>
    <row r="20">
      <c r="B20" s="75" t="s">
        <v>170</v>
      </c>
      <c r="C20" s="79">
        <f>SUM(INDIRECT(ADDRESS(4,3)):INDIRECT(ADDRESS(19,3)))</f>
        <v>305</v>
      </c>
      <c r="D20" s="79">
        <f>SUM(INDIRECT(ADDRESS(4,4)):INDIRECT(ADDRESS(19,4)))</f>
        <v>320</v>
      </c>
      <c r="E20" s="79">
        <f>SUM(INDIRECT(ADDRESS(4,5)):INDIRECT(ADDRESS(19,5)))</f>
        <v>4752</v>
      </c>
      <c r="F20" s="79">
        <f>SUM(INDIRECT(ADDRESS(4,6)):INDIRECT(ADDRESS(19,6)))</f>
        <v>96</v>
      </c>
      <c r="G20" s="70">
        <f>SUM(INDIRECT(ADDRESS(20,3)):INDIRECT(ADDRESS(20,6)))</f>
        <v>5473</v>
      </c>
    </row>
    <row r="21">
      <c r="C21" s="9"/>
      <c r="D21" s="9"/>
      <c r="E21" s="9"/>
      <c r="F21" s="9"/>
      <c r="G21" s="9"/>
    </row>
    <row r="22">
      <c r="C22" s="9"/>
      <c r="D22" s="9"/>
      <c r="E22" s="9"/>
      <c r="F22" s="9"/>
      <c r="G22" s="9"/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</sheetData>
  <mergeCells>
    <mergeCell ref="A2:A3"/>
    <mergeCell ref="B2:B3"/>
    <mergeCell ref="C2:F2"/>
    <mergeCell ref="H1:K1"/>
  </mergeCells>
  <pageMargins left="0.7" right="0.7" top="0.75" bottom="0.75" header="0.3" footer="0.3"/>
  <pageSetup paperSize="9"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01"/>
  <sheetViews>
    <sheetView topLeftCell="A1" workbookViewId="0">
      <selection activeCell="M1" sqref="M1"/>
    </sheetView>
  </sheetViews>
  <sheetFormatPr defaultColWidth="9.140625" defaultRowHeight="15"/>
  <cols>
    <col min="1" max="1" width="10.5703125" style="10" customWidth="1"/>
    <col min="2" max="2" width="36.42578125" customWidth="1"/>
    <col min="3" max="7" width="16.7109375" customWidth="1"/>
  </cols>
  <sheetData>
    <row r="1" ht="27" thickBot="1">
      <c r="A1" s="50" t="s">
        <v>171</v>
      </c>
      <c r="B1" s="50"/>
      <c r="C1" s="50"/>
      <c r="D1" s="50"/>
      <c r="E1" s="50"/>
      <c r="F1" s="50"/>
      <c r="G1" s="19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6" t="s">
        <v>1</v>
      </c>
      <c r="C2" s="48" t="s">
        <v>0</v>
      </c>
      <c r="D2" s="48"/>
      <c r="E2" s="48"/>
      <c r="F2" s="49"/>
    </row>
    <row r="3" ht="15.75">
      <c r="A3" s="39"/>
      <c r="B3" s="47"/>
      <c r="C3" s="1" t="s">
        <v>10</v>
      </c>
      <c r="D3" s="2" t="s">
        <v>11</v>
      </c>
      <c r="E3" s="3" t="s">
        <v>12</v>
      </c>
      <c r="F3" s="4" t="s">
        <v>7</v>
      </c>
      <c r="G3" s="8" t="s">
        <v>2</v>
      </c>
    </row>
    <row r="4">
      <c r="A4" s="57">
        <v>1</v>
      </c>
      <c r="B4" s="61" t="str">
        <f>VLOOKUP(24712,DATA!$M$2:DATA!$N$47,2,FALSE)</f>
        <v>UK (UKO)</v>
      </c>
      <c r="C4" s="66">
        <v>0</v>
      </c>
      <c r="D4" s="66">
        <v>0.5</v>
      </c>
      <c r="E4" s="66">
        <v>135.5502</v>
      </c>
      <c r="F4" s="66">
        <v>13</v>
      </c>
      <c r="G4" s="70">
        <f>SUM(INDIRECT(ADDRESS(4,3)):INDIRECT(ADDRESS(4,6)))</f>
        <v>149.0502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0</v>
      </c>
      <c r="E5" s="66">
        <v>7</v>
      </c>
      <c r="F5" s="66">
        <v>0</v>
      </c>
      <c r="G5" s="70">
        <f>SUM(INDIRECT(ADDRESS(5,3)):INDIRECT(ADDRESS(5,6)))</f>
        <v>7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0</v>
      </c>
      <c r="E6" s="66">
        <v>46.01365</v>
      </c>
      <c r="F6" s="66">
        <v>2</v>
      </c>
      <c r="G6" s="70">
        <f>SUM(INDIRECT(ADDRESS(6,3)):INDIRECT(ADDRESS(6,6)))</f>
        <v>48.01365</v>
      </c>
    </row>
    <row r="7">
      <c r="A7" s="57">
        <v>4</v>
      </c>
      <c r="B7" s="61" t="str">
        <f>VLOOKUP(24761,DATA!$M$2:DATA!$N$47,2,FALSE)</f>
        <v>UCM (UCM.Trnava)</v>
      </c>
      <c r="C7" s="66">
        <v>0</v>
      </c>
      <c r="D7" s="66">
        <v>0</v>
      </c>
      <c r="E7" s="66">
        <v>21.87</v>
      </c>
      <c r="F7" s="66">
        <v>14.5</v>
      </c>
      <c r="G7" s="70">
        <f>SUM(INDIRECT(ADDRESS(7,3)):INDIRECT(ADDRESS(7,6)))</f>
        <v>36.370000000000005</v>
      </c>
    </row>
    <row r="8">
      <c r="A8" s="57">
        <v>5</v>
      </c>
      <c r="B8" s="61" t="str">
        <f>VLOOKUP(24780,DATA!$M$2:DATA!$N$47,2,FALSE)</f>
        <v>UKF (UKF.Nitra)</v>
      </c>
      <c r="C8" s="66">
        <v>0</v>
      </c>
      <c r="D8" s="66">
        <v>2.5</v>
      </c>
      <c r="E8" s="66">
        <v>110.64112</v>
      </c>
      <c r="F8" s="66">
        <v>4</v>
      </c>
      <c r="G8" s="70">
        <f>SUM(INDIRECT(ADDRESS(8,3)):INDIRECT(ADDRESS(8,6)))</f>
        <v>117.14112</v>
      </c>
    </row>
    <row r="9">
      <c r="A9" s="57">
        <v>6</v>
      </c>
      <c r="B9" s="61" t="str">
        <f>VLOOKUP(24791,DATA!$M$2:DATA!$N$47,2,FALSE)</f>
        <v>TU (TUT)</v>
      </c>
      <c r="C9" s="66">
        <v>0</v>
      </c>
      <c r="D9" s="66">
        <v>3</v>
      </c>
      <c r="E9" s="66">
        <v>40</v>
      </c>
      <c r="F9" s="66">
        <v>2</v>
      </c>
      <c r="G9" s="70">
        <f>SUM(INDIRECT(ADDRESS(9,3)):INDIRECT(ADDRESS(9,6)))</f>
        <v>45</v>
      </c>
    </row>
    <row r="10">
      <c r="A10" s="57">
        <v>7</v>
      </c>
      <c r="B10" s="61" t="str">
        <f>VLOOKUP(24792,DATA!$M$2:DATA!$N$47,2,FALSE)</f>
        <v>TUKE (TU.Košice)</v>
      </c>
      <c r="C10" s="66">
        <v>5.75</v>
      </c>
      <c r="D10" s="66">
        <v>10.2</v>
      </c>
      <c r="E10" s="66">
        <v>207.45</v>
      </c>
      <c r="F10" s="66">
        <v>8.65</v>
      </c>
      <c r="G10" s="70">
        <f>SUM(INDIRECT(ADDRESS(10,3)):INDIRECT(ADDRESS(10,6)))</f>
        <v>232.04999999999998</v>
      </c>
    </row>
    <row r="11">
      <c r="A11" s="57">
        <v>8</v>
      </c>
      <c r="B11" s="61" t="str">
        <f>VLOOKUP(24801,DATA!$M$2:DATA!$N$47,2,FALSE)</f>
        <v>Slovenská poľnohospodárska univerzita v Nitre (SPU.Nitra)</v>
      </c>
      <c r="C11" s="66">
        <v>0</v>
      </c>
      <c r="D11" s="66">
        <v>0</v>
      </c>
      <c r="E11" s="66">
        <v>0.55</v>
      </c>
      <c r="F11" s="66">
        <v>0</v>
      </c>
      <c r="G11" s="70">
        <f>SUM(INDIRECT(ADDRESS(11,3)):INDIRECT(ADDRESS(11,6)))</f>
        <v>0.55</v>
      </c>
    </row>
    <row r="12">
      <c r="A12" s="57">
        <v>9</v>
      </c>
      <c r="B12" s="61" t="str">
        <f>VLOOKUP(24803,DATA!$M$2:DATA!$N$47,2,FALSE)</f>
        <v>TU Zvolen (TU.Zvolen)</v>
      </c>
      <c r="C12" s="66">
        <v>1.5</v>
      </c>
      <c r="D12" s="66">
        <v>0</v>
      </c>
      <c r="E12" s="66">
        <v>13</v>
      </c>
      <c r="F12" s="66">
        <v>3</v>
      </c>
      <c r="G12" s="70">
        <f>SUM(INDIRECT(ADDRESS(12,3)):INDIRECT(ADDRESS(12,6)))</f>
        <v>17.5</v>
      </c>
    </row>
    <row r="13">
      <c r="A13" s="57">
        <v>10</v>
      </c>
      <c r="B13" s="61" t="str">
        <f>VLOOKUP(24805,DATA!$M$2:DATA!$N$47,2,FALSE)</f>
        <v>VŠMU (VSMU)</v>
      </c>
      <c r="C13" s="66">
        <v>69.98589</v>
      </c>
      <c r="D13" s="66">
        <v>71.23423</v>
      </c>
      <c r="E13" s="66">
        <v>899.36444</v>
      </c>
      <c r="F13" s="66">
        <v>3</v>
      </c>
      <c r="G13" s="70">
        <f>SUM(INDIRECT(ADDRESS(13,3)):INDIRECT(ADDRESS(13,6)))</f>
        <v>1043.58456</v>
      </c>
    </row>
    <row r="14">
      <c r="A14" s="57">
        <v>11</v>
      </c>
      <c r="B14" s="61" t="str">
        <f>VLOOKUP(24806,DATA!$M$2:DATA!$N$47,2,FALSE)</f>
        <v>VŠVU (VŠVU)</v>
      </c>
      <c r="C14" s="66">
        <v>58.75</v>
      </c>
      <c r="D14" s="66">
        <v>83.50336</v>
      </c>
      <c r="E14" s="66">
        <v>763.58504</v>
      </c>
      <c r="F14" s="66">
        <v>13.75</v>
      </c>
      <c r="G14" s="70">
        <f>SUM(INDIRECT(ADDRESS(14,3)):INDIRECT(ADDRESS(14,6)))</f>
        <v>919.58840000000009</v>
      </c>
    </row>
    <row r="15">
      <c r="A15" s="57">
        <v>12</v>
      </c>
      <c r="B15" s="61" t="str">
        <f>VLOOKUP(24807,DATA!$M$2:DATA!$N$47,2,FALSE)</f>
        <v>AU (AU.B.Bystrica)</v>
      </c>
      <c r="C15" s="66">
        <v>64.17692</v>
      </c>
      <c r="D15" s="66">
        <v>34.90252</v>
      </c>
      <c r="E15" s="66">
        <v>1260.25272</v>
      </c>
      <c r="F15" s="66">
        <v>2.57696</v>
      </c>
      <c r="G15" s="70">
        <f>SUM(INDIRECT(ADDRESS(15,3)):INDIRECT(ADDRESS(15,6)))</f>
        <v>1361.9091200000003</v>
      </c>
    </row>
    <row r="16">
      <c r="A16" s="57">
        <v>13</v>
      </c>
      <c r="B16" s="61" t="str">
        <f>VLOOKUP(24808,DATA!$M$2:DATA!$N$47,2,FALSE)</f>
        <v>KU (KU.Ružomberok)</v>
      </c>
      <c r="C16" s="66">
        <v>12</v>
      </c>
      <c r="D16" s="66">
        <v>0</v>
      </c>
      <c r="E16" s="66">
        <v>142.28</v>
      </c>
      <c r="F16" s="66">
        <v>0</v>
      </c>
      <c r="G16" s="70">
        <f>SUM(INDIRECT(ADDRESS(16,3)):INDIRECT(ADDRESS(16,6)))</f>
        <v>154.28</v>
      </c>
    </row>
    <row r="17">
      <c r="A17" s="57">
        <v>14</v>
      </c>
      <c r="B17" s="61" t="str">
        <f>VLOOKUP(26489,DATA!$M$2:DATA!$N$47,2,FALSE)</f>
        <v>STU v Bratislave (STUBA)</v>
      </c>
      <c r="C17" s="66">
        <v>10.095</v>
      </c>
      <c r="D17" s="66">
        <v>21.46667</v>
      </c>
      <c r="E17" s="66">
        <v>188.44126</v>
      </c>
      <c r="F17" s="66">
        <v>12.43</v>
      </c>
      <c r="G17" s="70">
        <f>SUM(INDIRECT(ADDRESS(17,3)):INDIRECT(ADDRESS(17,6)))</f>
        <v>232.43293</v>
      </c>
    </row>
    <row r="18">
      <c r="A18" s="57">
        <v>15</v>
      </c>
      <c r="B18" s="61" t="str">
        <f>VLOOKUP(27499,DATA!$M$2:DATA!$N$47,2,FALSE)</f>
        <v>PEVŠ (PEVŠ.Bratislava)</v>
      </c>
      <c r="C18" s="66">
        <v>0</v>
      </c>
      <c r="D18" s="66">
        <v>0</v>
      </c>
      <c r="E18" s="66">
        <v>6</v>
      </c>
      <c r="F18" s="66">
        <v>0</v>
      </c>
      <c r="G18" s="70">
        <f>SUM(INDIRECT(ADDRESS(18,3)):INDIRECT(ADDRESS(18,6)))</f>
        <v>6</v>
      </c>
    </row>
    <row r="19">
      <c r="A19" s="57">
        <v>16</v>
      </c>
      <c r="B19" s="61" t="str">
        <f>VLOOKUP(27581,DATA!$M$2:DATA!$N$47,2,FALSE)</f>
        <v>HUAJA (HUAJA.BŠ)</v>
      </c>
      <c r="C19" s="66">
        <v>1.24999</v>
      </c>
      <c r="D19" s="66">
        <v>0.16666</v>
      </c>
      <c r="E19" s="66">
        <v>5.9596</v>
      </c>
      <c r="F19" s="66">
        <v>0</v>
      </c>
      <c r="G19" s="70">
        <f>SUM(INDIRECT(ADDRESS(19,3)):INDIRECT(ADDRESS(19,6)))</f>
        <v>7.3762500000000006</v>
      </c>
    </row>
    <row r="20">
      <c r="B20" s="75" t="s">
        <v>170</v>
      </c>
      <c r="C20" s="79">
        <f>SUM(INDIRECT(ADDRESS(4,3)):INDIRECT(ADDRESS(19,3)))</f>
        <v>223.50779999999998</v>
      </c>
      <c r="D20" s="79">
        <f>SUM(INDIRECT(ADDRESS(4,4)):INDIRECT(ADDRESS(19,4)))</f>
        <v>227.47344</v>
      </c>
      <c r="E20" s="79">
        <f>SUM(INDIRECT(ADDRESS(4,5)):INDIRECT(ADDRESS(19,5)))</f>
        <v>3847.9580300000002</v>
      </c>
      <c r="F20" s="79">
        <f>SUM(INDIRECT(ADDRESS(4,6)):INDIRECT(ADDRESS(19,6)))</f>
        <v>78.90696</v>
      </c>
      <c r="G20" s="70">
        <f>SUM(INDIRECT(ADDRESS(20,3)):INDIRECT(ADDRESS(20,6)))</f>
        <v>4377.84623</v>
      </c>
    </row>
    <row r="21">
      <c r="C21" s="9"/>
      <c r="D21" s="9"/>
      <c r="E21" s="9"/>
      <c r="F21" s="9"/>
      <c r="G21" s="9"/>
    </row>
    <row r="22">
      <c r="C22" s="9"/>
      <c r="D22" s="9"/>
      <c r="E22" s="9"/>
      <c r="F22" s="9"/>
      <c r="G22" s="9"/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  <row r="101">
      <c r="C101" s="9"/>
      <c r="D101" s="9"/>
      <c r="E101" s="9"/>
      <c r="F101" s="9"/>
      <c r="G101" s="9"/>
    </row>
  </sheetData>
  <mergeCells>
    <mergeCell ref="A2:A3"/>
    <mergeCell ref="B2:B3"/>
    <mergeCell ref="C2:F2"/>
    <mergeCell ref="A1:F1"/>
    <mergeCell ref="H1:K1"/>
  </mergeCells>
  <pageMargins left="0.7" right="0.7" top="0.75" bottom="0.75" header="0.3" footer="0.3"/>
  <pageSetup paperSize="9" orientation="portrait" horizontalDpi="90" verticalDpi="9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GF876"/>
  <sheetViews>
    <sheetView topLeftCell="A1" workbookViewId="0">
      <selection activeCell="H1" sqref="H1"/>
    </sheetView>
  </sheetViews>
  <sheetFormatPr defaultColWidth="25.7109375" defaultRowHeight="15"/>
  <cols>
    <col min="1" max="1" width="38.1406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1" t="s">
        <v>172</v>
      </c>
      <c r="B1" s="52"/>
      <c r="C1" s="52"/>
      <c r="D1" s="52"/>
      <c r="E1" s="53">
        <f>DATA!$M$1</f>
        <v>45960</v>
      </c>
      <c r="F1" s="53"/>
      <c r="G1" s="53"/>
      <c r="H1" s="15"/>
      <c r="I1" s="15"/>
      <c r="J1" s="15"/>
      <c r="K1" s="15"/>
      <c r="L1" s="15"/>
      <c r="N1" s="14"/>
      <c r="O1" s="14"/>
      <c r="P1" s="14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Dizajnér - I</v>
      </c>
      <c r="C3" s="84">
        <f>SUM(D3:I3)</f>
        <v>0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8</v>
      </c>
      <c r="AE3" s="89">
        <f>SUM(C3,J3,T3,AD3,)</f>
        <v>8</v>
      </c>
    </row>
    <row r="4" s="24" customFormat="1" ht="12.75">
      <c r="A4" s="93" t="str">
        <f>DATA!A3</f>
        <v>UK (UKO)</v>
      </c>
      <c r="B4" s="93" t="str">
        <f>DATA!C3&amp;" - "&amp;DATA!B3</f>
        <v>Hudobný dramaturg - I</v>
      </c>
      <c r="C4" s="84">
        <f>SUM(D4:I4)</f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1</v>
      </c>
      <c r="AE4" s="89">
        <f>SUM(C4,J4,T4,AD4,)</f>
        <v>1</v>
      </c>
    </row>
    <row r="5" s="24" customFormat="1" ht="12.75">
      <c r="A5" s="93" t="str">
        <f>DATA!A4</f>
        <v>UK (UKO)</v>
      </c>
      <c r="B5" s="93" t="str">
        <f>DATA!C4&amp;" - "&amp;DATA!B4</f>
        <v>Inštrumentalista - I</v>
      </c>
      <c r="C5" s="84">
        <f>SUM(D5:I5)</f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1</v>
      </c>
      <c r="AE5" s="89">
        <f>SUM(C5,J5,T5,AD5,)</f>
        <v>1</v>
      </c>
    </row>
    <row r="6" s="24" customFormat="1" ht="12.75">
      <c r="A6" s="93" t="str">
        <f>DATA!A5</f>
        <v>UK (UKO)</v>
      </c>
      <c r="B6" s="93" t="str">
        <f>DATA!C5&amp;" - "&amp;DATA!B5</f>
        <v>Kurátor výstavy - I</v>
      </c>
      <c r="C6" s="84">
        <f>SUM(D6:I6)</f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3</v>
      </c>
      <c r="AE6" s="89">
        <f>SUM(C6,J6,T6,AD6,)</f>
        <v>3</v>
      </c>
    </row>
    <row r="7" s="24" customFormat="1" ht="12.75">
      <c r="A7" s="93" t="str">
        <f>DATA!A6</f>
        <v>UK (UKO)</v>
      </c>
      <c r="B7" s="93" t="str">
        <f>DATA!C6&amp;" - "&amp;DATA!B6</f>
        <v>Dirigent - SM1</v>
      </c>
      <c r="C7" s="84">
        <f>SUM(D7:I7)</f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1</v>
      </c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1</v>
      </c>
    </row>
    <row r="8" s="24" customFormat="1" ht="12.75">
      <c r="A8" s="93" t="str">
        <f>DATA!A7</f>
        <v>UK (UKO)</v>
      </c>
      <c r="B8" s="93" t="str">
        <f>DATA!C7&amp;" - "&amp;DATA!B7</f>
        <v>Inštrumentalista - SM1</v>
      </c>
      <c r="C8" s="84">
        <f>SUM(D8:I8)</f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1</v>
      </c>
      <c r="U8" s="24">
        <v>1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1</v>
      </c>
    </row>
    <row r="9" s="24" customFormat="1" ht="12.75">
      <c r="A9" s="93" t="str">
        <f>DATA!A8</f>
        <v>UK (UKO)</v>
      </c>
      <c r="B9" s="93" t="str">
        <f>DATA!C8&amp;" - "&amp;DATA!B8</f>
        <v>Výtvarník - SM1</v>
      </c>
      <c r="C9" s="84">
        <f>SUM(D9:I9)</f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1</v>
      </c>
      <c r="U9" s="24">
        <v>1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1</v>
      </c>
    </row>
    <row r="10" s="24" customFormat="1" ht="12.75">
      <c r="A10" s="93" t="str">
        <f>DATA!A9</f>
        <v>UK (UKO)</v>
      </c>
      <c r="B10" s="93" t="str">
        <f>DATA!C9&amp;" - "&amp;DATA!B9</f>
        <v>Výtvarník - SM2</v>
      </c>
      <c r="C10" s="84">
        <f>SUM(D10:I10)</f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18</v>
      </c>
      <c r="U10" s="24">
        <v>0</v>
      </c>
      <c r="V10" s="24">
        <v>18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18</v>
      </c>
    </row>
    <row r="11" s="24" customFormat="1" ht="12.75">
      <c r="A11" s="93" t="str">
        <f>DATA!A10</f>
        <v>UK (UKO)</v>
      </c>
      <c r="B11" s="93" t="str">
        <f>DATA!C10&amp;" - "&amp;DATA!B10</f>
        <v>Dirigent - SM3</v>
      </c>
      <c r="C11" s="84">
        <f>SUM(D11:I11)</f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4</v>
      </c>
      <c r="U11" s="24">
        <v>0</v>
      </c>
      <c r="V11" s="24">
        <v>0</v>
      </c>
      <c r="W11" s="24">
        <v>4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4</v>
      </c>
    </row>
    <row r="12" s="24" customFormat="1" ht="12.75">
      <c r="A12" s="93" t="str">
        <f>DATA!A11</f>
        <v>UK (UKO)</v>
      </c>
      <c r="B12" s="93" t="str">
        <f>DATA!C11&amp;" - "&amp;DATA!B11</f>
        <v>Inštrumentalista - SM3</v>
      </c>
      <c r="C12" s="84">
        <f>SUM(D12:I12)</f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1</v>
      </c>
      <c r="U12" s="24">
        <v>0</v>
      </c>
      <c r="V12" s="24">
        <v>0</v>
      </c>
      <c r="W12" s="24">
        <v>1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1</v>
      </c>
    </row>
    <row r="13" s="24" customFormat="1" ht="12.75">
      <c r="A13" s="93" t="str">
        <f>DATA!A12</f>
        <v>UK (UKO)</v>
      </c>
      <c r="B13" s="93" t="str">
        <f>DATA!C12&amp;" - "&amp;DATA!B12</f>
        <v>Výtvarník - SM3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5</v>
      </c>
      <c r="U13" s="24">
        <v>0</v>
      </c>
      <c r="V13" s="24">
        <v>0</v>
      </c>
      <c r="W13" s="24">
        <v>5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0</v>
      </c>
      <c r="AE13" s="89">
        <f>SUM(C13,J13,T13,AD13,)</f>
        <v>5</v>
      </c>
    </row>
    <row r="14" s="24" customFormat="1" ht="12.75">
      <c r="A14" s="93" t="str">
        <f>DATA!A13</f>
        <v>UK (UKO)</v>
      </c>
      <c r="B14" s="93" t="str">
        <f>DATA!C13&amp;" - "&amp;DATA!B13</f>
        <v>Autor námetu - SN1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1</v>
      </c>
      <c r="U14" s="24">
        <v>0</v>
      </c>
      <c r="V14" s="24">
        <v>0</v>
      </c>
      <c r="W14" s="24">
        <v>0</v>
      </c>
      <c r="X14" s="24">
        <v>1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0</v>
      </c>
      <c r="AE14" s="89">
        <f>SUM(C14,J14,T14,AD14,)</f>
        <v>1</v>
      </c>
    </row>
    <row r="15" s="24" customFormat="1" ht="12.75">
      <c r="A15" s="93" t="str">
        <f>DATA!A14</f>
        <v>UK (UKO)</v>
      </c>
      <c r="B15" s="93" t="str">
        <f>DATA!C14&amp;" - "&amp;DATA!B14</f>
        <v>Dizajnér - SN1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2</v>
      </c>
      <c r="U15" s="24">
        <v>0</v>
      </c>
      <c r="V15" s="24">
        <v>0</v>
      </c>
      <c r="W15" s="24">
        <v>0</v>
      </c>
      <c r="X15" s="24">
        <v>2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2</v>
      </c>
    </row>
    <row r="16" s="24" customFormat="1" ht="12.75">
      <c r="A16" s="93" t="str">
        <f>DATA!A15</f>
        <v>UK (UKO)</v>
      </c>
      <c r="B16" s="93" t="str">
        <f>DATA!C15&amp;" - "&amp;DATA!B15</f>
        <v>Dramaturg - SN1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1</v>
      </c>
      <c r="U16" s="24">
        <v>0</v>
      </c>
      <c r="V16" s="24">
        <v>0</v>
      </c>
      <c r="W16" s="24">
        <v>0</v>
      </c>
      <c r="X16" s="24">
        <v>1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1</v>
      </c>
    </row>
    <row r="17" s="24" customFormat="1" ht="12.75">
      <c r="A17" s="93" t="str">
        <f>DATA!A16</f>
        <v>UK (UKO)</v>
      </c>
      <c r="B17" s="93" t="str">
        <f>DATA!C16&amp;" - "&amp;DATA!B16</f>
        <v>Dramaturg projektu - SN1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2</v>
      </c>
      <c r="U17" s="24">
        <v>0</v>
      </c>
      <c r="V17" s="24">
        <v>0</v>
      </c>
      <c r="W17" s="24">
        <v>0</v>
      </c>
      <c r="X17" s="24">
        <v>2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2</v>
      </c>
    </row>
    <row r="18" s="24" customFormat="1" ht="12.75">
      <c r="A18" s="93" t="str">
        <f>DATA!A17</f>
        <v>UK (UKO)</v>
      </c>
      <c r="B18" s="93" t="str">
        <f>DATA!C17&amp;" - "&amp;DATA!B17</f>
        <v>Hudobný dramaturg - SN1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3</v>
      </c>
      <c r="U18" s="24">
        <v>0</v>
      </c>
      <c r="V18" s="24">
        <v>0</v>
      </c>
      <c r="W18" s="24">
        <v>0</v>
      </c>
      <c r="X18" s="24">
        <v>3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3</v>
      </c>
    </row>
    <row r="19" s="24" customFormat="1" ht="12.75">
      <c r="A19" s="93" t="str">
        <f>DATA!A18</f>
        <v>UK (UKO)</v>
      </c>
      <c r="B19" s="93" t="str">
        <f>DATA!C18&amp;" - "&amp;DATA!B18</f>
        <v>Inštrumentalista - SN1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7</v>
      </c>
      <c r="U19" s="24">
        <v>0</v>
      </c>
      <c r="V19" s="24">
        <v>0</v>
      </c>
      <c r="W19" s="24">
        <v>0</v>
      </c>
      <c r="X19" s="24">
        <v>7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7</v>
      </c>
    </row>
    <row r="20" s="24" customFormat="1" ht="12.75">
      <c r="A20" s="93" t="str">
        <f>DATA!A19</f>
        <v>UK (UKO)</v>
      </c>
      <c r="B20" s="93" t="str">
        <f>DATA!C19&amp;" - "&amp;DATA!B19</f>
        <v>Spevák - SN1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3</v>
      </c>
      <c r="U20" s="24">
        <v>0</v>
      </c>
      <c r="V20" s="24">
        <v>0</v>
      </c>
      <c r="W20" s="24">
        <v>0</v>
      </c>
      <c r="X20" s="24">
        <v>3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3</v>
      </c>
    </row>
    <row r="21" s="24" customFormat="1" ht="12.75">
      <c r="A21" s="93" t="str">
        <f>DATA!A20</f>
        <v>UK (UKO)</v>
      </c>
      <c r="B21" s="93" t="str">
        <f>DATA!C20&amp;" - "&amp;DATA!B20</f>
        <v>Spevák - sólista - SN1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1</v>
      </c>
      <c r="U21" s="24">
        <v>0</v>
      </c>
      <c r="V21" s="24">
        <v>0</v>
      </c>
      <c r="W21" s="24">
        <v>0</v>
      </c>
      <c r="X21" s="24">
        <v>1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1</v>
      </c>
    </row>
    <row r="22" s="24" customFormat="1" ht="12.75">
      <c r="A22" s="93" t="str">
        <f>DATA!A21</f>
        <v>UK (UKO)</v>
      </c>
      <c r="B22" s="93" t="str">
        <f>DATA!C21&amp;" - "&amp;DATA!B21</f>
        <v>Autor komentára - SN2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1</v>
      </c>
      <c r="U22" s="24">
        <v>0</v>
      </c>
      <c r="V22" s="24">
        <v>0</v>
      </c>
      <c r="W22" s="24">
        <v>0</v>
      </c>
      <c r="X22" s="24">
        <v>0</v>
      </c>
      <c r="Y22" s="24">
        <v>1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1</v>
      </c>
    </row>
    <row r="23" s="24" customFormat="1" ht="12.75">
      <c r="A23" s="93" t="str">
        <f>DATA!A22</f>
        <v>UK (UKO)</v>
      </c>
      <c r="B23" s="93" t="str">
        <f>DATA!C22&amp;" - "&amp;DATA!B22</f>
        <v>Dirigent - SN2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1</v>
      </c>
      <c r="U23" s="24">
        <v>0</v>
      </c>
      <c r="V23" s="24">
        <v>0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1</v>
      </c>
    </row>
    <row r="24" s="24" customFormat="1" ht="12.75">
      <c r="A24" s="93" t="str">
        <f>DATA!A23</f>
        <v>UK (UKO)</v>
      </c>
      <c r="B24" s="93" t="str">
        <f>DATA!C23&amp;" - "&amp;DATA!B23</f>
        <v>Hudobný dramaturg - SN2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Inštrumentalista - SN2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2</v>
      </c>
      <c r="U25" s="24">
        <v>0</v>
      </c>
      <c r="V25" s="24">
        <v>0</v>
      </c>
      <c r="W25" s="24">
        <v>0</v>
      </c>
      <c r="X25" s="24">
        <v>0</v>
      </c>
      <c r="Y25" s="24">
        <v>2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2</v>
      </c>
    </row>
    <row r="26" s="24" customFormat="1" ht="12.75">
      <c r="A26" s="93" t="str">
        <f>DATA!A25</f>
        <v>UK (UKO)</v>
      </c>
      <c r="B26" s="93" t="str">
        <f>DATA!C25&amp;" - "&amp;DATA!B25</f>
        <v>Spevák - SN2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2</v>
      </c>
      <c r="U26" s="24">
        <v>0</v>
      </c>
      <c r="V26" s="24">
        <v>0</v>
      </c>
      <c r="W26" s="24">
        <v>0</v>
      </c>
      <c r="X26" s="24">
        <v>0</v>
      </c>
      <c r="Y26" s="24">
        <v>2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2</v>
      </c>
    </row>
    <row r="27" s="24" customFormat="1" ht="12.75">
      <c r="A27" s="93" t="str">
        <f>DATA!A26</f>
        <v>UK (UKO)</v>
      </c>
      <c r="B27" s="93" t="str">
        <f>DATA!C26&amp;" - "&amp;DATA!B26</f>
        <v>Výtvarník - SN2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7</v>
      </c>
      <c r="U27" s="24">
        <v>0</v>
      </c>
      <c r="V27" s="24">
        <v>0</v>
      </c>
      <c r="W27" s="24">
        <v>0</v>
      </c>
      <c r="X27" s="24">
        <v>0</v>
      </c>
      <c r="Y27" s="24">
        <v>7</v>
      </c>
      <c r="Z27" s="24">
        <v>0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7</v>
      </c>
    </row>
    <row r="28" s="24" customFormat="1" ht="12.75">
      <c r="A28" s="93" t="str">
        <f>DATA!A27</f>
        <v>UK (UKO)</v>
      </c>
      <c r="B28" s="93" t="str">
        <f>DATA!C27&amp;" - "&amp;DATA!B27</f>
        <v>Dizajnér - SN3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6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6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6</v>
      </c>
    </row>
    <row r="29" s="24" customFormat="1" ht="12.75">
      <c r="A29" s="93" t="str">
        <f>DATA!A28</f>
        <v>UK (UKO)</v>
      </c>
      <c r="B29" s="93" t="str">
        <f>DATA!C28&amp;" - "&amp;DATA!B28</f>
        <v>Inštrumentalista - SN3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19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19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19</v>
      </c>
    </row>
    <row r="30" s="24" customFormat="1" ht="12.75">
      <c r="A30" s="93" t="str">
        <f>DATA!A29</f>
        <v>UK (UKO)</v>
      </c>
      <c r="B30" s="93" t="str">
        <f>DATA!C29&amp;" - "&amp;DATA!B29</f>
        <v>Inštrumentalista - sólista - SN3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3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3</v>
      </c>
    </row>
    <row r="31" s="24" customFormat="1" ht="12.75">
      <c r="A31" s="93" t="str">
        <f>DATA!A30</f>
        <v>UK (UKO)</v>
      </c>
      <c r="B31" s="93" t="str">
        <f>DATA!C30&amp;" - "&amp;DATA!B30</f>
        <v>Spevák - SN3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13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13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13</v>
      </c>
    </row>
    <row r="32" s="24" customFormat="1" ht="12.75">
      <c r="A32" s="93" t="str">
        <f>DATA!A31</f>
        <v>UK (UKO)</v>
      </c>
      <c r="B32" s="93" t="str">
        <f>DATA!C31&amp;" - "&amp;DATA!B31</f>
        <v>Spevák - sólista - SN3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1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1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1</v>
      </c>
    </row>
    <row r="33" s="24" customFormat="1" ht="12.75">
      <c r="A33" s="93" t="str">
        <f>DATA!A32</f>
        <v>UK (UKO)</v>
      </c>
      <c r="B33" s="93" t="str">
        <f>DATA!C32&amp;" - "&amp;DATA!B32</f>
        <v>Dirigent - SR1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3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3</v>
      </c>
      <c r="AB33" s="24">
        <v>0</v>
      </c>
      <c r="AC33" s="24">
        <v>0</v>
      </c>
      <c r="AD33" s="84">
        <v>0</v>
      </c>
      <c r="AE33" s="89">
        <f>SUM(C33,J33,T33,AD33,)</f>
        <v>3</v>
      </c>
    </row>
    <row r="34" s="24" customFormat="1" ht="12.75">
      <c r="A34" s="93" t="str">
        <f>DATA!A33</f>
        <v>UK (UKO)</v>
      </c>
      <c r="B34" s="93" t="str">
        <f>DATA!C33&amp;" - "&amp;DATA!B33</f>
        <v>Dramaturg - SR1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</v>
      </c>
      <c r="AB34" s="24">
        <v>0</v>
      </c>
      <c r="AC34" s="24">
        <v>0</v>
      </c>
      <c r="AD34" s="84">
        <v>0</v>
      </c>
      <c r="AE34" s="89">
        <f>SUM(C34,J34,T34,AD34,)</f>
        <v>1</v>
      </c>
    </row>
    <row r="35" s="24" customFormat="1" ht="12.75">
      <c r="A35" s="93" t="str">
        <f>DATA!A34</f>
        <v>UK (UKO)</v>
      </c>
      <c r="B35" s="93" t="str">
        <f>DATA!C34&amp;" - "&amp;DATA!B34</f>
        <v>Hudobný dramaturg - SR1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2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2</v>
      </c>
      <c r="AB35" s="24">
        <v>0</v>
      </c>
      <c r="AC35" s="24">
        <v>0</v>
      </c>
      <c r="AD35" s="84">
        <v>0</v>
      </c>
      <c r="AE35" s="89">
        <f>SUM(C35,J35,T35,AD35,)</f>
        <v>2</v>
      </c>
    </row>
    <row r="36" s="24" customFormat="1" ht="12.75">
      <c r="A36" s="93" t="str">
        <f>DATA!A35</f>
        <v>UK (UKO)</v>
      </c>
      <c r="B36" s="93" t="str">
        <f>DATA!C35&amp;" - "&amp;DATA!B35</f>
        <v>Inštrumentalista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7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7</v>
      </c>
      <c r="AB36" s="24">
        <v>0</v>
      </c>
      <c r="AC36" s="24">
        <v>0</v>
      </c>
      <c r="AD36" s="84">
        <v>0</v>
      </c>
      <c r="AE36" s="89">
        <f>SUM(C36,J36,T36,AD36,)</f>
        <v>7</v>
      </c>
    </row>
    <row r="37" s="24" customFormat="1" ht="12.75">
      <c r="A37" s="93" t="str">
        <f>DATA!A36</f>
        <v>UK (UKO)</v>
      </c>
      <c r="B37" s="93" t="str">
        <f>DATA!C36&amp;" - "&amp;DATA!B36</f>
        <v>Inštrumentalista - sólista - SR1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1</v>
      </c>
      <c r="AB37" s="24">
        <v>0</v>
      </c>
      <c r="AC37" s="24">
        <v>0</v>
      </c>
      <c r="AD37" s="84">
        <v>0</v>
      </c>
      <c r="AE37" s="89">
        <f>SUM(C37,J37,T37,AD37,)</f>
        <v>1</v>
      </c>
    </row>
    <row r="38" s="24" customFormat="1" ht="12.75">
      <c r="A38" s="93" t="str">
        <f>DATA!A37</f>
        <v>UK (UKO)</v>
      </c>
      <c r="B38" s="93" t="str">
        <f>DATA!C37&amp;" - "&amp;DATA!B37</f>
        <v>Autor dramatického diela - SR2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1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1</v>
      </c>
      <c r="AC38" s="24">
        <v>0</v>
      </c>
      <c r="AD38" s="84">
        <v>0</v>
      </c>
      <c r="AE38" s="89">
        <f>SUM(C38,J38,T38,AD38,)</f>
        <v>1</v>
      </c>
    </row>
    <row r="39" s="24" customFormat="1" ht="12.75">
      <c r="A39" s="93" t="str">
        <f>DATA!A38</f>
        <v>UK (UKO)</v>
      </c>
      <c r="B39" s="93" t="str">
        <f>DATA!C38&amp;" - "&amp;DATA!B38</f>
        <v>Dirigent - SR2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1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1</v>
      </c>
      <c r="AC39" s="24">
        <v>0</v>
      </c>
      <c r="AD39" s="84">
        <v>0</v>
      </c>
      <c r="AE39" s="89">
        <f>SUM(C39,J39,T39,AD39,)</f>
        <v>1</v>
      </c>
    </row>
    <row r="40" s="24" customFormat="1" ht="12.75">
      <c r="A40" s="93" t="str">
        <f>DATA!A39</f>
        <v>UK (UKO)</v>
      </c>
      <c r="B40" s="93" t="str">
        <f>DATA!C39&amp;" - "&amp;DATA!B39</f>
        <v>Dizajnér - SR2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1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</v>
      </c>
      <c r="AC40" s="24">
        <v>0</v>
      </c>
      <c r="AD40" s="84">
        <v>0</v>
      </c>
      <c r="AE40" s="89">
        <f>SUM(C40,J40,T40,AD40,)</f>
        <v>1</v>
      </c>
    </row>
    <row r="41" s="24" customFormat="1" ht="12.75">
      <c r="A41" s="93" t="str">
        <f>DATA!A40</f>
        <v>UK (UKO)</v>
      </c>
      <c r="B41" s="93" t="str">
        <f>DATA!C40&amp;" - "&amp;DATA!B40</f>
        <v>Výtvarník - SR2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5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5</v>
      </c>
      <c r="AC41" s="24">
        <v>0</v>
      </c>
      <c r="AD41" s="84">
        <v>0</v>
      </c>
      <c r="AE41" s="89">
        <f>SUM(C41,J41,T41,AD41,)</f>
        <v>5</v>
      </c>
    </row>
    <row r="42" s="24" customFormat="1" ht="12.75">
      <c r="A42" s="93" t="str">
        <f>DATA!A41</f>
        <v>UK (UKO)</v>
      </c>
      <c r="B42" s="93" t="str">
        <f>DATA!C41&amp;" - "&amp;DATA!B41</f>
        <v>Dirigent - SR3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1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</v>
      </c>
      <c r="AD42" s="84">
        <v>0</v>
      </c>
      <c r="AE42" s="89">
        <f>SUM(C42,J42,T42,AD42,)</f>
        <v>1</v>
      </c>
    </row>
    <row r="43" s="24" customFormat="1" ht="12.75">
      <c r="A43" s="93" t="str">
        <f>DATA!A42</f>
        <v>UK (UKO)</v>
      </c>
      <c r="B43" s="93" t="str">
        <f>DATA!C42&amp;" - "&amp;DATA!B42</f>
        <v>Dizajnér - SR3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84">
        <f>SUM(U43:AC43)</f>
        <v>1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1</v>
      </c>
      <c r="AD43" s="84">
        <v>0</v>
      </c>
      <c r="AE43" s="89">
        <f>SUM(C43,J43,T43,AD43,)</f>
        <v>1</v>
      </c>
    </row>
    <row r="44" s="24" customFormat="1" ht="12.75">
      <c r="A44" s="93" t="str">
        <f>DATA!A43</f>
        <v>UK (UKO)</v>
      </c>
      <c r="B44" s="93" t="str">
        <f>DATA!C43&amp;" - "&amp;DATA!B43</f>
        <v>Inštrumentalista - SR3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22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22</v>
      </c>
      <c r="AD44" s="84">
        <v>0</v>
      </c>
      <c r="AE44" s="89">
        <f>SUM(C44,J44,T44,AD44,)</f>
        <v>22</v>
      </c>
    </row>
    <row r="45" s="24" customFormat="1" ht="12.75">
      <c r="A45" s="93" t="str">
        <f>DATA!A44</f>
        <v>UK (UKO)</v>
      </c>
      <c r="B45" s="93" t="str">
        <f>DATA!C44&amp;" - "&amp;DATA!B44</f>
        <v>Inštrumentalista - sólista - SR3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46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46</v>
      </c>
      <c r="AD45" s="84">
        <v>0</v>
      </c>
      <c r="AE45" s="89">
        <f>SUM(C45,J45,T45,AD45,)</f>
        <v>46</v>
      </c>
    </row>
    <row r="46" s="24" customFormat="1" ht="12.75">
      <c r="A46" s="93" t="str">
        <f>DATA!A45</f>
        <v>UK (UKO)</v>
      </c>
      <c r="B46" s="93" t="str">
        <f>DATA!C45&amp;" - "&amp;DATA!B45</f>
        <v>Spevák - sólista - SR3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1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1</v>
      </c>
      <c r="AD46" s="84">
        <v>0</v>
      </c>
      <c r="AE46" s="89">
        <f>SUM(C46,J46,T46,AD46,)</f>
        <v>1</v>
      </c>
    </row>
    <row r="47" s="24" customFormat="1" ht="12.75">
      <c r="A47" s="93" t="str">
        <f>DATA!A46</f>
        <v>UK (UKO)</v>
      </c>
      <c r="B47" s="93" t="str">
        <f>DATA!C46&amp;" - "&amp;DATA!B46</f>
        <v>Inštrumentalista - sólista - ZM2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1</v>
      </c>
      <c r="K47" s="24">
        <v>0</v>
      </c>
      <c r="L47" s="24">
        <v>1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84">
        <v>0</v>
      </c>
      <c r="AE47" s="89">
        <f>SUM(C47,J47,T47,AD47,)</f>
        <v>1</v>
      </c>
    </row>
    <row r="48" s="24" customFormat="1" ht="12.75">
      <c r="A48" s="93" t="str">
        <f>DATA!A47</f>
        <v>UPJŠ (UPJŠ)</v>
      </c>
      <c r="B48" s="93" t="str">
        <f>DATA!C47&amp;" - "&amp;DATA!B47</f>
        <v>Autor scenára - SN3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13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13</v>
      </c>
      <c r="AA48" s="24">
        <v>0</v>
      </c>
      <c r="AB48" s="24">
        <v>0</v>
      </c>
      <c r="AC48" s="24">
        <v>0</v>
      </c>
      <c r="AD48" s="84">
        <v>0</v>
      </c>
      <c r="AE48" s="89">
        <f>SUM(C48,J48,T48,AD48,)</f>
        <v>13</v>
      </c>
    </row>
    <row r="49" s="24" customFormat="1" ht="12.75">
      <c r="A49" s="93" t="str">
        <f>DATA!A48</f>
        <v>PU (PU)</v>
      </c>
      <c r="B49" s="93" t="str">
        <f>DATA!C48&amp;" - "&amp;DATA!B48</f>
        <v>Autor námetu - I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84">
        <v>1</v>
      </c>
      <c r="AE49" s="89">
        <f>SUM(C49,J49,T49,AD49,)</f>
        <v>1</v>
      </c>
    </row>
    <row r="50" s="24" customFormat="1" ht="12.75">
      <c r="A50" s="93" t="str">
        <f>DATA!A49</f>
        <v>PU (PU)</v>
      </c>
      <c r="B50" s="93" t="str">
        <f>DATA!C49&amp;" - "&amp;DATA!B49</f>
        <v>Výtvarník - I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84">
        <v>1</v>
      </c>
      <c r="AE50" s="89">
        <f>SUM(C50,J50,T50,AD50,)</f>
        <v>1</v>
      </c>
    </row>
    <row r="51" s="24" customFormat="1" ht="12.75">
      <c r="A51" s="93" t="str">
        <f>DATA!A50</f>
        <v>PU (PU)</v>
      </c>
      <c r="B51" s="93" t="str">
        <f>DATA!C50&amp;" - "&amp;DATA!B50</f>
        <v>Výtvarník - SM2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5</v>
      </c>
      <c r="U51" s="24">
        <v>0</v>
      </c>
      <c r="V51" s="24">
        <v>5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5</v>
      </c>
    </row>
    <row r="52" s="24" customFormat="1" ht="12.75">
      <c r="A52" s="93" t="str">
        <f>DATA!A51</f>
        <v>PU (PU)</v>
      </c>
      <c r="B52" s="93" t="str">
        <f>DATA!C51&amp;" - "&amp;DATA!B51</f>
        <v>Zbormajster - SM2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1</v>
      </c>
      <c r="U52" s="24">
        <v>0</v>
      </c>
      <c r="V52" s="24">
        <v>1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1</v>
      </c>
    </row>
    <row r="53" s="24" customFormat="1" ht="12.75">
      <c r="A53" s="93" t="str">
        <f>DATA!A52</f>
        <v>PU (PU)</v>
      </c>
      <c r="B53" s="93" t="str">
        <f>DATA!C52&amp;" - "&amp;DATA!B52</f>
        <v>Dirigent - SM3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6</v>
      </c>
      <c r="U53" s="24">
        <v>0</v>
      </c>
      <c r="V53" s="24">
        <v>0</v>
      </c>
      <c r="W53" s="24">
        <v>6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6</v>
      </c>
    </row>
    <row r="54" s="24" customFormat="1" ht="12.75">
      <c r="A54" s="93" t="str">
        <f>DATA!A53</f>
        <v>PU (PU)</v>
      </c>
      <c r="B54" s="93" t="str">
        <f>DATA!C53&amp;" - "&amp;DATA!B53</f>
        <v>Výtvarník - SM3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4</v>
      </c>
      <c r="U54" s="24">
        <v>0</v>
      </c>
      <c r="V54" s="24">
        <v>0</v>
      </c>
      <c r="W54" s="24">
        <v>4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4</v>
      </c>
    </row>
    <row r="55" s="24" customFormat="1" ht="12.75">
      <c r="A55" s="93" t="str">
        <f>DATA!A54</f>
        <v>PU (PU)</v>
      </c>
      <c r="B55" s="93" t="str">
        <f>DATA!C54&amp;" - "&amp;DATA!B54</f>
        <v>Dirigent - SN1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1</v>
      </c>
      <c r="U55" s="24">
        <v>0</v>
      </c>
      <c r="V55" s="24">
        <v>0</v>
      </c>
      <c r="W55" s="24">
        <v>0</v>
      </c>
      <c r="X55" s="24">
        <v>1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1</v>
      </c>
    </row>
    <row r="56" s="24" customFormat="1" ht="12.75">
      <c r="A56" s="93" t="str">
        <f>DATA!A55</f>
        <v>PU (PU)</v>
      </c>
      <c r="B56" s="93" t="str">
        <f>DATA!C55&amp;" - "&amp;DATA!B55</f>
        <v>Spevák - sólista - SN1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1</v>
      </c>
      <c r="U56" s="24">
        <v>0</v>
      </c>
      <c r="V56" s="24">
        <v>0</v>
      </c>
      <c r="W56" s="24">
        <v>0</v>
      </c>
      <c r="X56" s="24">
        <v>1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1</v>
      </c>
    </row>
    <row r="57" s="24" customFormat="1" ht="12.75">
      <c r="A57" s="93" t="str">
        <f>DATA!A56</f>
        <v>PU (PU)</v>
      </c>
      <c r="B57" s="93" t="str">
        <f>DATA!C56&amp;" - "&amp;DATA!B56</f>
        <v>Zbormajster - SN1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1</v>
      </c>
      <c r="U57" s="24">
        <v>0</v>
      </c>
      <c r="V57" s="24">
        <v>0</v>
      </c>
      <c r="W57" s="24">
        <v>0</v>
      </c>
      <c r="X57" s="24">
        <v>1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1</v>
      </c>
    </row>
    <row r="58" s="24" customFormat="1" ht="12.75">
      <c r="A58" s="93" t="str">
        <f>DATA!A57</f>
        <v>PU (PU)</v>
      </c>
      <c r="B58" s="93" t="str">
        <f>DATA!C57&amp;" - "&amp;DATA!B57</f>
        <v>Kurátor výstavy - SN2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1</v>
      </c>
      <c r="U58" s="24">
        <v>0</v>
      </c>
      <c r="V58" s="24">
        <v>0</v>
      </c>
      <c r="W58" s="24">
        <v>0</v>
      </c>
      <c r="X58" s="24">
        <v>0</v>
      </c>
      <c r="Y58" s="24">
        <v>1</v>
      </c>
      <c r="Z58" s="24">
        <v>0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1</v>
      </c>
    </row>
    <row r="59" s="24" customFormat="1" ht="12.75">
      <c r="A59" s="93" t="str">
        <f>DATA!A58</f>
        <v>PU (PU)</v>
      </c>
      <c r="B59" s="93" t="str">
        <f>DATA!C58&amp;" - "&amp;DATA!B58</f>
        <v>Výtvarník - SN3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1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1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1</v>
      </c>
    </row>
    <row r="60" s="24" customFormat="1" ht="12.75">
      <c r="A60" s="93" t="str">
        <f>DATA!A59</f>
        <v>PU (PU)</v>
      </c>
      <c r="B60" s="93" t="str">
        <f>DATA!C59&amp;" - "&amp;DATA!B59</f>
        <v>Dramaturg projektu - SR1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1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1</v>
      </c>
      <c r="AB60" s="24">
        <v>0</v>
      </c>
      <c r="AC60" s="24">
        <v>0</v>
      </c>
      <c r="AD60" s="84">
        <v>0</v>
      </c>
      <c r="AE60" s="89">
        <f>SUM(C60,J60,T60,AD60,)</f>
        <v>1</v>
      </c>
    </row>
    <row r="61" s="24" customFormat="1" ht="12.75">
      <c r="A61" s="93" t="str">
        <f>DATA!A60</f>
        <v>PU (PU)</v>
      </c>
      <c r="B61" s="93" t="str">
        <f>DATA!C60&amp;" - "&amp;DATA!B60</f>
        <v>Inštrumentalista - SR1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1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1</v>
      </c>
      <c r="AB61" s="24">
        <v>0</v>
      </c>
      <c r="AC61" s="24">
        <v>0</v>
      </c>
      <c r="AD61" s="84">
        <v>0</v>
      </c>
      <c r="AE61" s="89">
        <f>SUM(C61,J61,T61,AD61,)</f>
        <v>1</v>
      </c>
    </row>
    <row r="62" s="24" customFormat="1" ht="12.75">
      <c r="A62" s="93" t="str">
        <f>DATA!A61</f>
        <v>PU (PU)</v>
      </c>
      <c r="B62" s="93" t="str">
        <f>DATA!C61&amp;" - "&amp;DATA!B61</f>
        <v>Inštrumentalista - sólista - SR1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1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1</v>
      </c>
      <c r="AB62" s="24">
        <v>0</v>
      </c>
      <c r="AC62" s="24">
        <v>0</v>
      </c>
      <c r="AD62" s="84">
        <v>0</v>
      </c>
      <c r="AE62" s="89">
        <f>SUM(C62,J62,T62,AD62,)</f>
        <v>1</v>
      </c>
    </row>
    <row r="63" s="24" customFormat="1" ht="12.75">
      <c r="A63" s="93" t="str">
        <f>DATA!A62</f>
        <v>PU (PU)</v>
      </c>
      <c r="B63" s="93" t="str">
        <f>DATA!C62&amp;" - "&amp;DATA!B62</f>
        <v>Spevák - SR1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1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1</v>
      </c>
      <c r="AB63" s="24">
        <v>0</v>
      </c>
      <c r="AC63" s="24">
        <v>0</v>
      </c>
      <c r="AD63" s="84">
        <v>0</v>
      </c>
      <c r="AE63" s="89">
        <f>SUM(C63,J63,T63,AD63,)</f>
        <v>1</v>
      </c>
    </row>
    <row r="64" s="24" customFormat="1" ht="12.75">
      <c r="A64" s="93" t="str">
        <f>DATA!A63</f>
        <v>PU (PU)</v>
      </c>
      <c r="B64" s="93" t="str">
        <f>DATA!C63&amp;" - "&amp;DATA!B63</f>
        <v>Spevák - sólista - SR1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1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1</v>
      </c>
      <c r="AB64" s="24">
        <v>0</v>
      </c>
      <c r="AC64" s="24">
        <v>0</v>
      </c>
      <c r="AD64" s="84">
        <v>0</v>
      </c>
      <c r="AE64" s="89">
        <f>SUM(C64,J64,T64,AD64,)</f>
        <v>1</v>
      </c>
    </row>
    <row r="65" s="24" customFormat="1" ht="12.75">
      <c r="A65" s="93" t="str">
        <f>DATA!A64</f>
        <v>PU (PU)</v>
      </c>
      <c r="B65" s="93" t="str">
        <f>DATA!C64&amp;" - "&amp;DATA!B64</f>
        <v>Dirigent - SR2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1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1</v>
      </c>
      <c r="AC65" s="24">
        <v>0</v>
      </c>
      <c r="AD65" s="84">
        <v>0</v>
      </c>
      <c r="AE65" s="89">
        <f>SUM(C65,J65,T65,AD65,)</f>
        <v>1</v>
      </c>
    </row>
    <row r="66" s="24" customFormat="1" ht="12.75">
      <c r="A66" s="93" t="str">
        <f>DATA!A65</f>
        <v>PU (PU)</v>
      </c>
      <c r="B66" s="93" t="str">
        <f>DATA!C65&amp;" - "&amp;DATA!B65</f>
        <v>Kurátor výstavy - SR2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</v>
      </c>
      <c r="AC66" s="24">
        <v>0</v>
      </c>
      <c r="AD66" s="84">
        <v>0</v>
      </c>
      <c r="AE66" s="89">
        <f>SUM(C66,J66,T66,AD66,)</f>
        <v>1</v>
      </c>
    </row>
    <row r="67" s="24" customFormat="1" ht="12.75">
      <c r="A67" s="93" t="str">
        <f>DATA!A66</f>
        <v>PU (PU)</v>
      </c>
      <c r="B67" s="93" t="str">
        <f>DATA!C66&amp;" - "&amp;DATA!B66</f>
        <v>Režisér - SR2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1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1</v>
      </c>
      <c r="AC67" s="24">
        <v>0</v>
      </c>
      <c r="AD67" s="84">
        <v>0</v>
      </c>
      <c r="AE67" s="89">
        <f>SUM(C67,J67,T67,AD67,)</f>
        <v>1</v>
      </c>
    </row>
    <row r="68" s="24" customFormat="1" ht="12.75">
      <c r="A68" s="93" t="str">
        <f>DATA!A67</f>
        <v>PU (PU)</v>
      </c>
      <c r="B68" s="93" t="str">
        <f>DATA!C67&amp;" - "&amp;DATA!B67</f>
        <v>Spevák - SR2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1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1</v>
      </c>
      <c r="AC68" s="24">
        <v>0</v>
      </c>
      <c r="AD68" s="84">
        <v>0</v>
      </c>
      <c r="AE68" s="89">
        <f>SUM(C68,J68,T68,AD68,)</f>
        <v>1</v>
      </c>
    </row>
    <row r="69" s="24" customFormat="1" ht="12.75">
      <c r="A69" s="93" t="str">
        <f>DATA!A68</f>
        <v>PU (PU)</v>
      </c>
      <c r="B69" s="93" t="str">
        <f>DATA!C68&amp;" - "&amp;DATA!B68</f>
        <v>Spevák - sólista - SR2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1</v>
      </c>
      <c r="AC69" s="24">
        <v>0</v>
      </c>
      <c r="AD69" s="84">
        <v>0</v>
      </c>
      <c r="AE69" s="89">
        <f>SUM(C69,J69,T69,AD69,)</f>
        <v>1</v>
      </c>
    </row>
    <row r="70" s="24" customFormat="1" ht="12.75">
      <c r="A70" s="93" t="str">
        <f>DATA!A69</f>
        <v>PU (PU)</v>
      </c>
      <c r="B70" s="93" t="str">
        <f>DATA!C69&amp;" - "&amp;DATA!B69</f>
        <v>Autor aranžmánu - SR3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1</v>
      </c>
      <c r="AD70" s="84">
        <v>0</v>
      </c>
      <c r="AE70" s="89">
        <f>SUM(C70,J70,T70,AD70,)</f>
        <v>1</v>
      </c>
    </row>
    <row r="71" s="24" customFormat="1" ht="12.75">
      <c r="A71" s="93" t="str">
        <f>DATA!A70</f>
        <v>PU (PU)</v>
      </c>
      <c r="B71" s="93" t="str">
        <f>DATA!C70&amp;" - "&amp;DATA!B70</f>
        <v>Autor námetu - SR3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1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1</v>
      </c>
      <c r="AD71" s="84">
        <v>0</v>
      </c>
      <c r="AE71" s="89">
        <f>SUM(C71,J71,T71,AD71,)</f>
        <v>1</v>
      </c>
    </row>
    <row r="72" s="24" customFormat="1" ht="12.75">
      <c r="A72" s="93" t="str">
        <f>DATA!A71</f>
        <v>PU (PU)</v>
      </c>
      <c r="B72" s="93" t="str">
        <f>DATA!C71&amp;" - "&amp;DATA!B71</f>
        <v>Inštrumentalista - SR3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1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1</v>
      </c>
      <c r="AD72" s="84">
        <v>0</v>
      </c>
      <c r="AE72" s="89">
        <f>SUM(C72,J72,T72,AD72,)</f>
        <v>1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sólista - SR3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4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4</v>
      </c>
      <c r="AD73" s="84">
        <v>0</v>
      </c>
      <c r="AE73" s="89">
        <f>SUM(C73,J73,T73,AD73,)</f>
        <v>4</v>
      </c>
    </row>
    <row r="74" s="24" customFormat="1" ht="12.75">
      <c r="A74" s="93" t="str">
        <f>DATA!A73</f>
        <v>PU (PU)</v>
      </c>
      <c r="B74" s="93" t="str">
        <f>DATA!C73&amp;" - "&amp;DATA!B73</f>
        <v>Kurátor výstavy - SR3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1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1</v>
      </c>
      <c r="AD74" s="84">
        <v>0</v>
      </c>
      <c r="AE74" s="89">
        <f>SUM(C74,J74,T74,AD74,)</f>
        <v>1</v>
      </c>
    </row>
    <row r="75" s="24" customFormat="1" ht="12.75">
      <c r="A75" s="93" t="str">
        <f>DATA!A74</f>
        <v>PU (PU)</v>
      </c>
      <c r="B75" s="93" t="str">
        <f>DATA!C74&amp;" - "&amp;DATA!B74</f>
        <v>Spevák - SR3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1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1</v>
      </c>
      <c r="AD75" s="84">
        <v>0</v>
      </c>
      <c r="AE75" s="89">
        <f>SUM(C75,J75,T75,AD75,)</f>
        <v>1</v>
      </c>
    </row>
    <row r="76" s="24" customFormat="1" ht="12.75">
      <c r="A76" s="93" t="str">
        <f>DATA!A75</f>
        <v>PU (PU)</v>
      </c>
      <c r="B76" s="93" t="str">
        <f>DATA!C75&amp;" - "&amp;DATA!B75</f>
        <v>Spevák - sólista - SR3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4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4</v>
      </c>
      <c r="AD76" s="84">
        <v>0</v>
      </c>
      <c r="AE76" s="89">
        <f>SUM(C76,J76,T76,AD76,)</f>
        <v>4</v>
      </c>
    </row>
    <row r="77" s="24" customFormat="1" ht="12.75">
      <c r="A77" s="93" t="str">
        <f>DATA!A76</f>
        <v>PU (PU)</v>
      </c>
      <c r="B77" s="93" t="str">
        <f>DATA!C76&amp;" - "&amp;DATA!B76</f>
        <v>Výtvarník - SR3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6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6</v>
      </c>
      <c r="AD77" s="84">
        <v>0</v>
      </c>
      <c r="AE77" s="89">
        <f>SUM(C77,J77,T77,AD77,)</f>
        <v>6</v>
      </c>
    </row>
    <row r="78" s="24" customFormat="1" ht="12.75">
      <c r="A78" s="93" t="str">
        <f>DATA!A77</f>
        <v>PU (PU)</v>
      </c>
      <c r="B78" s="93" t="str">
        <f>DATA!C77&amp;" - "&amp;DATA!B77</f>
        <v>Zbormajster - SR3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3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3</v>
      </c>
      <c r="AD78" s="84">
        <v>0</v>
      </c>
      <c r="AE78" s="89">
        <f>SUM(C78,J78,T78,AD78,)</f>
        <v>3</v>
      </c>
    </row>
    <row r="79" s="24" customFormat="1" ht="12.75">
      <c r="A79" s="93" t="str">
        <f>DATA!A78</f>
        <v>UCM (UCM.Trnava)</v>
      </c>
      <c r="B79" s="93" t="str">
        <f>DATA!C78&amp;" - "&amp;DATA!B78</f>
        <v>Dizajnér - I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84">
        <v>15</v>
      </c>
      <c r="AE79" s="89">
        <f>SUM(C79,J79,T79,AD79,)</f>
        <v>15</v>
      </c>
    </row>
    <row r="80" s="24" customFormat="1" ht="12.75">
      <c r="A80" s="93" t="str">
        <f>DATA!A79</f>
        <v>UCM (UCM.Trnava)</v>
      </c>
      <c r="B80" s="93" t="str">
        <f>DATA!C79&amp;" - "&amp;DATA!B79</f>
        <v>Kurátor výstavy - I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84">
        <v>1</v>
      </c>
      <c r="AE80" s="89">
        <f>SUM(C80,J80,T80,AD80,)</f>
        <v>1</v>
      </c>
    </row>
    <row r="81" s="24" customFormat="1" ht="12.75">
      <c r="A81" s="93" t="str">
        <f>DATA!A80</f>
        <v>UCM (UCM.Trnava)</v>
      </c>
      <c r="B81" s="93" t="str">
        <f>DATA!C80&amp;" - "&amp;DATA!B80</f>
        <v>Výtvarník - SM1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1</v>
      </c>
      <c r="U81" s="24">
        <v>1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84">
        <v>0</v>
      </c>
      <c r="AE81" s="89">
        <f>SUM(C81,J81,T81,AD81,)</f>
        <v>1</v>
      </c>
    </row>
    <row r="82" s="24" customFormat="1" ht="12.75">
      <c r="A82" s="93" t="str">
        <f>DATA!A81</f>
        <v>UCM (UCM.Trnava)</v>
      </c>
      <c r="B82" s="93" t="str">
        <f>DATA!C81&amp;" - "&amp;DATA!B81</f>
        <v>Dizajnér - SM2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1</v>
      </c>
      <c r="U82" s="24">
        <v>0</v>
      </c>
      <c r="V82" s="24">
        <v>1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84">
        <v>0</v>
      </c>
      <c r="AE82" s="89">
        <f>SUM(C82,J82,T82,AD82,)</f>
        <v>1</v>
      </c>
    </row>
    <row r="83" s="24" customFormat="1" ht="12.75">
      <c r="A83" s="93" t="str">
        <f>DATA!A82</f>
        <v>UCM (UCM.Trnava)</v>
      </c>
      <c r="B83" s="93" t="str">
        <f>DATA!C82&amp;" - "&amp;DATA!B82</f>
        <v>Režisér - SN1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2</v>
      </c>
      <c r="U83" s="24">
        <v>0</v>
      </c>
      <c r="V83" s="24">
        <v>0</v>
      </c>
      <c r="W83" s="24">
        <v>0</v>
      </c>
      <c r="X83" s="24">
        <v>2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84">
        <v>0</v>
      </c>
      <c r="AE83" s="89">
        <f>SUM(C83,J83,T83,AD83,)</f>
        <v>2</v>
      </c>
    </row>
    <row r="84" s="24" customFormat="1" ht="12.75">
      <c r="A84" s="93" t="str">
        <f>DATA!A83</f>
        <v>UCM (UCM.Trnava)</v>
      </c>
      <c r="B84" s="93" t="str">
        <f>DATA!C83&amp;" - "&amp;DATA!B83</f>
        <v>Dizajnér - SN2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2</v>
      </c>
      <c r="U84" s="24">
        <v>0</v>
      </c>
      <c r="V84" s="24">
        <v>0</v>
      </c>
      <c r="W84" s="24">
        <v>0</v>
      </c>
      <c r="X84" s="24">
        <v>0</v>
      </c>
      <c r="Y84" s="24">
        <v>2</v>
      </c>
      <c r="Z84" s="24">
        <v>0</v>
      </c>
      <c r="AA84" s="24">
        <v>0</v>
      </c>
      <c r="AB84" s="24">
        <v>0</v>
      </c>
      <c r="AC84" s="24">
        <v>0</v>
      </c>
      <c r="AD84" s="84">
        <v>0</v>
      </c>
      <c r="AE84" s="89">
        <f>SUM(C84,J84,T84,AD84,)</f>
        <v>2</v>
      </c>
    </row>
    <row r="85" s="24" customFormat="1" ht="12.75">
      <c r="A85" s="93" t="str">
        <f>DATA!A84</f>
        <v>UCM (UCM.Trnava)</v>
      </c>
      <c r="B85" s="93" t="str">
        <f>DATA!C84&amp;" - "&amp;DATA!B84</f>
        <v>Režisér - SN2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</v>
      </c>
      <c r="U85" s="24">
        <v>0</v>
      </c>
      <c r="V85" s="24">
        <v>0</v>
      </c>
      <c r="W85" s="24">
        <v>0</v>
      </c>
      <c r="X85" s="24">
        <v>0</v>
      </c>
      <c r="Y85" s="24">
        <v>1</v>
      </c>
      <c r="Z85" s="24">
        <v>0</v>
      </c>
      <c r="AA85" s="24">
        <v>0</v>
      </c>
      <c r="AB85" s="24">
        <v>0</v>
      </c>
      <c r="AC85" s="24">
        <v>0</v>
      </c>
      <c r="AD85" s="84">
        <v>0</v>
      </c>
      <c r="AE85" s="89">
        <f>SUM(C85,J85,T85,AD85,)</f>
        <v>1</v>
      </c>
    </row>
    <row r="86" s="24" customFormat="1" ht="12.75">
      <c r="A86" s="93" t="str">
        <f>DATA!A85</f>
        <v>UCM (UCM.Trnava)</v>
      </c>
      <c r="B86" s="93" t="str">
        <f>DATA!C85&amp;" - "&amp;DATA!B85</f>
        <v>Autor animácie - SN3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2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</v>
      </c>
      <c r="AA86" s="24">
        <v>0</v>
      </c>
      <c r="AB86" s="24">
        <v>0</v>
      </c>
      <c r="AC86" s="24">
        <v>0</v>
      </c>
      <c r="AD86" s="84">
        <v>0</v>
      </c>
      <c r="AE86" s="89">
        <f>SUM(C86,J86,T86,AD86,)</f>
        <v>2</v>
      </c>
    </row>
    <row r="87" s="24" customFormat="1" ht="12.75">
      <c r="A87" s="93" t="str">
        <f>DATA!A86</f>
        <v>UCM (UCM.Trnava)</v>
      </c>
      <c r="B87" s="93" t="str">
        <f>DATA!C86&amp;" - "&amp;DATA!B86</f>
        <v>Dizajnér - SN3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3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3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3</v>
      </c>
    </row>
    <row r="88" s="24" customFormat="1" ht="12.75">
      <c r="A88" s="93" t="str">
        <f>DATA!A87</f>
        <v>UCM (UCM.Trnava)</v>
      </c>
      <c r="B88" s="93" t="str">
        <f>DATA!C87&amp;" - "&amp;DATA!B87</f>
        <v>Výkonný producent - SN3</v>
      </c>
      <c r="C88" s="84">
        <f>SUM(D88:I88)</f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2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2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2</v>
      </c>
    </row>
    <row r="89" s="24" customFormat="1" ht="12.75">
      <c r="A89" s="93" t="str">
        <f>DATA!A88</f>
        <v>UCM (UCM.Trnava)</v>
      </c>
      <c r="B89" s="93" t="str">
        <f>DATA!C88&amp;" - "&amp;DATA!B88</f>
        <v>Výtvarník - SN3</v>
      </c>
      <c r="C89" s="84">
        <f>SUM(D89:I89)</f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5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5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5</v>
      </c>
    </row>
    <row r="90" s="24" customFormat="1" ht="12.75">
      <c r="A90" s="93" t="str">
        <f>DATA!A89</f>
        <v>UCM (UCM.Trnava)</v>
      </c>
      <c r="B90" s="93" t="str">
        <f>DATA!C89&amp;" - "&amp;DATA!B89</f>
        <v>Výtvarník - SR1</v>
      </c>
      <c r="C90" s="84">
        <f>SUM(D90:I90)</f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1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1</v>
      </c>
      <c r="AB90" s="24">
        <v>0</v>
      </c>
      <c r="AC90" s="24">
        <v>0</v>
      </c>
      <c r="AD90" s="84">
        <v>0</v>
      </c>
      <c r="AE90" s="89">
        <f>SUM(C90,J90,T90,AD90,)</f>
        <v>1</v>
      </c>
    </row>
    <row r="91" s="24" customFormat="1" ht="12.75">
      <c r="A91" s="93" t="str">
        <f>DATA!A90</f>
        <v>UCM (UCM.Trnava)</v>
      </c>
      <c r="B91" s="93" t="str">
        <f>DATA!C90&amp;" - "&amp;DATA!B90</f>
        <v>Kurátor výstavy - SR3</v>
      </c>
      <c r="C91" s="84">
        <f>SUM(D91:I91)</f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2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2</v>
      </c>
      <c r="AD91" s="84">
        <v>0</v>
      </c>
      <c r="AE91" s="89">
        <f>SUM(C91,J91,T91,AD91,)</f>
        <v>2</v>
      </c>
    </row>
    <row r="92" s="24" customFormat="1" ht="12.75">
      <c r="A92" s="93" t="str">
        <f>DATA!A91</f>
        <v>UCM (UCM.Trnava)</v>
      </c>
      <c r="B92" s="93" t="str">
        <f>DATA!C91&amp;" - "&amp;DATA!B91</f>
        <v>Výkonný producent - SR3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2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2</v>
      </c>
      <c r="AD92" s="84">
        <v>0</v>
      </c>
      <c r="AE92" s="89">
        <f>SUM(C92,J92,T92,AD92,)</f>
        <v>2</v>
      </c>
    </row>
    <row r="93" s="24" customFormat="1" ht="12.75">
      <c r="A93" s="93" t="str">
        <f>DATA!A92</f>
        <v>UCM (UCM.Trnava)</v>
      </c>
      <c r="B93" s="93" t="str">
        <f>DATA!C92&amp;" - "&amp;DATA!B92</f>
        <v>Výtvarník - SR3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1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1</v>
      </c>
      <c r="AD93" s="84">
        <v>0</v>
      </c>
      <c r="AE93" s="89">
        <f>SUM(C93,J93,T93,AD93,)</f>
        <v>1</v>
      </c>
    </row>
    <row r="94" s="24" customFormat="1" ht="12.75">
      <c r="A94" s="93" t="str">
        <f>DATA!A93</f>
        <v>UKF (UKF.Nitra)</v>
      </c>
      <c r="B94" s="93" t="str">
        <f>DATA!C93&amp;" - "&amp;DATA!B93</f>
        <v>Dizajnér - I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84">
        <v>2</v>
      </c>
      <c r="AE94" s="89">
        <f>SUM(C94,J94,T94,AD94,)</f>
        <v>2</v>
      </c>
    </row>
    <row r="95" s="24" customFormat="1" ht="12.75">
      <c r="A95" s="93" t="str">
        <f>DATA!A94</f>
        <v>UKF (UKF.Nitra)</v>
      </c>
      <c r="B95" s="93" t="str">
        <f>DATA!C94&amp;" - "&amp;DATA!B94</f>
        <v>Kurátor výstavy - I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84">
        <v>2</v>
      </c>
      <c r="AE95" s="89">
        <f>SUM(C95,J95,T95,AD95,)</f>
        <v>2</v>
      </c>
    </row>
    <row r="96" s="24" customFormat="1" ht="12.75">
      <c r="A96" s="93" t="str">
        <f>DATA!A95</f>
        <v>UKF (UKF.Nitra)</v>
      </c>
      <c r="B96" s="93" t="str">
        <f>DATA!C95&amp;" - "&amp;DATA!B95</f>
        <v>Inštrumentalista - sólista - SM1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2</v>
      </c>
      <c r="U96" s="24">
        <v>2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2</v>
      </c>
    </row>
    <row r="97" s="24" customFormat="1" ht="13.5" thickBot="1">
      <c r="A97" s="93" t="str">
        <f>DATA!A96</f>
        <v>UKF (UKF.Nitra)</v>
      </c>
      <c r="B97" s="93" t="str">
        <f>DATA!C96&amp;" - "&amp;DATA!B96</f>
        <v>Dirigent - SM2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1</v>
      </c>
      <c r="U97" s="24">
        <v>0</v>
      </c>
      <c r="V97" s="24">
        <v>1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1</v>
      </c>
    </row>
    <row r="98">
      <c r="A98" s="61" t="str">
        <f>DATA!A97</f>
        <v>UKF (UKF.Nitra)</v>
      </c>
      <c r="B98" s="61" t="str">
        <f>DATA!C97&amp;" - "&amp;DATA!B97</f>
        <v>Inštrumentalista - sólista - SM2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1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1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</row>
    <row r="99">
      <c r="A99" s="61" t="str">
        <f>DATA!A98</f>
        <v>UKF (UKF.Nitra)</v>
      </c>
      <c r="B99" s="61" t="str">
        <f>DATA!C98&amp;" - "&amp;DATA!B98</f>
        <v>Inštrumentalista - sólista - SM3</v>
      </c>
      <c r="C99" s="84">
        <f>SUM(D99:I99)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84">
        <f>SUM(K99:S99)</f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84">
        <f>SUM(U99:AC99)</f>
        <v>5</v>
      </c>
      <c r="U99" s="17">
        <v>0</v>
      </c>
      <c r="V99" s="17">
        <v>0</v>
      </c>
      <c r="W99" s="17">
        <v>5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84">
        <v>0</v>
      </c>
      <c r="AE99" s="89">
        <f>SUM(C99,J99,T99,AD99,)</f>
        <v>5</v>
      </c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UKF (UKF.Nitra)</v>
      </c>
      <c r="B100" s="61" t="str">
        <f>DATA!C99&amp;" - "&amp;DATA!B99</f>
        <v>Výtvarník - SM3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3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UKF (UKF.Nitra)</v>
      </c>
      <c r="B101" s="61" t="str">
        <f>DATA!C100&amp;" - "&amp;DATA!B100</f>
        <v>Autor scenára - SN1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1</v>
      </c>
      <c r="U101" s="17">
        <v>0</v>
      </c>
      <c r="V101" s="17">
        <v>0</v>
      </c>
      <c r="W101" s="17">
        <v>0</v>
      </c>
      <c r="X101" s="17">
        <v>1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1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UKF (UKF.Nitra)</v>
      </c>
      <c r="B102" s="97" t="str">
        <f>DATA!C101&amp;" - "&amp;DATA!B101</f>
        <v>Dramaturg projektu - SN1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 s="84">
        <v>0</v>
      </c>
      <c r="AE102" s="89">
        <f>SUM(C102,J102,T102,AD102,)</f>
        <v>1</v>
      </c>
    </row>
    <row r="103">
      <c r="A103" s="61" t="str">
        <f>DATA!A102</f>
        <v>UKF (UKF.Nitra)</v>
      </c>
      <c r="B103" s="97" t="str">
        <f>DATA!C102&amp;" - "&amp;DATA!B102</f>
        <v>Hudobný režisér - SN1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 s="84">
        <v>0</v>
      </c>
      <c r="AE103" s="89">
        <f>SUM(C103,J103,T103,AD103,)</f>
        <v>1</v>
      </c>
    </row>
    <row r="104">
      <c r="A104" s="61" t="str">
        <f>DATA!A103</f>
        <v>UKF (UKF.Nitra)</v>
      </c>
      <c r="B104" s="97" t="str">
        <f>DATA!C103&amp;" - "&amp;DATA!B103</f>
        <v>Inštrumentalista - SN1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 s="84">
        <v>0</v>
      </c>
      <c r="AE104" s="89">
        <f>SUM(C104,J104,T104,AD104,)</f>
        <v>1</v>
      </c>
    </row>
    <row r="105">
      <c r="A105" s="61" t="str">
        <f>DATA!A104</f>
        <v>UKF (UKF.Nitra)</v>
      </c>
      <c r="B105" s="97" t="str">
        <f>DATA!C104&amp;" - "&amp;DATA!B104</f>
        <v>Inštrumentalista - sólista - SN1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UKF (UKF.Nitra)</v>
      </c>
      <c r="B106" s="97" t="str">
        <f>DATA!C105&amp;" - "&amp;DATA!B105</f>
        <v>Režisér - SN1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 s="84">
        <v>0</v>
      </c>
      <c r="AE106" s="89">
        <f>SUM(C106,J106,T106,AD106,)</f>
        <v>1</v>
      </c>
    </row>
    <row r="107">
      <c r="A107" s="61" t="str">
        <f>DATA!A106</f>
        <v>UKF (UKF.Nitra)</v>
      </c>
      <c r="B107" s="97" t="str">
        <f>DATA!C106&amp;" - "&amp;DATA!B106</f>
        <v>Autor scenára - SN2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 s="84">
        <v>0</v>
      </c>
      <c r="AE107" s="89">
        <f>SUM(C107,J107,T107,AD107,)</f>
        <v>1</v>
      </c>
    </row>
    <row r="108">
      <c r="A108" s="61" t="str">
        <f>DATA!A107</f>
        <v>UKF (UKF.Nitra)</v>
      </c>
      <c r="B108" s="97" t="str">
        <f>DATA!C107&amp;" - "&amp;DATA!B107</f>
        <v>Dizajnér - SN2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0</v>
      </c>
      <c r="AC108">
        <v>0</v>
      </c>
      <c r="AD108" s="84">
        <v>0</v>
      </c>
      <c r="AE108" s="89">
        <f>SUM(C108,J108,T108,AD108,)</f>
        <v>1</v>
      </c>
    </row>
    <row r="109">
      <c r="A109" s="61" t="str">
        <f>DATA!A108</f>
        <v>UKF (UKF.Nitra)</v>
      </c>
      <c r="B109" s="97" t="str">
        <f>DATA!C108&amp;" - "&amp;DATA!B108</f>
        <v>Inštrumentalista - SN2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1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0</v>
      </c>
      <c r="AC109">
        <v>0</v>
      </c>
      <c r="AD109" s="84">
        <v>0</v>
      </c>
      <c r="AE109" s="89">
        <f>SUM(C109,J109,T109,AD109,)</f>
        <v>1</v>
      </c>
    </row>
    <row r="110">
      <c r="A110" s="61" t="str">
        <f>DATA!A109</f>
        <v>UKF (UKF.Nitra)</v>
      </c>
      <c r="B110" s="97" t="str">
        <f>DATA!C109&amp;" - "&amp;DATA!B109</f>
        <v>Kurátor výstavy - SN2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2</v>
      </c>
      <c r="U110">
        <v>0</v>
      </c>
      <c r="V110">
        <v>0</v>
      </c>
      <c r="W110">
        <v>0</v>
      </c>
      <c r="X110">
        <v>0</v>
      </c>
      <c r="Y110">
        <v>2</v>
      </c>
      <c r="Z110">
        <v>0</v>
      </c>
      <c r="AA110">
        <v>0</v>
      </c>
      <c r="AB110">
        <v>0</v>
      </c>
      <c r="AC110">
        <v>0</v>
      </c>
      <c r="AD110" s="84">
        <v>0</v>
      </c>
      <c r="AE110" s="89">
        <f>SUM(C110,J110,T110,AD110,)</f>
        <v>2</v>
      </c>
    </row>
    <row r="111">
      <c r="A111" s="61" t="str">
        <f>DATA!A110</f>
        <v>UKF (UKF.Nitra)</v>
      </c>
      <c r="B111" s="97" t="str">
        <f>DATA!C110&amp;" - "&amp;DATA!B110</f>
        <v>Režisér - SN2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1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s="84">
        <v>0</v>
      </c>
      <c r="AE111" s="89">
        <f>SUM(C111,J111,T111,AD111,)</f>
        <v>1</v>
      </c>
    </row>
    <row r="112">
      <c r="A112" s="61" t="str">
        <f>DATA!A111</f>
        <v>UKF (UKF.Nitra)</v>
      </c>
      <c r="B112" s="97" t="str">
        <f>DATA!C111&amp;" - "&amp;DATA!B111</f>
        <v>Výtvarník - SN2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16</v>
      </c>
      <c r="U112">
        <v>0</v>
      </c>
      <c r="V112">
        <v>0</v>
      </c>
      <c r="W112">
        <v>0</v>
      </c>
      <c r="X112">
        <v>0</v>
      </c>
      <c r="Y112">
        <v>16</v>
      </c>
      <c r="Z112">
        <v>0</v>
      </c>
      <c r="AA112">
        <v>0</v>
      </c>
      <c r="AB112">
        <v>0</v>
      </c>
      <c r="AC112">
        <v>0</v>
      </c>
      <c r="AD112" s="84">
        <v>0</v>
      </c>
      <c r="AE112" s="89">
        <f>SUM(C112,J112,T112,AD112,)</f>
        <v>16</v>
      </c>
    </row>
    <row r="113">
      <c r="A113" s="61" t="str">
        <f>DATA!A112</f>
        <v>UKF (UKF.Nitra)</v>
      </c>
      <c r="B113" s="97" t="str">
        <f>DATA!C112&amp;" - "&amp;DATA!B112</f>
        <v>Dizajnér - SN3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</v>
      </c>
      <c r="AA113">
        <v>0</v>
      </c>
      <c r="AB113">
        <v>0</v>
      </c>
      <c r="AC113">
        <v>0</v>
      </c>
      <c r="AD113" s="84">
        <v>0</v>
      </c>
      <c r="AE113" s="89">
        <f>SUM(C113,J113,T113,AD113,)</f>
        <v>1</v>
      </c>
    </row>
    <row r="114">
      <c r="A114" s="61" t="str">
        <f>DATA!A113</f>
        <v>UKF (UKF.Nitra)</v>
      </c>
      <c r="B114" s="97" t="str">
        <f>DATA!C113&amp;" - "&amp;DATA!B113</f>
        <v>Inštrumentalista - sólista - SN3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5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5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5</v>
      </c>
    </row>
    <row r="115">
      <c r="A115" s="61" t="str">
        <f>DATA!A114</f>
        <v>UKF (UKF.Nitra)</v>
      </c>
      <c r="B115" s="97" t="str">
        <f>DATA!C114&amp;" - "&amp;DATA!B114</f>
        <v>Kameraman - SN3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5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5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5</v>
      </c>
    </row>
    <row r="116">
      <c r="A116" s="61" t="str">
        <f>DATA!A115</f>
        <v>UKF (UKF.Nitra)</v>
      </c>
      <c r="B116" s="97" t="str">
        <f>DATA!C115&amp;" - "&amp;DATA!B115</f>
        <v>Kurátor výstavy - SN3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1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1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1</v>
      </c>
    </row>
    <row r="117">
      <c r="A117" s="61" t="str">
        <f>DATA!A116</f>
        <v>UKF (UKF.Nitra)</v>
      </c>
      <c r="B117" s="97" t="str">
        <f>DATA!C116&amp;" - "&amp;DATA!B116</f>
        <v>Režisér - SN3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5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5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5</v>
      </c>
    </row>
    <row r="118">
      <c r="A118" s="61" t="str">
        <f>DATA!A117</f>
        <v>UKF (UKF.Nitra)</v>
      </c>
      <c r="B118" s="97" t="str">
        <f>DATA!C117&amp;" - "&amp;DATA!B117</f>
        <v>Strihač - SN3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6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6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6</v>
      </c>
    </row>
    <row r="119">
      <c r="A119" s="61" t="str">
        <f>DATA!A118</f>
        <v>UKF (UKF.Nitra)</v>
      </c>
      <c r="B119" s="97" t="str">
        <f>DATA!C118&amp;" - "&amp;DATA!B118</f>
        <v>Výtvarník - SN3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20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20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20</v>
      </c>
    </row>
    <row r="120">
      <c r="A120" s="61" t="str">
        <f>DATA!A119</f>
        <v>UKF (UKF.Nitra)</v>
      </c>
      <c r="B120" s="97" t="str">
        <f>DATA!C119&amp;" - "&amp;DATA!B119</f>
        <v>Choreograf - SR1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2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2</v>
      </c>
      <c r="AB120">
        <v>0</v>
      </c>
      <c r="AC120">
        <v>0</v>
      </c>
      <c r="AD120" s="84">
        <v>0</v>
      </c>
      <c r="AE120" s="89">
        <f>SUM(C120,J120,T120,AD120,)</f>
        <v>2</v>
      </c>
    </row>
    <row r="121">
      <c r="A121" s="61" t="str">
        <f>DATA!A120</f>
        <v>UKF (UKF.Nitra)</v>
      </c>
      <c r="B121" s="97" t="str">
        <f>DATA!C120&amp;" - "&amp;DATA!B120</f>
        <v>Inštrumentalista - sólista - SR1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3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3</v>
      </c>
      <c r="AB121">
        <v>0</v>
      </c>
      <c r="AC121">
        <v>0</v>
      </c>
      <c r="AD121" s="84">
        <v>0</v>
      </c>
      <c r="AE121" s="89">
        <f>SUM(C121,J121,T121,AD121,)</f>
        <v>3</v>
      </c>
    </row>
    <row r="122">
      <c r="A122" s="61" t="str">
        <f>DATA!A121</f>
        <v>UKF (UKF.Nitra)</v>
      </c>
      <c r="B122" s="97" t="str">
        <f>DATA!C121&amp;" - "&amp;DATA!B121</f>
        <v>Výtvarník - SR1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1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s="84">
        <v>0</v>
      </c>
      <c r="AE122" s="89">
        <f>SUM(C122,J122,T122,AD122,)</f>
        <v>1</v>
      </c>
    </row>
    <row r="123">
      <c r="A123" s="61" t="str">
        <f>DATA!A122</f>
        <v>UKF (UKF.Nitra)</v>
      </c>
      <c r="B123" s="97" t="str">
        <f>DATA!C122&amp;" - "&amp;DATA!B122</f>
        <v>Dizajnér - SR2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1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</v>
      </c>
      <c r="AC123">
        <v>0</v>
      </c>
      <c r="AD123" s="84">
        <v>0</v>
      </c>
      <c r="AE123" s="89">
        <f>SUM(C123,J123,T123,AD123,)</f>
        <v>1</v>
      </c>
    </row>
    <row r="124">
      <c r="A124" s="61" t="str">
        <f>DATA!A123</f>
        <v>UKF (UKF.Nitra)</v>
      </c>
      <c r="B124" s="97" t="str">
        <f>DATA!C123&amp;" - "&amp;DATA!B123</f>
        <v>Výtvarník - SR2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10</v>
      </c>
      <c r="AC124">
        <v>0</v>
      </c>
      <c r="AD124" s="84">
        <v>0</v>
      </c>
      <c r="AE124" s="89">
        <f>SUM(C124,J124,T124,AD124,)</f>
        <v>10</v>
      </c>
    </row>
    <row r="125">
      <c r="A125" s="61" t="str">
        <f>DATA!A124</f>
        <v>UKF (UKF.Nitra)</v>
      </c>
      <c r="B125" s="97" t="str">
        <f>DATA!C124&amp;" - "&amp;DATA!B124</f>
        <v>Autor scenára - SR3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2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</v>
      </c>
      <c r="AD125" s="84">
        <v>0</v>
      </c>
      <c r="AE125" s="89">
        <f>SUM(C125,J125,T125,AD125,)</f>
        <v>2</v>
      </c>
    </row>
    <row r="126">
      <c r="A126" s="61" t="str">
        <f>DATA!A125</f>
        <v>UKF (UKF.Nitra)</v>
      </c>
      <c r="B126" s="97" t="str">
        <f>DATA!C125&amp;" - "&amp;DATA!B125</f>
        <v>Inštrumentalista - SR3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3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3</v>
      </c>
      <c r="AD126" s="84">
        <v>0</v>
      </c>
      <c r="AE126" s="89">
        <f>SUM(C126,J126,T126,AD126,)</f>
        <v>3</v>
      </c>
    </row>
    <row r="127">
      <c r="A127" s="61" t="str">
        <f>DATA!A126</f>
        <v>UKF (UKF.Nitra)</v>
      </c>
      <c r="B127" s="97" t="str">
        <f>DATA!C126&amp;" - "&amp;DATA!B126</f>
        <v>Inštrumentalista - sólista - SR3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5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5</v>
      </c>
      <c r="AD127" s="84">
        <v>0</v>
      </c>
      <c r="AE127" s="89">
        <f>SUM(C127,J127,T127,AD127,)</f>
        <v>5</v>
      </c>
    </row>
    <row r="128">
      <c r="A128" s="61" t="str">
        <f>DATA!A127</f>
        <v>UKF (UKF.Nitra)</v>
      </c>
      <c r="B128" s="97" t="str">
        <f>DATA!C127&amp;" - "&amp;DATA!B127</f>
        <v>Kurátor výstavy - SR3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3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3</v>
      </c>
      <c r="AD128" s="84">
        <v>0</v>
      </c>
      <c r="AE128" s="89">
        <f>SUM(C128,J128,T128,AD128,)</f>
        <v>3</v>
      </c>
    </row>
    <row r="129">
      <c r="A129" s="61" t="str">
        <f>DATA!A128</f>
        <v>UKF (UKF.Nitra)</v>
      </c>
      <c r="B129" s="97" t="str">
        <f>DATA!C128&amp;" - "&amp;DATA!B128</f>
        <v>Režisér - SR3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2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</v>
      </c>
      <c r="AD129" s="84">
        <v>0</v>
      </c>
      <c r="AE129" s="89">
        <f>SUM(C129,J129,T129,AD129,)</f>
        <v>2</v>
      </c>
    </row>
    <row r="130">
      <c r="A130" s="61" t="str">
        <f>DATA!A129</f>
        <v>UKF (UKF.Nitra)</v>
      </c>
      <c r="B130" s="97" t="str">
        <f>DATA!C129&amp;" - "&amp;DATA!B129</f>
        <v>Strihač - SR3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2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</v>
      </c>
      <c r="AD130" s="84">
        <v>0</v>
      </c>
      <c r="AE130" s="89">
        <f>SUM(C130,J130,T130,AD130,)</f>
        <v>2</v>
      </c>
    </row>
    <row r="131">
      <c r="A131" s="61" t="str">
        <f>DATA!A130</f>
        <v>UKF (UKF.Nitra)</v>
      </c>
      <c r="B131" s="97" t="str">
        <f>DATA!C130&amp;" - "&amp;DATA!B130</f>
        <v>Výtvarník - SR3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6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6</v>
      </c>
      <c r="AD131" s="84">
        <v>0</v>
      </c>
      <c r="AE131" s="89">
        <f>SUM(C131,J131,T131,AD131,)</f>
        <v>6</v>
      </c>
    </row>
    <row r="132">
      <c r="A132" s="61" t="str">
        <f>DATA!A131</f>
        <v>UKF (UKF.Nitra)</v>
      </c>
      <c r="B132" s="97" t="str">
        <f>DATA!C131&amp;" - "&amp;DATA!B131</f>
        <v>Inštrumentalista - sólista - ZN1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1</v>
      </c>
      <c r="K132" s="13">
        <v>0</v>
      </c>
      <c r="L132" s="13">
        <v>0</v>
      </c>
      <c r="M132">
        <v>0</v>
      </c>
      <c r="N132">
        <v>1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s="84">
        <v>0</v>
      </c>
      <c r="AE132" s="89">
        <f>SUM(C132,J132,T132,AD132,)</f>
        <v>1</v>
      </c>
    </row>
    <row r="133">
      <c r="A133" s="61" t="str">
        <f>DATA!A132</f>
        <v>UKF (UKF.Nitra)</v>
      </c>
      <c r="B133" s="97" t="str">
        <f>DATA!C132&amp;" - "&amp;DATA!B132</f>
        <v>Autor scenára - ZN3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1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 s="84">
        <f>SUM(U133:AC133)</f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s="84">
        <v>0</v>
      </c>
      <c r="AE133" s="89">
        <f>SUM(C133,J133,T133,AD133,)</f>
        <v>1</v>
      </c>
    </row>
    <row r="134">
      <c r="A134" s="61" t="str">
        <f>DATA!A133</f>
        <v>UKF (UKF.Nitra)</v>
      </c>
      <c r="B134" s="97" t="str">
        <f>DATA!C133&amp;" - "&amp;DATA!B133</f>
        <v>Režisér - ZN3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1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 s="84">
        <f>SUM(U134:AC134)</f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s="84">
        <v>0</v>
      </c>
      <c r="AE134" s="89">
        <f>SUM(C134,J134,T134,AD134,)</f>
        <v>1</v>
      </c>
    </row>
    <row r="135">
      <c r="A135" s="61" t="str">
        <f>DATA!A134</f>
        <v>UKF (UKF.Nitra)</v>
      </c>
      <c r="B135" s="97" t="str">
        <f>DATA!C134&amp;" - "&amp;DATA!B134</f>
        <v>Strihač - ZN3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1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 s="84">
        <f>SUM(U135:AC135)</f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s="84">
        <v>0</v>
      </c>
      <c r="AE135" s="89">
        <f>SUM(C135,J135,T135,AD135,)</f>
        <v>1</v>
      </c>
    </row>
    <row r="136">
      <c r="A136" s="61" t="str">
        <f>DATA!A135</f>
        <v>TU (TUT)</v>
      </c>
      <c r="B136" s="97" t="str">
        <f>DATA!C135&amp;" - "&amp;DATA!B135</f>
        <v>Kurátor výstavy - I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s="84">
        <v>1</v>
      </c>
      <c r="AE136" s="89">
        <f>SUM(C136,J136,T136,AD136,)</f>
        <v>1</v>
      </c>
    </row>
    <row r="137">
      <c r="A137" s="61" t="str">
        <f>DATA!A136</f>
        <v>TU (TUT)</v>
      </c>
      <c r="B137" s="97" t="str">
        <f>DATA!C136&amp;" - "&amp;DATA!B136</f>
        <v>Výtvarník - I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s="84">
        <v>1</v>
      </c>
      <c r="AE137" s="89">
        <f>SUM(C137,J137,T137,AD137,)</f>
        <v>1</v>
      </c>
    </row>
    <row r="138">
      <c r="A138" s="61" t="str">
        <f>DATA!A137</f>
        <v>TU (TUT)</v>
      </c>
      <c r="B138" s="97" t="str">
        <f>DATA!C137&amp;" - "&amp;DATA!B137</f>
        <v>Výtvarník - SM1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1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s="84">
        <v>0</v>
      </c>
      <c r="AE138" s="89">
        <f>SUM(C138,J138,T138,AD138,)</f>
        <v>1</v>
      </c>
    </row>
    <row r="139">
      <c r="A139" s="61" t="str">
        <f>DATA!A138</f>
        <v>TU (TUT)</v>
      </c>
      <c r="B139" s="97" t="str">
        <f>DATA!C138&amp;" - "&amp;DATA!B138</f>
        <v>Kurátor výstavy - SM2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2</v>
      </c>
      <c r="U139">
        <v>0</v>
      </c>
      <c r="V139">
        <v>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s="84">
        <v>0</v>
      </c>
      <c r="AE139" s="89">
        <f>SUM(C139,J139,T139,AD139,)</f>
        <v>2</v>
      </c>
    </row>
    <row r="140">
      <c r="A140" s="61" t="str">
        <f>DATA!A139</f>
        <v>TU (TUT)</v>
      </c>
      <c r="B140" s="97" t="str">
        <f>DATA!C139&amp;" - "&amp;DATA!B139</f>
        <v>Výtvarník - SM2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s="84">
        <v>0</v>
      </c>
      <c r="AE140" s="89">
        <f>SUM(C140,J140,T140,AD140,)</f>
        <v>1</v>
      </c>
    </row>
    <row r="141">
      <c r="A141" s="61" t="str">
        <f>DATA!A140</f>
        <v>TU (TUT)</v>
      </c>
      <c r="B141" s="97" t="str">
        <f>DATA!C140&amp;" - "&amp;DATA!B140</f>
        <v>Dizajnér - SM3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0</v>
      </c>
      <c r="K141" s="13">
        <v>0</v>
      </c>
      <c r="L141" s="13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1</v>
      </c>
      <c r="U141">
        <v>0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1</v>
      </c>
    </row>
    <row r="142">
      <c r="A142" s="61" t="str">
        <f>DATA!A141</f>
        <v>TU (TUT)</v>
      </c>
      <c r="B142" s="97" t="str">
        <f>DATA!C141&amp;" - "&amp;DATA!B141</f>
        <v>Kurátor výstavy - SM3</v>
      </c>
      <c r="C142" s="84">
        <f>SUM(D142:I142)</f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2</v>
      </c>
      <c r="U142">
        <v>0</v>
      </c>
      <c r="V142">
        <v>0</v>
      </c>
      <c r="W142">
        <v>2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2</v>
      </c>
    </row>
    <row r="143">
      <c r="A143" s="61" t="str">
        <f>DATA!A142</f>
        <v>TU (TUT)</v>
      </c>
      <c r="B143" s="97" t="str">
        <f>DATA!C142&amp;" - "&amp;DATA!B142</f>
        <v>Kurátor výstavy - SN1</v>
      </c>
      <c r="C143" s="84">
        <f>SUM(D143:I143)</f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4</v>
      </c>
      <c r="U143">
        <v>0</v>
      </c>
      <c r="V143">
        <v>0</v>
      </c>
      <c r="W143">
        <v>0</v>
      </c>
      <c r="X143">
        <v>4</v>
      </c>
      <c r="Y143">
        <v>0</v>
      </c>
      <c r="Z143">
        <v>0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4</v>
      </c>
    </row>
    <row r="144">
      <c r="A144" s="61" t="str">
        <f>DATA!A143</f>
        <v>TU (TUT)</v>
      </c>
      <c r="B144" s="97" t="str">
        <f>DATA!C143&amp;" - "&amp;DATA!B143</f>
        <v>Kurátor výstavy - SN2</v>
      </c>
      <c r="C144" s="84">
        <f>SUM(D144:I144)</f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4</v>
      </c>
      <c r="U144">
        <v>0</v>
      </c>
      <c r="V144">
        <v>0</v>
      </c>
      <c r="W144">
        <v>0</v>
      </c>
      <c r="X144">
        <v>0</v>
      </c>
      <c r="Y144">
        <v>4</v>
      </c>
      <c r="Z144">
        <v>0</v>
      </c>
      <c r="AA144">
        <v>0</v>
      </c>
      <c r="AB144">
        <v>0</v>
      </c>
      <c r="AC144">
        <v>0</v>
      </c>
      <c r="AD144" s="84">
        <v>0</v>
      </c>
      <c r="AE144" s="89">
        <f>SUM(C144,J144,T144,AD144,)</f>
        <v>4</v>
      </c>
    </row>
    <row r="145">
      <c r="A145" s="61" t="str">
        <f>DATA!A144</f>
        <v>TU (TUT)</v>
      </c>
      <c r="B145" s="97" t="str">
        <f>DATA!C144&amp;" - "&amp;DATA!B144</f>
        <v>Výtvarník - SN2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 s="84">
        <v>0</v>
      </c>
      <c r="AE145" s="89">
        <f>SUM(C145,J145,T145,AD145,)</f>
        <v>1</v>
      </c>
    </row>
    <row r="146">
      <c r="A146" s="61" t="str">
        <f>DATA!A145</f>
        <v>TU (TUT)</v>
      </c>
      <c r="B146" s="97" t="str">
        <f>DATA!C145&amp;" - "&amp;DATA!B145</f>
        <v>Kurátor výstavy - SN3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6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6</v>
      </c>
      <c r="AA146">
        <v>0</v>
      </c>
      <c r="AB146">
        <v>0</v>
      </c>
      <c r="AC146">
        <v>0</v>
      </c>
      <c r="AD146" s="84">
        <v>0</v>
      </c>
      <c r="AE146" s="89">
        <f>SUM(C146,J146,T146,AD146,)</f>
        <v>6</v>
      </c>
    </row>
    <row r="147">
      <c r="A147" s="61" t="str">
        <f>DATA!A146</f>
        <v>TU (TUT)</v>
      </c>
      <c r="B147" s="97" t="str">
        <f>DATA!C146&amp;" - "&amp;DATA!B146</f>
        <v>Výtvarník - SN3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9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9</v>
      </c>
      <c r="AA147">
        <v>0</v>
      </c>
      <c r="AB147">
        <v>0</v>
      </c>
      <c r="AC147">
        <v>0</v>
      </c>
      <c r="AD147" s="84">
        <v>0</v>
      </c>
      <c r="AE147" s="89">
        <f>SUM(C147,J147,T147,AD147,)</f>
        <v>9</v>
      </c>
    </row>
    <row r="148">
      <c r="A148" s="61" t="str">
        <f>DATA!A147</f>
        <v>TU (TUT)</v>
      </c>
      <c r="B148" s="97" t="str">
        <f>DATA!C147&amp;" - "&amp;DATA!B147</f>
        <v>Výtvarník - SR1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 s="84">
        <v>0</v>
      </c>
      <c r="AE148" s="89">
        <f>SUM(C148,J148,T148,AD148,)</f>
        <v>1</v>
      </c>
    </row>
    <row r="149">
      <c r="A149" s="61" t="str">
        <f>DATA!A148</f>
        <v>TU (TUT)</v>
      </c>
      <c r="B149" s="97" t="str">
        <f>DATA!C148&amp;" - "&amp;DATA!B148</f>
        <v>Výtvarník - SR2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7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7</v>
      </c>
      <c r="AC149">
        <v>0</v>
      </c>
      <c r="AD149" s="84">
        <v>0</v>
      </c>
      <c r="AE149" s="89">
        <f>SUM(C149,J149,T149,AD149,)</f>
        <v>7</v>
      </c>
    </row>
    <row r="150">
      <c r="A150" s="61" t="str">
        <f>DATA!A149</f>
        <v>TU (TUT)</v>
      </c>
      <c r="B150" s="97" t="str">
        <f>DATA!C149&amp;" - "&amp;DATA!B149</f>
        <v>Kurátor výstavy - SR3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2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</v>
      </c>
      <c r="AD150" s="84">
        <v>0</v>
      </c>
      <c r="AE150" s="89">
        <f>SUM(C150,J150,T150,AD150,)</f>
        <v>2</v>
      </c>
    </row>
    <row r="151">
      <c r="A151" s="61" t="str">
        <f>DATA!A150</f>
        <v>TU (TUT)</v>
      </c>
      <c r="B151" s="97" t="str">
        <f>DATA!C150&amp;" - "&amp;DATA!B150</f>
        <v>Výtvarník - SR3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 s="84">
        <v>0</v>
      </c>
      <c r="AE151" s="89">
        <f>SUM(C151,J151,T151,AD151,)</f>
        <v>1</v>
      </c>
    </row>
    <row r="152">
      <c r="A152" s="61" t="str">
        <f>DATA!A151</f>
        <v>TU (TUT)</v>
      </c>
      <c r="B152" s="97" t="str">
        <f>DATA!C151&amp;" - "&amp;DATA!B151</f>
        <v>Výtvarník - ZM1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1</v>
      </c>
      <c r="K152" s="13">
        <v>1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TU (TUT)</v>
      </c>
      <c r="B153" s="97" t="str">
        <f>DATA!C152&amp;" - "&amp;DATA!B152</f>
        <v>Výtvarník - ZN2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2</v>
      </c>
      <c r="K153" s="13">
        <v>0</v>
      </c>
      <c r="L153" s="13">
        <v>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v>0</v>
      </c>
      <c r="S153">
        <v>0</v>
      </c>
      <c r="T153" s="84">
        <f>SUM(U153:AC153)</f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s="84">
        <v>0</v>
      </c>
      <c r="AE153" s="89">
        <f>SUM(C153,J153,T153,AD153,)</f>
        <v>2</v>
      </c>
    </row>
    <row r="154">
      <c r="A154" s="61" t="str">
        <f>DATA!A153</f>
        <v>TUKE (TU.Košice)</v>
      </c>
      <c r="B154" s="97" t="str">
        <f>DATA!C153&amp;" - "&amp;DATA!B153</f>
        <v>Architekt - EM1</v>
      </c>
      <c r="C154" s="84">
        <f>SUM(D154:I154)</f>
        <v>2</v>
      </c>
      <c r="D154" s="13">
        <v>2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s="84">
        <v>0</v>
      </c>
      <c r="AE154" s="89">
        <f>SUM(C154,J154,T154,AD154,)</f>
        <v>2</v>
      </c>
    </row>
    <row r="155">
      <c r="A155" s="61" t="str">
        <f>DATA!A154</f>
        <v>TUKE (TU.Košice)</v>
      </c>
      <c r="B155" s="97" t="str">
        <f>DATA!C154&amp;" - "&amp;DATA!B154</f>
        <v>Dizajnér - EM3</v>
      </c>
      <c r="C155" s="84">
        <f>SUM(D155:I155)</f>
        <v>1</v>
      </c>
      <c r="D155" s="13">
        <v>0</v>
      </c>
      <c r="E155" s="13">
        <v>0</v>
      </c>
      <c r="F155" s="13">
        <v>1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s="84">
        <v>0</v>
      </c>
      <c r="AE155" s="89">
        <f>SUM(C155,J155,T155,AD155,)</f>
        <v>1</v>
      </c>
    </row>
    <row r="156">
      <c r="A156" s="61" t="str">
        <f>DATA!A155</f>
        <v>TUKE (TU.Košice)</v>
      </c>
      <c r="B156" s="97" t="str">
        <f>DATA!C155&amp;" - "&amp;DATA!B155</f>
        <v>Dizajnér - EN1</v>
      </c>
      <c r="C156" s="84">
        <f>SUM(D156:I156)</f>
        <v>2</v>
      </c>
      <c r="D156" s="13">
        <v>0</v>
      </c>
      <c r="E156" s="13">
        <v>0</v>
      </c>
      <c r="F156" s="13">
        <v>0</v>
      </c>
      <c r="G156" s="13">
        <v>2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s="84">
        <v>0</v>
      </c>
      <c r="AE156" s="89">
        <f>SUM(C156,J156,T156,AD156,)</f>
        <v>2</v>
      </c>
    </row>
    <row r="157">
      <c r="A157" s="61" t="str">
        <f>DATA!A156</f>
        <v>TUKE (TU.Košice)</v>
      </c>
      <c r="B157" s="97" t="str">
        <f>DATA!C156&amp;" - "&amp;DATA!B156</f>
        <v>Dizajnér - EN3</v>
      </c>
      <c r="C157" s="84">
        <f>SUM(D157:I157)</f>
        <v>2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2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s="84">
        <v>0</v>
      </c>
      <c r="AE157" s="89">
        <f>SUM(C157,J157,T157,AD157,)</f>
        <v>2</v>
      </c>
    </row>
    <row r="158">
      <c r="A158" s="61" t="str">
        <f>DATA!A157</f>
        <v>TUKE (TU.Košice)</v>
      </c>
      <c r="B158" s="97" t="str">
        <f>DATA!C157&amp;" - "&amp;DATA!B157</f>
        <v>Architekt - I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s="84">
        <v>16</v>
      </c>
      <c r="AE158" s="89">
        <f>SUM(C158,J158,T158,AD158,)</f>
        <v>16</v>
      </c>
    </row>
    <row r="159">
      <c r="A159" s="61" t="str">
        <f>DATA!A158</f>
        <v>TUKE (TU.Košice)</v>
      </c>
      <c r="B159" s="97" t="str">
        <f>DATA!C158&amp;" - "&amp;DATA!B158</f>
        <v>Dizajnér - I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0</v>
      </c>
      <c r="K159" s="13">
        <v>0</v>
      </c>
      <c r="L159" s="13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84">
        <v>1</v>
      </c>
      <c r="AE159" s="89">
        <f>SUM(C159,J159,T159,AD159,)</f>
        <v>1</v>
      </c>
    </row>
    <row r="160">
      <c r="A160" s="61" t="str">
        <f>DATA!A159</f>
        <v>TUKE (TU.Košice)</v>
      </c>
      <c r="B160" s="97" t="str">
        <f>DATA!C159&amp;" - "&amp;DATA!B159</f>
        <v>Architekt - SM1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0</v>
      </c>
      <c r="K160" s="13">
        <v>0</v>
      </c>
      <c r="L160" s="13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2</v>
      </c>
      <c r="U160">
        <v>2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2</v>
      </c>
    </row>
    <row r="161">
      <c r="A161" s="61" t="str">
        <f>DATA!A160</f>
        <v>TUKE (TU.Košice)</v>
      </c>
      <c r="B161" s="97" t="str">
        <f>DATA!C160&amp;" - "&amp;DATA!B160</f>
        <v>Kurátor výstavy - SM1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1</v>
      </c>
      <c r="U161">
        <v>1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1</v>
      </c>
    </row>
    <row r="162">
      <c r="A162" s="61" t="str">
        <f>DATA!A161</f>
        <v>TUKE (TU.Košice)</v>
      </c>
      <c r="B162" s="97" t="str">
        <f>DATA!C161&amp;" - "&amp;DATA!B161</f>
        <v>Výtvarník - SM1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9</v>
      </c>
      <c r="U162">
        <v>9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9</v>
      </c>
    </row>
    <row r="163">
      <c r="A163" s="61" t="str">
        <f>DATA!A162</f>
        <v>TUKE (TU.Košice)</v>
      </c>
      <c r="B163" s="97" t="str">
        <f>DATA!C162&amp;" - "&amp;DATA!B162</f>
        <v>Dizajnér - SM2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</v>
      </c>
      <c r="U163">
        <v>0</v>
      </c>
      <c r="V163">
        <v>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</v>
      </c>
    </row>
    <row r="164">
      <c r="A164" s="61" t="str">
        <f>DATA!A163</f>
        <v>TUKE (TU.Košice)</v>
      </c>
      <c r="B164" s="97" t="str">
        <f>DATA!C163&amp;" - "&amp;DATA!B163</f>
        <v>Kurátor výstavy - SM2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1</v>
      </c>
      <c r="U164">
        <v>0</v>
      </c>
      <c r="V164">
        <v>1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s="84">
        <v>0</v>
      </c>
      <c r="AE164" s="89">
        <f>SUM(C164,J164,T164,AD164,)</f>
        <v>1</v>
      </c>
    </row>
    <row r="165">
      <c r="A165" s="61" t="str">
        <f>DATA!A164</f>
        <v>TUKE (TU.Košice)</v>
      </c>
      <c r="B165" s="97" t="str">
        <f>DATA!C164&amp;" - "&amp;DATA!B164</f>
        <v>Výtvarník - SM2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11</v>
      </c>
      <c r="U165">
        <v>0</v>
      </c>
      <c r="V165">
        <v>11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s="84">
        <v>0</v>
      </c>
      <c r="AE165" s="89">
        <f>SUM(C165,J165,T165,AD165,)</f>
        <v>11</v>
      </c>
    </row>
    <row r="166">
      <c r="A166" s="61" t="str">
        <f>DATA!A165</f>
        <v>TUKE (TU.Košice)</v>
      </c>
      <c r="B166" s="97" t="str">
        <f>DATA!C165&amp;" - "&amp;DATA!B165</f>
        <v>Architekt - SM3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1</v>
      </c>
      <c r="U166">
        <v>0</v>
      </c>
      <c r="V166">
        <v>0</v>
      </c>
      <c r="W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s="84">
        <v>0</v>
      </c>
      <c r="AE166" s="89">
        <f>SUM(C166,J166,T166,AD166,)</f>
        <v>1</v>
      </c>
    </row>
    <row r="167">
      <c r="A167" s="61" t="str">
        <f>DATA!A166</f>
        <v>TUKE (TU.Košice)</v>
      </c>
      <c r="B167" s="97" t="str">
        <f>DATA!C166&amp;" - "&amp;DATA!B166</f>
        <v>Dizajnér - SM3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13</v>
      </c>
      <c r="U167">
        <v>0</v>
      </c>
      <c r="V167">
        <v>0</v>
      </c>
      <c r="W167">
        <v>13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s="84">
        <v>0</v>
      </c>
      <c r="AE167" s="89">
        <f>SUM(C167,J167,T167,AD167,)</f>
        <v>13</v>
      </c>
    </row>
    <row r="168">
      <c r="A168" s="61" t="str">
        <f>DATA!A167</f>
        <v>TUKE (TU.Košice)</v>
      </c>
      <c r="B168" s="97" t="str">
        <f>DATA!C167&amp;" - "&amp;DATA!B167</f>
        <v>Výtvarník - SM3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12</v>
      </c>
      <c r="U168">
        <v>0</v>
      </c>
      <c r="V168">
        <v>0</v>
      </c>
      <c r="W168">
        <v>12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s="84">
        <v>0</v>
      </c>
      <c r="AE168" s="89">
        <f>SUM(C168,J168,T168,AD168,)</f>
        <v>12</v>
      </c>
    </row>
    <row r="169">
      <c r="A169" s="61" t="str">
        <f>DATA!A168</f>
        <v>TUKE (TU.Košice)</v>
      </c>
      <c r="B169" s="97" t="str">
        <f>DATA!C168&amp;" - "&amp;DATA!B168</f>
        <v>Architekt - SN1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4</v>
      </c>
      <c r="U169">
        <v>0</v>
      </c>
      <c r="V169">
        <v>0</v>
      </c>
      <c r="W169">
        <v>0</v>
      </c>
      <c r="X169">
        <v>4</v>
      </c>
      <c r="Y169">
        <v>0</v>
      </c>
      <c r="Z169">
        <v>0</v>
      </c>
      <c r="AA169">
        <v>0</v>
      </c>
      <c r="AB169">
        <v>0</v>
      </c>
      <c r="AC169">
        <v>0</v>
      </c>
      <c r="AD169" s="84">
        <v>0</v>
      </c>
      <c r="AE169" s="89">
        <f>SUM(C169,J169,T169,AD169,)</f>
        <v>4</v>
      </c>
    </row>
    <row r="170">
      <c r="A170" s="61" t="str">
        <f>DATA!A169</f>
        <v>TUKE (TU.Košice)</v>
      </c>
      <c r="B170" s="97" t="str">
        <f>DATA!C169&amp;" - "&amp;DATA!B169</f>
        <v>Dizajnér - SN1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0</v>
      </c>
      <c r="AC170">
        <v>0</v>
      </c>
      <c r="AD170" s="84">
        <v>0</v>
      </c>
      <c r="AE170" s="89">
        <f>SUM(C170,J170,T170,AD170,)</f>
        <v>1</v>
      </c>
    </row>
    <row r="171">
      <c r="A171" s="61" t="str">
        <f>DATA!A170</f>
        <v>TUKE (TU.Košice)</v>
      </c>
      <c r="B171" s="97" t="str">
        <f>DATA!C170&amp;" - "&amp;DATA!B170</f>
        <v>Výtvarník - SN1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11</v>
      </c>
      <c r="U171">
        <v>0</v>
      </c>
      <c r="V171">
        <v>0</v>
      </c>
      <c r="W171">
        <v>0</v>
      </c>
      <c r="X171">
        <v>11</v>
      </c>
      <c r="Y171">
        <v>0</v>
      </c>
      <c r="Z171">
        <v>0</v>
      </c>
      <c r="AA171">
        <v>0</v>
      </c>
      <c r="AB171">
        <v>0</v>
      </c>
      <c r="AC171">
        <v>0</v>
      </c>
      <c r="AD171" s="84">
        <v>0</v>
      </c>
      <c r="AE171" s="89">
        <f>SUM(C171,J171,T171,AD171,)</f>
        <v>11</v>
      </c>
    </row>
    <row r="172">
      <c r="A172" s="61" t="str">
        <f>DATA!A171</f>
        <v>TUKE (TU.Košice)</v>
      </c>
      <c r="B172" s="97" t="str">
        <f>DATA!C171&amp;" - "&amp;DATA!B171</f>
        <v>Architekt - SN2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0</v>
      </c>
      <c r="K172" s="13">
        <v>0</v>
      </c>
      <c r="L172" s="13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2</v>
      </c>
      <c r="U172">
        <v>0</v>
      </c>
      <c r="V172">
        <v>0</v>
      </c>
      <c r="W172">
        <v>0</v>
      </c>
      <c r="X172">
        <v>0</v>
      </c>
      <c r="Y172">
        <v>2</v>
      </c>
      <c r="Z172">
        <v>0</v>
      </c>
      <c r="AA172">
        <v>0</v>
      </c>
      <c r="AB172">
        <v>0</v>
      </c>
      <c r="AC172">
        <v>0</v>
      </c>
      <c r="AD172" s="84">
        <v>0</v>
      </c>
      <c r="AE172" s="89">
        <f>SUM(C172,J172,T172,AD172,)</f>
        <v>2</v>
      </c>
    </row>
    <row r="173">
      <c r="A173" s="61" t="str">
        <f>DATA!A172</f>
        <v>TUKE (TU.Košice)</v>
      </c>
      <c r="B173" s="97" t="str">
        <f>DATA!C172&amp;" - "&amp;DATA!B172</f>
        <v>Dizajnér - SN2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4</v>
      </c>
      <c r="U173">
        <v>0</v>
      </c>
      <c r="V173">
        <v>0</v>
      </c>
      <c r="W173">
        <v>0</v>
      </c>
      <c r="X173">
        <v>0</v>
      </c>
      <c r="Y173">
        <v>4</v>
      </c>
      <c r="Z173">
        <v>0</v>
      </c>
      <c r="AA173">
        <v>0</v>
      </c>
      <c r="AB173">
        <v>0</v>
      </c>
      <c r="AC173">
        <v>0</v>
      </c>
      <c r="AD173" s="84">
        <v>0</v>
      </c>
      <c r="AE173" s="89">
        <f>SUM(C173,J173,T173,AD173,)</f>
        <v>4</v>
      </c>
    </row>
    <row r="174">
      <c r="A174" s="61" t="str">
        <f>DATA!A173</f>
        <v>TUKE (TU.Košice)</v>
      </c>
      <c r="B174" s="97" t="str">
        <f>DATA!C173&amp;" - "&amp;DATA!B173</f>
        <v>Kurátor výstavy - SN2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6</v>
      </c>
      <c r="U174">
        <v>0</v>
      </c>
      <c r="V174">
        <v>0</v>
      </c>
      <c r="W174">
        <v>0</v>
      </c>
      <c r="X174">
        <v>0</v>
      </c>
      <c r="Y174">
        <v>6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6</v>
      </c>
    </row>
    <row r="175">
      <c r="A175" s="61" t="str">
        <f>DATA!A174</f>
        <v>TUKE (TU.Košice)</v>
      </c>
      <c r="B175" s="97" t="str">
        <f>DATA!C174&amp;" - "&amp;DATA!B174</f>
        <v>Výtvarník - SN2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8</v>
      </c>
      <c r="U175">
        <v>0</v>
      </c>
      <c r="V175">
        <v>0</v>
      </c>
      <c r="W175">
        <v>0</v>
      </c>
      <c r="X175">
        <v>0</v>
      </c>
      <c r="Y175">
        <v>8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8</v>
      </c>
    </row>
    <row r="176">
      <c r="A176" s="61" t="str">
        <f>DATA!A175</f>
        <v>TUKE (TU.Košice)</v>
      </c>
      <c r="B176" s="97" t="str">
        <f>DATA!C175&amp;" - "&amp;DATA!B175</f>
        <v>Dizajnér - SN3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4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4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4</v>
      </c>
    </row>
    <row r="177">
      <c r="A177" s="61" t="str">
        <f>DATA!A176</f>
        <v>TUKE (TU.Košice)</v>
      </c>
      <c r="B177" s="97" t="str">
        <f>DATA!C176&amp;" - "&amp;DATA!B176</f>
        <v>Kurátor výstavy - SN3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4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4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4</v>
      </c>
    </row>
    <row r="178">
      <c r="A178" s="61" t="str">
        <f>DATA!A177</f>
        <v>TUKE (TU.Košice)</v>
      </c>
      <c r="B178" s="97" t="str">
        <f>DATA!C177&amp;" - "&amp;DATA!B177</f>
        <v>Výtvarník - SN3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59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59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59</v>
      </c>
    </row>
    <row r="179">
      <c r="A179" s="61" t="str">
        <f>DATA!A178</f>
        <v>TUKE (TU.Košice)</v>
      </c>
      <c r="B179" s="97" t="str">
        <f>DATA!C178&amp;" - "&amp;DATA!B178</f>
        <v>Architekt - SR1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3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3</v>
      </c>
      <c r="AB179">
        <v>0</v>
      </c>
      <c r="AC179">
        <v>0</v>
      </c>
      <c r="AD179" s="84">
        <v>0</v>
      </c>
      <c r="AE179" s="89">
        <f>SUM(C179,J179,T179,AD179,)</f>
        <v>3</v>
      </c>
    </row>
    <row r="180">
      <c r="A180" s="61" t="str">
        <f>DATA!A179</f>
        <v>TUKE (TU.Košice)</v>
      </c>
      <c r="B180" s="97" t="str">
        <f>DATA!C179&amp;" - "&amp;DATA!B179</f>
        <v>Výtvarník - SR1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20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20</v>
      </c>
      <c r="AB180">
        <v>0</v>
      </c>
      <c r="AC180">
        <v>0</v>
      </c>
      <c r="AD180" s="84">
        <v>0</v>
      </c>
      <c r="AE180" s="89">
        <f>SUM(C180,J180,T180,AD180,)</f>
        <v>20</v>
      </c>
    </row>
    <row r="181">
      <c r="A181" s="61" t="str">
        <f>DATA!A180</f>
        <v>TUKE (TU.Košice)</v>
      </c>
      <c r="B181" s="97" t="str">
        <f>DATA!C180&amp;" - "&amp;DATA!B180</f>
        <v>Architekt - SR2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</v>
      </c>
      <c r="AC181">
        <v>0</v>
      </c>
      <c r="AD181" s="84">
        <v>0</v>
      </c>
      <c r="AE181" s="89">
        <f>SUM(C181,J181,T181,AD181,)</f>
        <v>1</v>
      </c>
    </row>
    <row r="182">
      <c r="A182" s="61" t="str">
        <f>DATA!A181</f>
        <v>TUKE (TU.Košice)</v>
      </c>
      <c r="B182" s="97" t="str">
        <f>DATA!C181&amp;" - "&amp;DATA!B181</f>
        <v>Dizajnér - SR2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3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3</v>
      </c>
      <c r="AC182">
        <v>0</v>
      </c>
      <c r="AD182" s="84">
        <v>0</v>
      </c>
      <c r="AE182" s="89">
        <f>SUM(C182,J182,T182,AD182,)</f>
        <v>3</v>
      </c>
    </row>
    <row r="183">
      <c r="A183" s="61" t="str">
        <f>DATA!A182</f>
        <v>TUKE (TU.Košice)</v>
      </c>
      <c r="B183" s="97" t="str">
        <f>DATA!C182&amp;" - "&amp;DATA!B182</f>
        <v>Kurátor výstavy - SR2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TUKE (TU.Košice)</v>
      </c>
      <c r="B184" s="97" t="str">
        <f>DATA!C183&amp;" - "&amp;DATA!B183</f>
        <v>Výtvarník - SR2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22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22</v>
      </c>
      <c r="AC184">
        <v>0</v>
      </c>
      <c r="AD184" s="84">
        <v>0</v>
      </c>
      <c r="AE184" s="89">
        <f>SUM(C184,J184,T184,AD184,)</f>
        <v>22</v>
      </c>
    </row>
    <row r="185">
      <c r="A185" s="61" t="str">
        <f>DATA!A184</f>
        <v>TUKE (TU.Košice)</v>
      </c>
      <c r="B185" s="97" t="str">
        <f>DATA!C184&amp;" - "&amp;DATA!B184</f>
        <v>Architekt - SR3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1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 s="84">
        <v>0</v>
      </c>
      <c r="AE185" s="89">
        <f>SUM(C185,J185,T185,AD185,)</f>
        <v>1</v>
      </c>
    </row>
    <row r="186">
      <c r="A186" s="61" t="str">
        <f>DATA!A185</f>
        <v>TUKE (TU.Košice)</v>
      </c>
      <c r="B186" s="97" t="str">
        <f>DATA!C185&amp;" - "&amp;DATA!B185</f>
        <v>Dizajnér - SR3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1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 s="84">
        <v>0</v>
      </c>
      <c r="AE186" s="89">
        <f>SUM(C186,J186,T186,AD186,)</f>
        <v>1</v>
      </c>
    </row>
    <row r="187">
      <c r="A187" s="61" t="str">
        <f>DATA!A186</f>
        <v>TUKE (TU.Košice)</v>
      </c>
      <c r="B187" s="97" t="str">
        <f>DATA!C186&amp;" - "&amp;DATA!B186</f>
        <v>Kurátor výstavy - SR3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4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4</v>
      </c>
      <c r="AD187" s="84">
        <v>0</v>
      </c>
      <c r="AE187" s="89">
        <f>SUM(C187,J187,T187,AD187,)</f>
        <v>4</v>
      </c>
    </row>
    <row r="188">
      <c r="A188" s="61" t="str">
        <f>DATA!A187</f>
        <v>TUKE (TU.Košice)</v>
      </c>
      <c r="B188" s="97" t="str">
        <f>DATA!C187&amp;" - "&amp;DATA!B187</f>
        <v>Výtvarník - SR3</v>
      </c>
      <c r="C188" s="84">
        <f>SUM(D188:I188)</f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11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11</v>
      </c>
      <c r="AD188" s="84">
        <v>0</v>
      </c>
      <c r="AE188" s="89">
        <f>SUM(C188,J188,T188,AD188,)</f>
        <v>11</v>
      </c>
    </row>
    <row r="189">
      <c r="A189" s="61" t="str">
        <f>DATA!A188</f>
        <v>TUKE (TU.Košice)</v>
      </c>
      <c r="B189" s="97" t="str">
        <f>DATA!C188&amp;" - "&amp;DATA!B188</f>
        <v>Výtvarník - ZM1</v>
      </c>
      <c r="C189" s="84">
        <f>SUM(D189:I189)</f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84">
        <f>SUM(K189:S189)</f>
        <v>1</v>
      </c>
      <c r="K189" s="13">
        <v>1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TUKE (TU.Košice)</v>
      </c>
      <c r="B190" s="97" t="str">
        <f>DATA!C189&amp;" - "&amp;DATA!B189</f>
        <v>Výtvarník - ZM3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1</v>
      </c>
      <c r="K190" s="13">
        <v>0</v>
      </c>
      <c r="L190" s="13">
        <v>0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s="84">
        <v>0</v>
      </c>
      <c r="AE190" s="89">
        <f>SUM(C190,J190,T190,AD190,)</f>
        <v>1</v>
      </c>
    </row>
    <row r="191">
      <c r="A191" s="61" t="str">
        <f>DATA!A190</f>
        <v>TUKE (TU.Košice)</v>
      </c>
      <c r="B191" s="97" t="str">
        <f>DATA!C190&amp;" - "&amp;DATA!B190</f>
        <v>Dizajnér - ZN1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2</v>
      </c>
      <c r="K191" s="13">
        <v>0</v>
      </c>
      <c r="L191" s="13">
        <v>0</v>
      </c>
      <c r="M191">
        <v>0</v>
      </c>
      <c r="N191">
        <v>2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s="84">
        <v>0</v>
      </c>
      <c r="AE191" s="89">
        <f>SUM(C191,J191,T191,AD191,)</f>
        <v>2</v>
      </c>
    </row>
    <row r="192">
      <c r="A192" s="61" t="str">
        <f>DATA!A191</f>
        <v>TUKE (TU.Košice)</v>
      </c>
      <c r="B192" s="97" t="str">
        <f>DATA!C191&amp;" - "&amp;DATA!B191</f>
        <v>Architekt - ZN2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1</v>
      </c>
      <c r="K192" s="13">
        <v>0</v>
      </c>
      <c r="L192" s="13">
        <v>0</v>
      </c>
      <c r="M192">
        <v>0</v>
      </c>
      <c r="N192">
        <v>0</v>
      </c>
      <c r="O192">
        <v>1</v>
      </c>
      <c r="P192">
        <v>0</v>
      </c>
      <c r="Q192">
        <v>0</v>
      </c>
      <c r="R192">
        <v>0</v>
      </c>
      <c r="S192">
        <v>0</v>
      </c>
      <c r="T192" s="84">
        <f>SUM(U192:AC192)</f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s="84">
        <v>0</v>
      </c>
      <c r="AE192" s="89">
        <f>SUM(C192,J192,T192,AD192,)</f>
        <v>1</v>
      </c>
    </row>
    <row r="193">
      <c r="A193" s="61" t="str">
        <f>DATA!A192</f>
        <v>TUKE (TU.Košice)</v>
      </c>
      <c r="B193" s="97" t="str">
        <f>DATA!C192&amp;" - "&amp;DATA!B192</f>
        <v>Dizajnér - ZN2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1</v>
      </c>
      <c r="K193" s="13">
        <v>0</v>
      </c>
      <c r="L193" s="13">
        <v>0</v>
      </c>
      <c r="M193">
        <v>0</v>
      </c>
      <c r="N193">
        <v>0</v>
      </c>
      <c r="O193">
        <v>1</v>
      </c>
      <c r="P193">
        <v>0</v>
      </c>
      <c r="Q193">
        <v>0</v>
      </c>
      <c r="R193">
        <v>0</v>
      </c>
      <c r="S193">
        <v>0</v>
      </c>
      <c r="T193" s="84">
        <f>SUM(U193:AC193)</f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TUKE (TU.Košice)</v>
      </c>
      <c r="B194" s="97" t="str">
        <f>DATA!C193&amp;" - "&amp;DATA!B193</f>
        <v>Výtvarník - ZN2</v>
      </c>
      <c r="C194" s="84">
        <f>SUM(D194:I194)</f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4</v>
      </c>
      <c r="K194" s="13">
        <v>0</v>
      </c>
      <c r="L194" s="13">
        <v>0</v>
      </c>
      <c r="M194">
        <v>0</v>
      </c>
      <c r="N194">
        <v>0</v>
      </c>
      <c r="O194">
        <v>4</v>
      </c>
      <c r="P194">
        <v>0</v>
      </c>
      <c r="Q194">
        <v>0</v>
      </c>
      <c r="R194">
        <v>0</v>
      </c>
      <c r="S194">
        <v>0</v>
      </c>
      <c r="T194" s="84">
        <f>SUM(U194:AC194)</f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4</v>
      </c>
    </row>
    <row r="195">
      <c r="A195" s="61" t="str">
        <f>DATA!A194</f>
        <v>TUKE (TU.Košice)</v>
      </c>
      <c r="B195" s="97" t="str">
        <f>DATA!C194&amp;" - "&amp;DATA!B194</f>
        <v>Výtvarník - ZN3</v>
      </c>
      <c r="C195" s="84">
        <f>SUM(D195:I195)</f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1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1</v>
      </c>
      <c r="Q195">
        <v>0</v>
      </c>
      <c r="R195">
        <v>0</v>
      </c>
      <c r="S195">
        <v>0</v>
      </c>
      <c r="T195" s="84">
        <f>SUM(U195:AC195)</f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1</v>
      </c>
    </row>
    <row r="196">
      <c r="A196" s="61" t="str">
        <f>DATA!A195</f>
        <v>Slovenská poľnohospodárska univerzita v Nitre (SPU.Nitra)</v>
      </c>
      <c r="B196" s="97" t="str">
        <f>DATA!C195&amp;" - "&amp;DATA!B195</f>
        <v>Architekt - SN1</v>
      </c>
      <c r="C196" s="84">
        <f>SUM(D196:I196)</f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2</v>
      </c>
      <c r="U196">
        <v>0</v>
      </c>
      <c r="V196">
        <v>0</v>
      </c>
      <c r="W196">
        <v>0</v>
      </c>
      <c r="X196">
        <v>2</v>
      </c>
      <c r="Y196">
        <v>0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2</v>
      </c>
    </row>
    <row r="197">
      <c r="A197" s="61" t="str">
        <f>DATA!A196</f>
        <v>TU Zvolen (TU.Zvolen)</v>
      </c>
      <c r="B197" s="97" t="str">
        <f>DATA!C196&amp;" - "&amp;DATA!B196</f>
        <v>Dizajnér - EM3</v>
      </c>
      <c r="C197" s="84">
        <f>SUM(D197:I197)</f>
        <v>1</v>
      </c>
      <c r="D197" s="13">
        <v>0</v>
      </c>
      <c r="E197" s="13">
        <v>0</v>
      </c>
      <c r="F197" s="13">
        <v>1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s="84">
        <v>0</v>
      </c>
      <c r="AE197" s="89">
        <f>SUM(C197,J197,T197,AD197,)</f>
        <v>1</v>
      </c>
    </row>
    <row r="198">
      <c r="A198" s="61" t="str">
        <f>DATA!A197</f>
        <v>TU Zvolen (TU.Zvolen)</v>
      </c>
      <c r="B198" s="97" t="str">
        <f>DATA!C197&amp;" - "&amp;DATA!B197</f>
        <v>Kurátor výstavy - EM3</v>
      </c>
      <c r="C198" s="84">
        <f>SUM(D198:I198)</f>
        <v>1</v>
      </c>
      <c r="D198" s="13">
        <v>0</v>
      </c>
      <c r="E198" s="13">
        <v>0</v>
      </c>
      <c r="F198" s="13">
        <v>1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s="84">
        <v>0</v>
      </c>
      <c r="AE198" s="89">
        <f>SUM(C198,J198,T198,AD198,)</f>
        <v>1</v>
      </c>
    </row>
    <row r="199">
      <c r="A199" s="61" t="str">
        <f>DATA!A198</f>
        <v>TU Zvolen (TU.Zvolen)</v>
      </c>
      <c r="B199" s="97" t="str">
        <f>DATA!C198&amp;" - "&amp;DATA!B198</f>
        <v>Architekt - I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84">
        <v>1</v>
      </c>
      <c r="AE199" s="89">
        <f>SUM(C199,J199,T199,AD199,)</f>
        <v>1</v>
      </c>
    </row>
    <row r="200">
      <c r="A200" s="61" t="str">
        <f>DATA!A199</f>
        <v>TU Zvolen (TU.Zvolen)</v>
      </c>
      <c r="B200" s="97" t="str">
        <f>DATA!C199&amp;" - "&amp;DATA!B199</f>
        <v>Dizajnér - I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s="84">
        <v>2</v>
      </c>
      <c r="AE200" s="89">
        <f>SUM(C200,J200,T200,AD200,)</f>
        <v>2</v>
      </c>
    </row>
    <row r="201">
      <c r="A201" s="61" t="str">
        <f>DATA!A200</f>
        <v>TU Zvolen (TU.Zvolen)</v>
      </c>
      <c r="B201" s="97" t="str">
        <f>DATA!C200&amp;" - "&amp;DATA!B200</f>
        <v>Dizajnér - SM2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1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1</v>
      </c>
    </row>
    <row r="202">
      <c r="A202" s="61" t="str">
        <f>DATA!A201</f>
        <v>TU Zvolen (TU.Zvolen)</v>
      </c>
      <c r="B202" s="97" t="str">
        <f>DATA!C201&amp;" - "&amp;DATA!B201</f>
        <v>Výtvarník - SM3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2</v>
      </c>
      <c r="U202">
        <v>0</v>
      </c>
      <c r="V202">
        <v>0</v>
      </c>
      <c r="W202">
        <v>2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s="84">
        <v>0</v>
      </c>
      <c r="AE202" s="89">
        <f>SUM(C202,J202,T202,AD202,)</f>
        <v>2</v>
      </c>
    </row>
    <row r="203">
      <c r="A203" s="61" t="str">
        <f>DATA!A202</f>
        <v>TU Zvolen (TU.Zvolen)</v>
      </c>
      <c r="B203" s="97" t="str">
        <f>DATA!C202&amp;" - "&amp;DATA!B202</f>
        <v>Dizajnér - SN1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2</v>
      </c>
      <c r="U203">
        <v>0</v>
      </c>
      <c r="V203">
        <v>0</v>
      </c>
      <c r="W203">
        <v>0</v>
      </c>
      <c r="X203">
        <v>2</v>
      </c>
      <c r="Y203">
        <v>0</v>
      </c>
      <c r="Z203">
        <v>0</v>
      </c>
      <c r="AA203">
        <v>0</v>
      </c>
      <c r="AB203">
        <v>0</v>
      </c>
      <c r="AC203">
        <v>0</v>
      </c>
      <c r="AD203" s="84">
        <v>0</v>
      </c>
      <c r="AE203" s="89">
        <f>SUM(C203,J203,T203,AD203,)</f>
        <v>2</v>
      </c>
    </row>
    <row r="204">
      <c r="A204" s="61" t="str">
        <f>DATA!A203</f>
        <v>TU Zvolen (TU.Zvolen)</v>
      </c>
      <c r="B204" s="97" t="str">
        <f>DATA!C203&amp;" - "&amp;DATA!B203</f>
        <v>Dizajnér - SN2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1</v>
      </c>
      <c r="U204">
        <v>0</v>
      </c>
      <c r="V204">
        <v>0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0</v>
      </c>
      <c r="AC204">
        <v>0</v>
      </c>
      <c r="AD204" s="84">
        <v>0</v>
      </c>
      <c r="AE204" s="89">
        <f>SUM(C204,J204,T204,AD204,)</f>
        <v>1</v>
      </c>
    </row>
    <row r="205">
      <c r="A205" s="61" t="str">
        <f>DATA!A204</f>
        <v>TU Zvolen (TU.Zvolen)</v>
      </c>
      <c r="B205" s="97" t="str">
        <f>DATA!C204&amp;" - "&amp;DATA!B204</f>
        <v>Kurátor výstavy - SN2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1</v>
      </c>
      <c r="U205">
        <v>0</v>
      </c>
      <c r="V205">
        <v>0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0</v>
      </c>
      <c r="AC205">
        <v>0</v>
      </c>
      <c r="AD205" s="84">
        <v>0</v>
      </c>
      <c r="AE205" s="89">
        <f>SUM(C205,J205,T205,AD205,)</f>
        <v>1</v>
      </c>
    </row>
    <row r="206">
      <c r="A206" s="61" t="str">
        <f>DATA!A205</f>
        <v>TU Zvolen (TU.Zvolen)</v>
      </c>
      <c r="B206" s="97" t="str">
        <f>DATA!C205&amp;" - "&amp;DATA!B205</f>
        <v>Dizajnér - SN3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2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2</v>
      </c>
      <c r="AA206">
        <v>0</v>
      </c>
      <c r="AB206">
        <v>0</v>
      </c>
      <c r="AC206">
        <v>0</v>
      </c>
      <c r="AD206" s="84">
        <v>0</v>
      </c>
      <c r="AE206" s="89">
        <f>SUM(C206,J206,T206,AD206,)</f>
        <v>2</v>
      </c>
    </row>
    <row r="207">
      <c r="A207" s="61" t="str">
        <f>DATA!A206</f>
        <v>TU Zvolen (TU.Zvolen)</v>
      </c>
      <c r="B207" s="97" t="str">
        <f>DATA!C206&amp;" - "&amp;DATA!B206</f>
        <v>Architekt - SR3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2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</v>
      </c>
      <c r="AD207" s="84">
        <v>0</v>
      </c>
      <c r="AE207" s="89">
        <f>SUM(C207,J207,T207,AD207,)</f>
        <v>2</v>
      </c>
    </row>
    <row r="208">
      <c r="A208" s="61" t="str">
        <f>DATA!A207</f>
        <v>TU Zvolen (TU.Zvolen)</v>
      </c>
      <c r="B208" s="97" t="str">
        <f>DATA!C207&amp;" - "&amp;DATA!B207</f>
        <v>Dizajnér - SR3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0</v>
      </c>
      <c r="K208" s="13">
        <v>0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3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3</v>
      </c>
      <c r="AD208" s="84">
        <v>0</v>
      </c>
      <c r="AE208" s="89">
        <f>SUM(C208,J208,T208,AD208,)</f>
        <v>3</v>
      </c>
    </row>
    <row r="209">
      <c r="A209" s="61" t="str">
        <f>DATA!A208</f>
        <v>VŠMU (VSMU)</v>
      </c>
      <c r="B209" s="97" t="str">
        <f>DATA!C208&amp;" - "&amp;DATA!B208</f>
        <v>Autor dramatizácie literárneho diela - EM1</v>
      </c>
      <c r="C209" s="84">
        <f>SUM(D209:I209)</f>
        <v>1</v>
      </c>
      <c r="D209" s="13">
        <v>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0</v>
      </c>
      <c r="K209" s="13">
        <v>0</v>
      </c>
      <c r="L209" s="13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1</v>
      </c>
    </row>
    <row r="210">
      <c r="A210" s="61" t="str">
        <f>DATA!A209</f>
        <v>VŠMU (VSMU)</v>
      </c>
      <c r="B210" s="97" t="str">
        <f>DATA!C209&amp;" - "&amp;DATA!B209</f>
        <v>Autor hudby - EM1</v>
      </c>
      <c r="C210" s="84">
        <f>SUM(D210:I210)</f>
        <v>1</v>
      </c>
      <c r="D210" s="13">
        <v>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0</v>
      </c>
      <c r="K210" s="13">
        <v>0</v>
      </c>
      <c r="L210" s="13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1</v>
      </c>
    </row>
    <row r="211">
      <c r="A211" s="61" t="str">
        <f>DATA!A210</f>
        <v>VŠMU (VSMU)</v>
      </c>
      <c r="B211" s="97" t="str">
        <f>DATA!C210&amp;" - "&amp;DATA!B210</f>
        <v>Autor námetu - EM1</v>
      </c>
      <c r="C211" s="84">
        <f>SUM(D211:I211)</f>
        <v>2</v>
      </c>
      <c r="D211" s="13">
        <v>2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0</v>
      </c>
      <c r="K211" s="13">
        <v>0</v>
      </c>
      <c r="L211" s="13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84">
        <f>SUM(U211:AC211)</f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2</v>
      </c>
    </row>
    <row r="212">
      <c r="A212" s="61" t="str">
        <f>DATA!A211</f>
        <v>VŠMU (VSMU)</v>
      </c>
      <c r="B212" s="97" t="str">
        <f>DATA!C211&amp;" - "&amp;DATA!B211</f>
        <v>Autor pohybovej spolupráce - EM1</v>
      </c>
      <c r="C212" s="84">
        <f>SUM(D212:I212)</f>
        <v>1</v>
      </c>
      <c r="D212" s="13">
        <v>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0</v>
      </c>
      <c r="K212" s="13">
        <v>0</v>
      </c>
      <c r="L212" s="13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84">
        <f>SUM(U212:AC212)</f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1</v>
      </c>
    </row>
    <row r="213">
      <c r="A213" s="61" t="str">
        <f>DATA!A212</f>
        <v>VŠMU (VSMU)</v>
      </c>
      <c r="B213" s="97" t="str">
        <f>DATA!C212&amp;" - "&amp;DATA!B212</f>
        <v>Autor scenára - EM1</v>
      </c>
      <c r="C213" s="84">
        <f>SUM(D213:I213)</f>
        <v>1</v>
      </c>
      <c r="D213" s="13">
        <v>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0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84">
        <f>SUM(U213:AC213)</f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1</v>
      </c>
    </row>
    <row r="214">
      <c r="A214" s="61" t="str">
        <f>DATA!A213</f>
        <v>VŠMU (VSMU)</v>
      </c>
      <c r="B214" s="97" t="str">
        <f>DATA!C213&amp;" - "&amp;DATA!B213</f>
        <v>Autor svetelného dizajnu - EM1</v>
      </c>
      <c r="C214" s="84">
        <f>SUM(D214:I214)</f>
        <v>1</v>
      </c>
      <c r="D214" s="13">
        <v>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1</v>
      </c>
    </row>
    <row r="215">
      <c r="A215" s="61" t="str">
        <f>DATA!A214</f>
        <v>VŠMU (VSMU)</v>
      </c>
      <c r="B215" s="97" t="str">
        <f>DATA!C214&amp;" - "&amp;DATA!B214</f>
        <v>Autor úpravy dramatického diela - EM1</v>
      </c>
      <c r="C215" s="84">
        <f>SUM(D215:I215)</f>
        <v>1</v>
      </c>
      <c r="D215" s="13">
        <v>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1</v>
      </c>
    </row>
    <row r="216">
      <c r="A216" s="61" t="str">
        <f>DATA!A215</f>
        <v>VŠMU (VSMU)</v>
      </c>
      <c r="B216" s="97" t="str">
        <f>DATA!C215&amp;" - "&amp;DATA!B215</f>
        <v>Dramaturg - EM1</v>
      </c>
      <c r="C216" s="84">
        <f>SUM(D216:I216)</f>
        <v>3</v>
      </c>
      <c r="D216" s="13">
        <v>3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s="84">
        <v>0</v>
      </c>
      <c r="AE216" s="89">
        <f>SUM(C216,J216,T216,AD216,)</f>
        <v>3</v>
      </c>
    </row>
    <row r="217">
      <c r="A217" s="61" t="str">
        <f>DATA!A216</f>
        <v>VŠMU (VSMU)</v>
      </c>
      <c r="B217" s="97" t="str">
        <f>DATA!C216&amp;" - "&amp;DATA!B216</f>
        <v>Dramaturg - EM1</v>
      </c>
      <c r="C217" s="84">
        <f>SUM(D217:I217)</f>
        <v>1</v>
      </c>
      <c r="D217" s="13">
        <v>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s="84">
        <v>0</v>
      </c>
      <c r="AE217" s="89">
        <f>SUM(C217,J217,T217,AD217,)</f>
        <v>1</v>
      </c>
    </row>
    <row r="218">
      <c r="A218" s="61" t="str">
        <f>DATA!A217</f>
        <v>VŠMU (VSMU)</v>
      </c>
      <c r="B218" s="97" t="str">
        <f>DATA!C217&amp;" - "&amp;DATA!B217</f>
        <v>Filmový architekt - EM1</v>
      </c>
      <c r="C218" s="84">
        <f>SUM(D218:I218)</f>
        <v>1</v>
      </c>
      <c r="D218" s="13">
        <v>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s="84">
        <v>0</v>
      </c>
      <c r="AE218" s="89">
        <f>SUM(C218,J218,T218,AD218,)</f>
        <v>1</v>
      </c>
    </row>
    <row r="219">
      <c r="A219" s="61" t="str">
        <f>DATA!A218</f>
        <v>VŠMU (VSMU)</v>
      </c>
      <c r="B219" s="97" t="str">
        <f>DATA!C218&amp;" - "&amp;DATA!B218</f>
        <v>Herec v hlavnej úlohe - EM1</v>
      </c>
      <c r="C219" s="84">
        <f>SUM(D219:I219)</f>
        <v>2</v>
      </c>
      <c r="D219" s="13">
        <v>2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s="84">
        <v>0</v>
      </c>
      <c r="AE219" s="89">
        <f>SUM(C219,J219,T219,AD219,)</f>
        <v>2</v>
      </c>
    </row>
    <row r="220">
      <c r="A220" s="61" t="str">
        <f>DATA!A219</f>
        <v>VŠMU (VSMU)</v>
      </c>
      <c r="B220" s="97" t="str">
        <f>DATA!C219&amp;" - "&amp;DATA!B219</f>
        <v>Herec v hlavnej úlohe - EM1</v>
      </c>
      <c r="C220" s="84">
        <f>SUM(D220:I220)</f>
        <v>2</v>
      </c>
      <c r="D220" s="13">
        <v>2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s="84">
        <v>0</v>
      </c>
      <c r="AE220" s="89">
        <f>SUM(C220,J220,T220,AD220,)</f>
        <v>2</v>
      </c>
    </row>
    <row r="221">
      <c r="A221" s="61" t="str">
        <f>DATA!A220</f>
        <v>VŠMU (VSMU)</v>
      </c>
      <c r="B221" s="97" t="str">
        <f>DATA!C220&amp;" - "&amp;DATA!B220</f>
        <v>Herec vo vedľajšej úlohe - EM1</v>
      </c>
      <c r="C221" s="84">
        <f>SUM(D221:I221)</f>
        <v>2</v>
      </c>
      <c r="D221" s="13">
        <v>2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s="84">
        <v>0</v>
      </c>
      <c r="AE221" s="89">
        <f>SUM(C221,J221,T221,AD221,)</f>
        <v>2</v>
      </c>
    </row>
    <row r="222">
      <c r="A222" s="61" t="str">
        <f>DATA!A221</f>
        <v>VŠMU (VSMU)</v>
      </c>
      <c r="B222" s="97" t="str">
        <f>DATA!C221&amp;" - "&amp;DATA!B221</f>
        <v>Herec vo vedľajšej úlohe - EM1</v>
      </c>
      <c r="C222" s="84">
        <f>SUM(D222:I222)</f>
        <v>1</v>
      </c>
      <c r="D222" s="13">
        <v>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s="84">
        <v>0</v>
      </c>
      <c r="AE222" s="89">
        <f>SUM(C222,J222,T222,AD222,)</f>
        <v>1</v>
      </c>
    </row>
    <row r="223">
      <c r="A223" s="61" t="str">
        <f>DATA!A222</f>
        <v>VŠMU (VSMU)</v>
      </c>
      <c r="B223" s="97" t="str">
        <f>DATA!C222&amp;" - "&amp;DATA!B222</f>
        <v>Choreograf - EM1</v>
      </c>
      <c r="C223" s="84">
        <f>SUM(D223:I223)</f>
        <v>2</v>
      </c>
      <c r="D223" s="13">
        <v>2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s="84">
        <v>0</v>
      </c>
      <c r="AE223" s="89">
        <f>SUM(C223,J223,T223,AD223,)</f>
        <v>2</v>
      </c>
    </row>
    <row r="224">
      <c r="A224" s="61" t="str">
        <f>DATA!A223</f>
        <v>VŠMU (VSMU)</v>
      </c>
      <c r="B224" s="97" t="str">
        <f>DATA!C223&amp;" - "&amp;DATA!B223</f>
        <v>Kameraman - EM1</v>
      </c>
      <c r="C224" s="84">
        <f>SUM(D224:I224)</f>
        <v>1</v>
      </c>
      <c r="D224" s="13">
        <v>1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s="84">
        <v>0</v>
      </c>
      <c r="AE224" s="89">
        <f>SUM(C224,J224,T224,AD224,)</f>
        <v>1</v>
      </c>
    </row>
    <row r="225">
      <c r="A225" s="61" t="str">
        <f>DATA!A224</f>
        <v>VŠMU (VSMU)</v>
      </c>
      <c r="B225" s="97" t="str">
        <f>DATA!C224&amp;" - "&amp;DATA!B224</f>
        <v>Majster zvuku - EM1</v>
      </c>
      <c r="C225" s="84">
        <f>SUM(D225:I225)</f>
        <v>2</v>
      </c>
      <c r="D225" s="13">
        <v>2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84">
        <v>0</v>
      </c>
      <c r="AE225" s="89">
        <f>SUM(C225,J225,T225,AD225,)</f>
        <v>2</v>
      </c>
    </row>
    <row r="226">
      <c r="A226" s="61" t="str">
        <f>DATA!A225</f>
        <v>VŠMU (VSMU)</v>
      </c>
      <c r="B226" s="97" t="str">
        <f>DATA!C225&amp;" - "&amp;DATA!B225</f>
        <v>Prekladateľ - EM1</v>
      </c>
      <c r="C226" s="84">
        <f>SUM(D226:I226)</f>
        <v>1</v>
      </c>
      <c r="D226" s="13">
        <v>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0</v>
      </c>
      <c r="K226" s="13">
        <v>0</v>
      </c>
      <c r="L226" s="13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1</v>
      </c>
    </row>
    <row r="227">
      <c r="A227" s="61" t="str">
        <f>DATA!A226</f>
        <v>VŠMU (VSMU)</v>
      </c>
      <c r="B227" s="97" t="str">
        <f>DATA!C226&amp;" - "&amp;DATA!B226</f>
        <v>Producent - EM1</v>
      </c>
      <c r="C227" s="84">
        <f>SUM(D227:I227)</f>
        <v>4</v>
      </c>
      <c r="D227" s="13">
        <v>4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0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84">
        <f>SUM(U227:AC227)</f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4</v>
      </c>
    </row>
    <row r="228">
      <c r="A228" s="61" t="str">
        <f>DATA!A227</f>
        <v>VŠMU (VSMU)</v>
      </c>
      <c r="B228" s="97" t="str">
        <f>DATA!C227&amp;" - "&amp;DATA!B227</f>
        <v>Producent - EM1</v>
      </c>
      <c r="C228" s="84">
        <f>SUM(D228:I228)</f>
        <v>1</v>
      </c>
      <c r="D228" s="13">
        <v>1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s="84">
        <v>0</v>
      </c>
      <c r="AE228" s="89">
        <f>SUM(C228,J228,T228,AD228,)</f>
        <v>1</v>
      </c>
    </row>
    <row r="229">
      <c r="A229" s="61" t="str">
        <f>DATA!A228</f>
        <v>VŠMU (VSMU)</v>
      </c>
      <c r="B229" s="97" t="str">
        <f>DATA!C228&amp;" - "&amp;DATA!B228</f>
        <v>Režisér - EM1</v>
      </c>
      <c r="C229" s="84">
        <f>SUM(D229:I229)</f>
        <v>1</v>
      </c>
      <c r="D229" s="13">
        <v>1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s="84">
        <v>0</v>
      </c>
      <c r="AE229" s="89">
        <f>SUM(C229,J229,T229,AD229,)</f>
        <v>1</v>
      </c>
    </row>
    <row r="230">
      <c r="A230" s="61" t="str">
        <f>DATA!A229</f>
        <v>VŠMU (VSMU)</v>
      </c>
      <c r="B230" s="97" t="str">
        <f>DATA!C229&amp;" - "&amp;DATA!B229</f>
        <v>Režisér - EM1</v>
      </c>
      <c r="C230" s="84">
        <f>SUM(D230:I230)</f>
        <v>5</v>
      </c>
      <c r="D230" s="13">
        <v>5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s="84">
        <v>0</v>
      </c>
      <c r="AE230" s="89">
        <f>SUM(C230,J230,T230,AD230,)</f>
        <v>5</v>
      </c>
    </row>
    <row r="231">
      <c r="A231" s="61" t="str">
        <f>DATA!A230</f>
        <v>VŠMU (VSMU)</v>
      </c>
      <c r="B231" s="97" t="str">
        <f>DATA!C230&amp;" - "&amp;DATA!B230</f>
        <v>Spevák - EM1</v>
      </c>
      <c r="C231" s="84">
        <f>SUM(D231:I231)</f>
        <v>1</v>
      </c>
      <c r="D231" s="13">
        <v>1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s="84">
        <v>0</v>
      </c>
      <c r="AE231" s="89">
        <f>SUM(C231,J231,T231,AD231,)</f>
        <v>1</v>
      </c>
    </row>
    <row r="232">
      <c r="A232" s="61" t="str">
        <f>DATA!A231</f>
        <v>VŠMU (VSMU)</v>
      </c>
      <c r="B232" s="97" t="str">
        <f>DATA!C231&amp;" - "&amp;DATA!B231</f>
        <v>Spevák - sólista - EM1</v>
      </c>
      <c r="C232" s="84">
        <f>SUM(D232:I232)</f>
        <v>1</v>
      </c>
      <c r="D232" s="13">
        <v>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1</v>
      </c>
    </row>
    <row r="233">
      <c r="A233" s="61" t="str">
        <f>DATA!A232</f>
        <v>VŠMU (VSMU)</v>
      </c>
      <c r="B233" s="97" t="str">
        <f>DATA!C232&amp;" - "&amp;DATA!B232</f>
        <v>Strihač - EM1</v>
      </c>
      <c r="C233" s="84">
        <f>SUM(D233:I233)</f>
        <v>1</v>
      </c>
      <c r="D233" s="13">
        <v>1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1</v>
      </c>
    </row>
    <row r="234">
      <c r="A234" s="61" t="str">
        <f>DATA!A233</f>
        <v>VŠMU (VSMU)</v>
      </c>
      <c r="B234" s="97" t="str">
        <f>DATA!C233&amp;" - "&amp;DATA!B233</f>
        <v>Tanečný interpret - EM1</v>
      </c>
      <c r="C234" s="84">
        <f>SUM(D234:I234)</f>
        <v>1</v>
      </c>
      <c r="D234" s="13">
        <v>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1</v>
      </c>
    </row>
    <row r="235">
      <c r="A235" s="61" t="str">
        <f>DATA!A234</f>
        <v>VŠMU (VSMU)</v>
      </c>
      <c r="B235" s="97" t="str">
        <f>DATA!C234&amp;" - "&amp;DATA!B234</f>
        <v>Autor scenára - EM2</v>
      </c>
      <c r="C235" s="84">
        <f>SUM(D235:I235)</f>
        <v>2</v>
      </c>
      <c r="D235" s="13">
        <v>0</v>
      </c>
      <c r="E235" s="13">
        <v>2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s="84">
        <v>0</v>
      </c>
      <c r="AE235" s="89">
        <f>SUM(C235,J235,T235,AD235,)</f>
        <v>2</v>
      </c>
    </row>
    <row r="236">
      <c r="A236" s="61" t="str">
        <f>DATA!A235</f>
        <v>VŠMU (VSMU)</v>
      </c>
      <c r="B236" s="97" t="str">
        <f>DATA!C235&amp;" - "&amp;DATA!B235</f>
        <v>Dramaturg - EM2</v>
      </c>
      <c r="C236" s="84">
        <f>SUM(D236:I236)</f>
        <v>1</v>
      </c>
      <c r="D236" s="13">
        <v>0</v>
      </c>
      <c r="E236" s="13">
        <v>1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84">
        <v>0</v>
      </c>
      <c r="AE236" s="89">
        <f>SUM(C236,J236,T236,AD236,)</f>
        <v>1</v>
      </c>
    </row>
    <row r="237">
      <c r="A237" s="61" t="str">
        <f>DATA!A236</f>
        <v>VŠMU (VSMU)</v>
      </c>
      <c r="B237" s="97" t="str">
        <f>DATA!C236&amp;" - "&amp;DATA!B236</f>
        <v>Filmový architekt - EM2</v>
      </c>
      <c r="C237" s="84">
        <f>SUM(D237:I237)</f>
        <v>8</v>
      </c>
      <c r="D237" s="13">
        <v>0</v>
      </c>
      <c r="E237" s="13">
        <v>8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s="84">
        <v>0</v>
      </c>
      <c r="AE237" s="89">
        <f>SUM(C237,J237,T237,AD237,)</f>
        <v>8</v>
      </c>
    </row>
    <row r="238">
      <c r="A238" s="61" t="str">
        <f>DATA!A237</f>
        <v>VŠMU (VSMU)</v>
      </c>
      <c r="B238" s="97" t="str">
        <f>DATA!C237&amp;" - "&amp;DATA!B237</f>
        <v>Herec vo vedľajšej úlohe - EM2</v>
      </c>
      <c r="C238" s="84">
        <f>SUM(D238:I238)</f>
        <v>8</v>
      </c>
      <c r="D238" s="13">
        <v>0</v>
      </c>
      <c r="E238" s="13">
        <v>8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s="84">
        <v>0</v>
      </c>
      <c r="AE238" s="89">
        <f>SUM(C238,J238,T238,AD238,)</f>
        <v>8</v>
      </c>
    </row>
    <row r="239">
      <c r="A239" s="61" t="str">
        <f>DATA!A238</f>
        <v>VŠMU (VSMU)</v>
      </c>
      <c r="B239" s="97" t="str">
        <f>DATA!C238&amp;" - "&amp;DATA!B238</f>
        <v>Inštrumentalista - EM2</v>
      </c>
      <c r="C239" s="84">
        <f>SUM(D239:I239)</f>
        <v>1</v>
      </c>
      <c r="D239" s="13">
        <v>0</v>
      </c>
      <c r="E239" s="13">
        <v>1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s="84">
        <v>0</v>
      </c>
      <c r="AE239" s="89">
        <f>SUM(C239,J239,T239,AD239,)</f>
        <v>1</v>
      </c>
    </row>
    <row r="240">
      <c r="A240" s="61" t="str">
        <f>DATA!A239</f>
        <v>VŠMU (VSMU)</v>
      </c>
      <c r="B240" s="97" t="str">
        <f>DATA!C239&amp;" - "&amp;DATA!B239</f>
        <v>Inštrumentalista - sólista - EM2</v>
      </c>
      <c r="C240" s="84">
        <f>SUM(D240:I240)</f>
        <v>1</v>
      </c>
      <c r="D240" s="13">
        <v>0</v>
      </c>
      <c r="E240" s="13">
        <v>1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s="84">
        <v>0</v>
      </c>
      <c r="AE240" s="89">
        <f>SUM(C240,J240,T240,AD240,)</f>
        <v>1</v>
      </c>
    </row>
    <row r="241">
      <c r="A241" s="61" t="str">
        <f>DATA!A240</f>
        <v>VŠMU (VSMU)</v>
      </c>
      <c r="B241" s="97" t="str">
        <f>DATA!C240&amp;" - "&amp;DATA!B240</f>
        <v>Kostýmový výtvarník - EM2</v>
      </c>
      <c r="C241" s="84">
        <f>SUM(D241:I241)</f>
        <v>1</v>
      </c>
      <c r="D241" s="13">
        <v>0</v>
      </c>
      <c r="E241" s="13">
        <v>1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s="84">
        <v>0</v>
      </c>
      <c r="AE241" s="89">
        <f>SUM(C241,J241,T241,AD241,)</f>
        <v>1</v>
      </c>
    </row>
    <row r="242">
      <c r="A242" s="61" t="str">
        <f>DATA!A241</f>
        <v>VŠMU (VSMU)</v>
      </c>
      <c r="B242" s="97" t="str">
        <f>DATA!C241&amp;" - "&amp;DATA!B241</f>
        <v>Majster zvuku - EM2</v>
      </c>
      <c r="C242" s="84">
        <f>SUM(D242:I242)</f>
        <v>2</v>
      </c>
      <c r="D242" s="13">
        <v>0</v>
      </c>
      <c r="E242" s="13">
        <v>2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s="84">
        <v>0</v>
      </c>
      <c r="AE242" s="89">
        <f>SUM(C242,J242,T242,AD242,)</f>
        <v>2</v>
      </c>
    </row>
    <row r="243">
      <c r="A243" s="61" t="str">
        <f>DATA!A242</f>
        <v>VŠMU (VSMU)</v>
      </c>
      <c r="B243" s="97" t="str">
        <f>DATA!C242&amp;" - "&amp;DATA!B242</f>
        <v>Režisér - EM2</v>
      </c>
      <c r="C243" s="84">
        <f>SUM(D243:I243)</f>
        <v>1</v>
      </c>
      <c r="D243" s="13">
        <v>0</v>
      </c>
      <c r="E243" s="13">
        <v>1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s="84">
        <v>0</v>
      </c>
      <c r="AE243" s="89">
        <f>SUM(C243,J243,T243,AD243,)</f>
        <v>1</v>
      </c>
    </row>
    <row r="244">
      <c r="A244" s="61" t="str">
        <f>DATA!A243</f>
        <v>VŠMU (VSMU)</v>
      </c>
      <c r="B244" s="97" t="str">
        <f>DATA!C243&amp;" - "&amp;DATA!B243</f>
        <v>Inštrumentalista - sólista - EM3</v>
      </c>
      <c r="C244" s="84">
        <f>SUM(D244:I244)</f>
        <v>1</v>
      </c>
      <c r="D244" s="13">
        <v>0</v>
      </c>
      <c r="E244" s="13">
        <v>0</v>
      </c>
      <c r="F244" s="13">
        <v>1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s="84">
        <v>0</v>
      </c>
      <c r="AE244" s="89">
        <f>SUM(C244,J244,T244,AD244,)</f>
        <v>1</v>
      </c>
    </row>
    <row r="245">
      <c r="A245" s="61" t="str">
        <f>DATA!A244</f>
        <v>VŠMU (VSMU)</v>
      </c>
      <c r="B245" s="97" t="str">
        <f>DATA!C244&amp;" - "&amp;DATA!B244</f>
        <v>Autor hudby - EN1</v>
      </c>
      <c r="C245" s="84">
        <f>SUM(D245:I245)</f>
        <v>1</v>
      </c>
      <c r="D245" s="13">
        <v>0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s="84">
        <v>0</v>
      </c>
      <c r="AE245" s="89">
        <f>SUM(C245,J245,T245,AD245,)</f>
        <v>1</v>
      </c>
    </row>
    <row r="246">
      <c r="A246" s="61" t="str">
        <f>DATA!A245</f>
        <v>VŠMU (VSMU)</v>
      </c>
      <c r="B246" s="97" t="str">
        <f>DATA!C245&amp;" - "&amp;DATA!B245</f>
        <v>Autor svetelného dizajnu - EN1</v>
      </c>
      <c r="C246" s="84">
        <f>SUM(D246:I246)</f>
        <v>2</v>
      </c>
      <c r="D246" s="13">
        <v>0</v>
      </c>
      <c r="E246" s="13">
        <v>0</v>
      </c>
      <c r="F246" s="13">
        <v>0</v>
      </c>
      <c r="G246" s="13">
        <v>2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s="84">
        <v>0</v>
      </c>
      <c r="AE246" s="89">
        <f>SUM(C246,J246,T246,AD246,)</f>
        <v>2</v>
      </c>
    </row>
    <row r="247">
      <c r="A247" s="61" t="str">
        <f>DATA!A246</f>
        <v>VŠMU (VSMU)</v>
      </c>
      <c r="B247" s="97" t="str">
        <f>DATA!C246&amp;" - "&amp;DATA!B246</f>
        <v>Autor úpravy dramatického diela - EN1</v>
      </c>
      <c r="C247" s="84">
        <f>SUM(D247:I247)</f>
        <v>1</v>
      </c>
      <c r="D247" s="13">
        <v>0</v>
      </c>
      <c r="E247" s="13">
        <v>0</v>
      </c>
      <c r="F247" s="13">
        <v>0</v>
      </c>
      <c r="G247" s="13">
        <v>1</v>
      </c>
      <c r="H247" s="13">
        <v>0</v>
      </c>
      <c r="I247" s="13">
        <v>0</v>
      </c>
      <c r="J247" s="84">
        <f>SUM(K247:S247)</f>
        <v>0</v>
      </c>
      <c r="K247" s="13">
        <v>0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84">
        <v>0</v>
      </c>
      <c r="AE247" s="89">
        <f>SUM(C247,J247,T247,AD247,)</f>
        <v>1</v>
      </c>
    </row>
    <row r="248">
      <c r="A248" s="61" t="str">
        <f>DATA!A247</f>
        <v>VŠMU (VSMU)</v>
      </c>
      <c r="B248" s="97" t="str">
        <f>DATA!C247&amp;" - "&amp;DATA!B247</f>
        <v>Dramaturg - EN1</v>
      </c>
      <c r="C248" s="84">
        <f>SUM(D248:I248)</f>
        <v>6</v>
      </c>
      <c r="D248" s="13">
        <v>0</v>
      </c>
      <c r="E248" s="13">
        <v>0</v>
      </c>
      <c r="F248" s="13">
        <v>0</v>
      </c>
      <c r="G248" s="13">
        <v>6</v>
      </c>
      <c r="H248" s="13">
        <v>0</v>
      </c>
      <c r="I248" s="13">
        <v>0</v>
      </c>
      <c r="J248" s="84">
        <f>SUM(K248:S248)</f>
        <v>0</v>
      </c>
      <c r="K248" s="13">
        <v>0</v>
      </c>
      <c r="L248" s="13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s="84">
        <v>0</v>
      </c>
      <c r="AE248" s="89">
        <f>SUM(C248,J248,T248,AD248,)</f>
        <v>6</v>
      </c>
    </row>
    <row r="249">
      <c r="A249" s="61" t="str">
        <f>DATA!A248</f>
        <v>VŠMU (VSMU)</v>
      </c>
      <c r="B249" s="97" t="str">
        <f>DATA!C248&amp;" - "&amp;DATA!B248</f>
        <v>Herec v hlavnej úlohe - EN1</v>
      </c>
      <c r="C249" s="84">
        <f>SUM(D249:I249)</f>
        <v>1</v>
      </c>
      <c r="D249" s="13">
        <v>0</v>
      </c>
      <c r="E249" s="13">
        <v>0</v>
      </c>
      <c r="F249" s="13">
        <v>0</v>
      </c>
      <c r="G249" s="13">
        <v>1</v>
      </c>
      <c r="H249" s="13">
        <v>0</v>
      </c>
      <c r="I249" s="13">
        <v>0</v>
      </c>
      <c r="J249" s="84">
        <f>SUM(K249:S249)</f>
        <v>0</v>
      </c>
      <c r="K249" s="13">
        <v>0</v>
      </c>
      <c r="L249" s="13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1</v>
      </c>
    </row>
    <row r="250">
      <c r="A250" s="61" t="str">
        <f>DATA!A249</f>
        <v>VŠMU (VSMU)</v>
      </c>
      <c r="B250" s="97" t="str">
        <f>DATA!C249&amp;" - "&amp;DATA!B249</f>
        <v>Herec vo vedľajšej úlohe - EN1</v>
      </c>
      <c r="C250" s="84">
        <f>SUM(D250:I250)</f>
        <v>2</v>
      </c>
      <c r="D250" s="13">
        <v>0</v>
      </c>
      <c r="E250" s="13">
        <v>0</v>
      </c>
      <c r="F250" s="13">
        <v>0</v>
      </c>
      <c r="G250" s="13">
        <v>2</v>
      </c>
      <c r="H250" s="13">
        <v>0</v>
      </c>
      <c r="I250" s="13">
        <v>0</v>
      </c>
      <c r="J250" s="84">
        <f>SUM(K250:S250)</f>
        <v>0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2</v>
      </c>
    </row>
    <row r="251">
      <c r="A251" s="61" t="str">
        <f>DATA!A250</f>
        <v>VŠMU (VSMU)</v>
      </c>
      <c r="B251" s="97" t="str">
        <f>DATA!C250&amp;" - "&amp;DATA!B250</f>
        <v>Choreograf - EN1</v>
      </c>
      <c r="C251" s="84">
        <f>SUM(D251:I251)</f>
        <v>2</v>
      </c>
      <c r="D251" s="13">
        <v>0</v>
      </c>
      <c r="E251" s="13">
        <v>0</v>
      </c>
      <c r="F251" s="13">
        <v>0</v>
      </c>
      <c r="G251" s="13">
        <v>2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s="84">
        <v>0</v>
      </c>
      <c r="AE251" s="89">
        <f>SUM(C251,J251,T251,AD251,)</f>
        <v>2</v>
      </c>
    </row>
    <row r="252">
      <c r="A252" s="61" t="str">
        <f>DATA!A251</f>
        <v>VŠMU (VSMU)</v>
      </c>
      <c r="B252" s="97" t="str">
        <f>DATA!C251&amp;" - "&amp;DATA!B251</f>
        <v>Inštrumentalista - EN1</v>
      </c>
      <c r="C252" s="84">
        <f>SUM(D252:I252)</f>
        <v>1</v>
      </c>
      <c r="D252" s="13">
        <v>0</v>
      </c>
      <c r="E252" s="13">
        <v>0</v>
      </c>
      <c r="F252" s="13">
        <v>0</v>
      </c>
      <c r="G252" s="13">
        <v>1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s="84">
        <v>0</v>
      </c>
      <c r="AE252" s="89">
        <f>SUM(C252,J252,T252,AD252,)</f>
        <v>1</v>
      </c>
    </row>
    <row r="253">
      <c r="A253" s="61" t="str">
        <f>DATA!A252</f>
        <v>VŠMU (VSMU)</v>
      </c>
      <c r="B253" s="97" t="str">
        <f>DATA!C252&amp;" - "&amp;DATA!B252</f>
        <v>Režisér - EN1</v>
      </c>
      <c r="C253" s="84">
        <f>SUM(D253:I253)</f>
        <v>4</v>
      </c>
      <c r="D253" s="13">
        <v>0</v>
      </c>
      <c r="E253" s="13">
        <v>0</v>
      </c>
      <c r="F253" s="13">
        <v>0</v>
      </c>
      <c r="G253" s="13">
        <v>4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s="84">
        <v>0</v>
      </c>
      <c r="AE253" s="89">
        <f>SUM(C253,J253,T253,AD253,)</f>
        <v>4</v>
      </c>
    </row>
    <row r="254">
      <c r="A254" s="61" t="str">
        <f>DATA!A253</f>
        <v>VŠMU (VSMU)</v>
      </c>
      <c r="B254" s="97" t="str">
        <f>DATA!C253&amp;" - "&amp;DATA!B253</f>
        <v>Scénograf - EN1</v>
      </c>
      <c r="C254" s="84">
        <f>SUM(D254:I254)</f>
        <v>2</v>
      </c>
      <c r="D254" s="13">
        <v>0</v>
      </c>
      <c r="E254" s="13">
        <v>0</v>
      </c>
      <c r="F254" s="13">
        <v>0</v>
      </c>
      <c r="G254" s="13">
        <v>2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2</v>
      </c>
    </row>
    <row r="255">
      <c r="A255" s="61" t="str">
        <f>DATA!A254</f>
        <v>VŠMU (VSMU)</v>
      </c>
      <c r="B255" s="97" t="str">
        <f>DATA!C254&amp;" - "&amp;DATA!B254</f>
        <v>Spevák - sólista - EN1</v>
      </c>
      <c r="C255" s="84">
        <f>SUM(D255:I255)</f>
        <v>2</v>
      </c>
      <c r="D255" s="13">
        <v>0</v>
      </c>
      <c r="E255" s="13">
        <v>0</v>
      </c>
      <c r="F255" s="13">
        <v>0</v>
      </c>
      <c r="G255" s="13">
        <v>2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2</v>
      </c>
    </row>
    <row r="256">
      <c r="A256" s="61" t="str">
        <f>DATA!A255</f>
        <v>VŠMU (VSMU)</v>
      </c>
      <c r="B256" s="97" t="str">
        <f>DATA!C255&amp;" - "&amp;DATA!B255</f>
        <v>Tanečný interpret - sólista - EN1</v>
      </c>
      <c r="C256" s="84">
        <f>SUM(D256:I256)</f>
        <v>1</v>
      </c>
      <c r="D256" s="13">
        <v>0</v>
      </c>
      <c r="E256" s="13">
        <v>0</v>
      </c>
      <c r="F256" s="13">
        <v>0</v>
      </c>
      <c r="G256" s="13">
        <v>1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s="84">
        <v>0</v>
      </c>
      <c r="AE256" s="89">
        <f>SUM(C256,J256,T256,AD256,)</f>
        <v>1</v>
      </c>
    </row>
    <row r="257">
      <c r="A257" s="61" t="str">
        <f>DATA!A256</f>
        <v>VŠMU (VSMU)</v>
      </c>
      <c r="B257" s="97" t="str">
        <f>DATA!C256&amp;" - "&amp;DATA!B256</f>
        <v>Autor hudby - EN2</v>
      </c>
      <c r="C257" s="84">
        <f>SUM(D257:I257)</f>
        <v>1</v>
      </c>
      <c r="D257" s="13">
        <v>0</v>
      </c>
      <c r="E257" s="13">
        <v>0</v>
      </c>
      <c r="F257" s="13">
        <v>0</v>
      </c>
      <c r="G257" s="13">
        <v>0</v>
      </c>
      <c r="H257" s="13">
        <v>1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1</v>
      </c>
    </row>
    <row r="258">
      <c r="A258" s="61" t="str">
        <f>DATA!A257</f>
        <v>VŠMU (VSMU)</v>
      </c>
      <c r="B258" s="97" t="str">
        <f>DATA!C257&amp;" - "&amp;DATA!B257</f>
        <v>Autor pohybovej spolupráce - EN2</v>
      </c>
      <c r="C258" s="84">
        <f>SUM(D258:I258)</f>
        <v>1</v>
      </c>
      <c r="D258" s="13">
        <v>0</v>
      </c>
      <c r="E258" s="13">
        <v>0</v>
      </c>
      <c r="F258" s="13">
        <v>0</v>
      </c>
      <c r="G258" s="13">
        <v>0</v>
      </c>
      <c r="H258" s="13">
        <v>1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1</v>
      </c>
    </row>
    <row r="259">
      <c r="A259" s="61" t="str">
        <f>DATA!A258</f>
        <v>VŠMU (VSMU)</v>
      </c>
      <c r="B259" s="97" t="str">
        <f>DATA!C258&amp;" - "&amp;DATA!B258</f>
        <v>Autor úpravy dramatického diela - EN2</v>
      </c>
      <c r="C259" s="84">
        <f>SUM(D259:I259)</f>
        <v>1</v>
      </c>
      <c r="D259" s="13">
        <v>0</v>
      </c>
      <c r="E259" s="13">
        <v>0</v>
      </c>
      <c r="F259" s="13">
        <v>0</v>
      </c>
      <c r="G259" s="13">
        <v>0</v>
      </c>
      <c r="H259" s="13">
        <v>1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1</v>
      </c>
    </row>
    <row r="260">
      <c r="A260" s="61" t="str">
        <f>DATA!A259</f>
        <v>VŠMU (VSMU)</v>
      </c>
      <c r="B260" s="97" t="str">
        <f>DATA!C259&amp;" - "&amp;DATA!B259</f>
        <v>Autor videoprojekcie - EN2</v>
      </c>
      <c r="C260" s="84">
        <f>SUM(D260:I260)</f>
        <v>1</v>
      </c>
      <c r="D260" s="13">
        <v>0</v>
      </c>
      <c r="E260" s="13">
        <v>0</v>
      </c>
      <c r="F260" s="13">
        <v>0</v>
      </c>
      <c r="G260" s="13">
        <v>0</v>
      </c>
      <c r="H260" s="13">
        <v>1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0</v>
      </c>
      <c r="AE260" s="89">
        <f>SUM(C260,J260,T260,AD260,)</f>
        <v>1</v>
      </c>
    </row>
    <row r="261">
      <c r="A261" s="61" t="str">
        <f>DATA!A260</f>
        <v>VŠMU (VSMU)</v>
      </c>
      <c r="B261" s="97" t="str">
        <f>DATA!C260&amp;" - "&amp;DATA!B260</f>
        <v>Dramaturg - EN2</v>
      </c>
      <c r="C261" s="84">
        <f>SUM(D261:I261)</f>
        <v>1</v>
      </c>
      <c r="D261" s="13">
        <v>0</v>
      </c>
      <c r="E261" s="13">
        <v>0</v>
      </c>
      <c r="F261" s="13">
        <v>0</v>
      </c>
      <c r="G261" s="13">
        <v>0</v>
      </c>
      <c r="H261" s="13">
        <v>1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VŠMU (VSMU)</v>
      </c>
      <c r="B262" s="97" t="str">
        <f>DATA!C261&amp;" - "&amp;DATA!B261</f>
        <v>Kostýmový výtvarník - EN2</v>
      </c>
      <c r="C262" s="84">
        <f>SUM(D262:I262)</f>
        <v>1</v>
      </c>
      <c r="D262" s="13">
        <v>0</v>
      </c>
      <c r="E262" s="13">
        <v>0</v>
      </c>
      <c r="F262" s="13">
        <v>0</v>
      </c>
      <c r="G262" s="13">
        <v>0</v>
      </c>
      <c r="H262" s="13">
        <v>1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1</v>
      </c>
    </row>
    <row r="263">
      <c r="A263" s="61" t="str">
        <f>DATA!A262</f>
        <v>VŠMU (VSMU)</v>
      </c>
      <c r="B263" s="97" t="str">
        <f>DATA!C262&amp;" - "&amp;DATA!B262</f>
        <v>Režisér - EN2</v>
      </c>
      <c r="C263" s="84">
        <f>SUM(D263:I263)</f>
        <v>1</v>
      </c>
      <c r="D263" s="13">
        <v>0</v>
      </c>
      <c r="E263" s="13">
        <v>0</v>
      </c>
      <c r="F263" s="13">
        <v>0</v>
      </c>
      <c r="G263" s="13">
        <v>0</v>
      </c>
      <c r="H263" s="13">
        <v>1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1</v>
      </c>
    </row>
    <row r="264">
      <c r="A264" s="61" t="str">
        <f>DATA!A263</f>
        <v>VŠMU (VSMU)</v>
      </c>
      <c r="B264" s="97" t="str">
        <f>DATA!C263&amp;" - "&amp;DATA!B263</f>
        <v>Scénograf - EN2</v>
      </c>
      <c r="C264" s="84">
        <f>SUM(D264:I264)</f>
        <v>2</v>
      </c>
      <c r="D264" s="13">
        <v>0</v>
      </c>
      <c r="E264" s="13">
        <v>0</v>
      </c>
      <c r="F264" s="13">
        <v>0</v>
      </c>
      <c r="G264" s="13">
        <v>0</v>
      </c>
      <c r="H264" s="13">
        <v>2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2</v>
      </c>
    </row>
    <row r="265">
      <c r="A265" s="61" t="str">
        <f>DATA!A264</f>
        <v>VŠMU (VSMU)</v>
      </c>
      <c r="B265" s="97" t="str">
        <f>DATA!C264&amp;" - "&amp;DATA!B264</f>
        <v>Inštrumentalista - EN3</v>
      </c>
      <c r="C265" s="84">
        <f>SUM(D265:I265)</f>
        <v>3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3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3</v>
      </c>
    </row>
    <row r="266">
      <c r="A266" s="61" t="str">
        <f>DATA!A265</f>
        <v>VŠMU (VSMU)</v>
      </c>
      <c r="B266" s="97" t="str">
        <f>DATA!C265&amp;" - "&amp;DATA!B265</f>
        <v>Inštrumentalista - sólista - EN3</v>
      </c>
      <c r="C266" s="84">
        <f>SUM(D266:I266)</f>
        <v>3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3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3</v>
      </c>
    </row>
    <row r="267">
      <c r="A267" s="61" t="str">
        <f>DATA!A266</f>
        <v>VŠMU (VSMU)</v>
      </c>
      <c r="B267" s="97" t="str">
        <f>DATA!C266&amp;" - "&amp;DATA!B266</f>
        <v>Spevák - sólista - EN3</v>
      </c>
      <c r="C267" s="84">
        <f>SUM(D267:I267)</f>
        <v>1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1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1</v>
      </c>
    </row>
    <row r="268">
      <c r="A268" s="61" t="str">
        <f>DATA!A267</f>
        <v>VŠMU (VSMU)</v>
      </c>
      <c r="B268" s="97" t="str">
        <f>DATA!C267&amp;" - "&amp;DATA!B267</f>
        <v>Dizajnér - I</v>
      </c>
      <c r="C268" s="84">
        <f>SUM(D268:I268)</f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s="84">
        <v>1</v>
      </c>
      <c r="AE268" s="89">
        <f>SUM(C268,J268,T268,AD268,)</f>
        <v>1</v>
      </c>
    </row>
    <row r="269">
      <c r="A269" s="61" t="str">
        <f>DATA!A268</f>
        <v>VŠMU (VSMU)</v>
      </c>
      <c r="B269" s="97" t="str">
        <f>DATA!C268&amp;" - "&amp;DATA!B268</f>
        <v>Herec v hlavnej úlohe - I</v>
      </c>
      <c r="C269" s="84">
        <f>SUM(D269:I269)</f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84">
        <v>1</v>
      </c>
      <c r="AE269" s="89">
        <f>SUM(C269,J269,T269,AD269,)</f>
        <v>1</v>
      </c>
    </row>
    <row r="270">
      <c r="A270" s="61" t="str">
        <f>DATA!A269</f>
        <v>VŠMU (VSMU)</v>
      </c>
      <c r="B270" s="97" t="str">
        <f>DATA!C269&amp;" - "&amp;DATA!B269</f>
        <v>Inštrumentalista - sólista - I</v>
      </c>
      <c r="C270" s="84">
        <f>SUM(D270:I270)</f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s="84">
        <v>1</v>
      </c>
      <c r="AE270" s="89">
        <f>SUM(C270,J270,T270,AD270,)</f>
        <v>1</v>
      </c>
    </row>
    <row r="271">
      <c r="A271" s="61" t="str">
        <f>DATA!A270</f>
        <v>VŠMU (VSMU)</v>
      </c>
      <c r="B271" s="97" t="str">
        <f>DATA!C270&amp;" - "&amp;DATA!B270</f>
        <v>Autor hudby - SM1</v>
      </c>
      <c r="C271" s="84">
        <f>SUM(D271:I271)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4</v>
      </c>
      <c r="U271">
        <v>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s="84">
        <v>0</v>
      </c>
      <c r="AE271" s="89">
        <f>SUM(C271,J271,T271,AD271,)</f>
        <v>4</v>
      </c>
    </row>
    <row r="272">
      <c r="A272" s="61" t="str">
        <f>DATA!A271</f>
        <v>VŠMU (VSMU)</v>
      </c>
      <c r="B272" s="97" t="str">
        <f>DATA!C271&amp;" - "&amp;DATA!B271</f>
        <v>Autor pohybovej spolupráce - SM1</v>
      </c>
      <c r="C272" s="84">
        <f>SUM(D272:I272)</f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2</v>
      </c>
      <c r="U272">
        <v>2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84">
        <v>0</v>
      </c>
      <c r="AE272" s="89">
        <f>SUM(C272,J272,T272,AD272,)</f>
        <v>2</v>
      </c>
    </row>
    <row r="273">
      <c r="A273" s="61" t="str">
        <f>DATA!A272</f>
        <v>VŠMU (VSMU)</v>
      </c>
      <c r="B273" s="97" t="str">
        <f>DATA!C272&amp;" - "&amp;DATA!B272</f>
        <v>Autor svetelného dizajnu - SM1</v>
      </c>
      <c r="C273" s="84">
        <f>SUM(D273:I273)</f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2</v>
      </c>
      <c r="U273">
        <v>2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s="84">
        <v>0</v>
      </c>
      <c r="AE273" s="89">
        <f>SUM(C273,J273,T273,AD273,)</f>
        <v>2</v>
      </c>
    </row>
    <row r="274">
      <c r="A274" s="61" t="str">
        <f>DATA!A273</f>
        <v>VŠMU (VSMU)</v>
      </c>
      <c r="B274" s="97" t="str">
        <f>DATA!C273&amp;" - "&amp;DATA!B273</f>
        <v>Dirigent - SM1</v>
      </c>
      <c r="C274" s="84">
        <f>SUM(D274:I274)</f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0</v>
      </c>
      <c r="K274" s="13">
        <v>0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6</v>
      </c>
      <c r="U274">
        <v>6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6</v>
      </c>
    </row>
    <row r="275">
      <c r="A275" s="61" t="str">
        <f>DATA!A274</f>
        <v>VŠMU (VSMU)</v>
      </c>
      <c r="B275" s="97" t="str">
        <f>DATA!C274&amp;" - "&amp;DATA!B274</f>
        <v>Dizajnér - SM1</v>
      </c>
      <c r="C275" s="84">
        <f>SUM(D275:I275)</f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0</v>
      </c>
      <c r="K275" s="13">
        <v>0</v>
      </c>
      <c r="L275" s="13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1</v>
      </c>
      <c r="U275">
        <v>1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1</v>
      </c>
    </row>
    <row r="276">
      <c r="A276" s="61" t="str">
        <f>DATA!A275</f>
        <v>VŠMU (VSMU)</v>
      </c>
      <c r="B276" s="97" t="str">
        <f>DATA!C275&amp;" - "&amp;DATA!B275</f>
        <v>Dramaturg - SM1</v>
      </c>
      <c r="C276" s="84">
        <f>SUM(D276:I276)</f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4</v>
      </c>
      <c r="U276">
        <v>4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4</v>
      </c>
    </row>
    <row r="277">
      <c r="A277" s="61" t="str">
        <f>DATA!A276</f>
        <v>VŠMU (VSMU)</v>
      </c>
      <c r="B277" s="97" t="str">
        <f>DATA!C276&amp;" - "&amp;DATA!B276</f>
        <v>Dramaturg projektu - SM1</v>
      </c>
      <c r="C277" s="84">
        <f>SUM(D277:I277)</f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1</v>
      </c>
      <c r="U277">
        <v>1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1</v>
      </c>
    </row>
    <row r="278">
      <c r="A278" s="61" t="str">
        <f>DATA!A277</f>
        <v>VŠMU (VSMU)</v>
      </c>
      <c r="B278" s="97" t="str">
        <f>DATA!C277&amp;" - "&amp;DATA!B277</f>
        <v>Herec v hlavnej úlohe - SM1</v>
      </c>
      <c r="C278" s="84">
        <f>SUM(D278:I278)</f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3</v>
      </c>
      <c r="U278">
        <v>3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3</v>
      </c>
    </row>
    <row r="279">
      <c r="A279" s="61" t="str">
        <f>DATA!A278</f>
        <v>VŠMU (VSMU)</v>
      </c>
      <c r="B279" s="97" t="str">
        <f>DATA!C278&amp;" - "&amp;DATA!B278</f>
        <v>Herec vo vedľajšej úlohe - SM1</v>
      </c>
      <c r="C279" s="84">
        <f>SUM(D279:I279)</f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1</v>
      </c>
      <c r="U279">
        <v>1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1</v>
      </c>
    </row>
    <row r="280">
      <c r="A280" s="61" t="str">
        <f>DATA!A279</f>
        <v>VŠMU (VSMU)</v>
      </c>
      <c r="B280" s="97" t="str">
        <f>DATA!C279&amp;" - "&amp;DATA!B279</f>
        <v>Choreograf - SM1</v>
      </c>
      <c r="C280" s="84">
        <f>SUM(D280:I280)</f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3</v>
      </c>
      <c r="U280">
        <v>3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3</v>
      </c>
    </row>
    <row r="281">
      <c r="A281" s="61" t="str">
        <f>DATA!A280</f>
        <v>VŠMU (VSMU)</v>
      </c>
      <c r="B281" s="97" t="str">
        <f>DATA!C280&amp;" - "&amp;DATA!B280</f>
        <v>Inštrumentalista - SM1</v>
      </c>
      <c r="C281" s="84">
        <f>SUM(D281:I281)</f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16</v>
      </c>
      <c r="U281">
        <v>16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16</v>
      </c>
    </row>
    <row r="282">
      <c r="A282" s="61" t="str">
        <f>DATA!A281</f>
        <v>VŠMU (VSMU)</v>
      </c>
      <c r="B282" s="97" t="str">
        <f>DATA!C281&amp;" - "&amp;DATA!B281</f>
        <v>Inštrumentalista - sólista - SM1</v>
      </c>
      <c r="C282" s="84">
        <f>SUM(D282:I282)</f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3</v>
      </c>
      <c r="U282">
        <v>3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3</v>
      </c>
    </row>
    <row r="283">
      <c r="A283" s="61" t="str">
        <f>DATA!A282</f>
        <v>VŠMU (VSMU)</v>
      </c>
      <c r="B283" s="97" t="str">
        <f>DATA!C282&amp;" - "&amp;DATA!B282</f>
        <v>Majster zvuku - SM1</v>
      </c>
      <c r="C283" s="84">
        <f>SUM(D283:I283)</f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1</v>
      </c>
      <c r="U283">
        <v>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1</v>
      </c>
    </row>
    <row r="284">
      <c r="A284" s="61" t="str">
        <f>DATA!A283</f>
        <v>VŠMU (VSMU)</v>
      </c>
      <c r="B284" s="97" t="str">
        <f>DATA!C283&amp;" - "&amp;DATA!B283</f>
        <v>Producent - SM1</v>
      </c>
      <c r="C284" s="84">
        <f>SUM(D284:I284)</f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2</v>
      </c>
      <c r="U284">
        <v>2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2</v>
      </c>
    </row>
    <row r="285">
      <c r="A285" s="61" t="str">
        <f>DATA!A284</f>
        <v>VŠMU (VSMU)</v>
      </c>
      <c r="B285" s="97" t="str">
        <f>DATA!C284&amp;" - "&amp;DATA!B284</f>
        <v>Producent - SM1</v>
      </c>
      <c r="C285" s="84">
        <f>SUM(D285:I285)</f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1</v>
      </c>
      <c r="U285">
        <v>1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1</v>
      </c>
    </row>
    <row r="286">
      <c r="A286" s="61" t="str">
        <f>DATA!A285</f>
        <v>VŠMU (VSMU)</v>
      </c>
      <c r="B286" s="97" t="str">
        <f>DATA!C285&amp;" - "&amp;DATA!B285</f>
        <v>Producent VFX - SM1</v>
      </c>
      <c r="C286" s="84">
        <f>SUM(D286:I286)</f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2</v>
      </c>
      <c r="U286">
        <v>2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2</v>
      </c>
    </row>
    <row r="287">
      <c r="A287" s="61" t="str">
        <f>DATA!A286</f>
        <v>VŠMU (VSMU)</v>
      </c>
      <c r="B287" s="97" t="str">
        <f>DATA!C286&amp;" - "&amp;DATA!B286</f>
        <v>Reštaurátor - SM1</v>
      </c>
      <c r="C287" s="84">
        <f>SUM(D287:I287)</f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3</v>
      </c>
      <c r="U287">
        <v>3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3</v>
      </c>
    </row>
    <row r="288">
      <c r="A288" s="61" t="str">
        <f>DATA!A287</f>
        <v>VŠMU (VSMU)</v>
      </c>
      <c r="B288" s="97" t="str">
        <f>DATA!C287&amp;" - "&amp;DATA!B287</f>
        <v>Režisér - SM1</v>
      </c>
      <c r="C288" s="84">
        <f>SUM(D288:I288)</f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3</v>
      </c>
      <c r="U288">
        <v>3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3</v>
      </c>
    </row>
    <row r="289">
      <c r="A289" s="61" t="str">
        <f>DATA!A288</f>
        <v>VŠMU (VSMU)</v>
      </c>
      <c r="B289" s="97" t="str">
        <f>DATA!C288&amp;" - "&amp;DATA!B288</f>
        <v>Režisér - SM1</v>
      </c>
      <c r="C289" s="84">
        <f>SUM(D289:I289)</f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7</v>
      </c>
      <c r="U289">
        <v>7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7</v>
      </c>
    </row>
    <row r="290">
      <c r="A290" s="61" t="str">
        <f>DATA!A289</f>
        <v>VŠMU (VSMU)</v>
      </c>
      <c r="B290" s="97" t="str">
        <f>DATA!C289&amp;" - "&amp;DATA!B289</f>
        <v>Scénograf - SM1</v>
      </c>
      <c r="C290" s="84">
        <f>SUM(D290:I290)</f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1</v>
      </c>
      <c r="U290">
        <v>1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1</v>
      </c>
    </row>
    <row r="291">
      <c r="A291" s="61" t="str">
        <f>DATA!A290</f>
        <v>VŠMU (VSMU)</v>
      </c>
      <c r="B291" s="97" t="str">
        <f>DATA!C290&amp;" - "&amp;DATA!B290</f>
        <v>Supervízor vizuálnych efektov - SM1</v>
      </c>
      <c r="C291" s="84">
        <f>SUM(D291:I291)</f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1</v>
      </c>
      <c r="U291">
        <v>1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1</v>
      </c>
    </row>
    <row r="292">
      <c r="A292" s="61" t="str">
        <f>DATA!A291</f>
        <v>VŠMU (VSMU)</v>
      </c>
      <c r="B292" s="97" t="str">
        <f>DATA!C291&amp;" - "&amp;DATA!B291</f>
        <v>Tanečný interpret - SM1</v>
      </c>
      <c r="C292" s="84">
        <f>SUM(D292:I292)</f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2</v>
      </c>
      <c r="U292">
        <v>2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2</v>
      </c>
    </row>
    <row r="293">
      <c r="A293" s="61" t="str">
        <f>DATA!A292</f>
        <v>VŠMU (VSMU)</v>
      </c>
      <c r="B293" s="97" t="str">
        <f>DATA!C292&amp;" - "&amp;DATA!B292</f>
        <v>Vedúci výpravy - SM1</v>
      </c>
      <c r="C293" s="84">
        <f>SUM(D293:I293)</f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1</v>
      </c>
      <c r="U293">
        <v>1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1</v>
      </c>
    </row>
    <row r="294">
      <c r="A294" s="61" t="str">
        <f>DATA!A293</f>
        <v>VŠMU (VSMU)</v>
      </c>
      <c r="B294" s="97" t="str">
        <f>DATA!C293&amp;" - "&amp;DATA!B293</f>
        <v>Výkonný producent - SM1</v>
      </c>
      <c r="C294" s="84">
        <f>SUM(D294:I294)</f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1</v>
      </c>
      <c r="U294">
        <v>1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1</v>
      </c>
    </row>
    <row r="295">
      <c r="A295" s="61" t="str">
        <f>DATA!A294</f>
        <v>VŠMU (VSMU)</v>
      </c>
      <c r="B295" s="97" t="str">
        <f>DATA!C294&amp;" - "&amp;DATA!B294</f>
        <v>Autor bábok - SM2</v>
      </c>
      <c r="C295" s="84">
        <f>SUM(D295:I295)</f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1</v>
      </c>
      <c r="U295">
        <v>0</v>
      </c>
      <c r="V295">
        <v>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1</v>
      </c>
    </row>
    <row r="296">
      <c r="A296" s="61" t="str">
        <f>DATA!A295</f>
        <v>VŠMU (VSMU)</v>
      </c>
      <c r="B296" s="97" t="str">
        <f>DATA!C295&amp;" - "&amp;DATA!B295</f>
        <v>Autor dramatického diela - SM2</v>
      </c>
      <c r="C296" s="84">
        <f>SUM(D296:I296)</f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1</v>
      </c>
      <c r="U296">
        <v>0</v>
      </c>
      <c r="V296">
        <v>1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1</v>
      </c>
    </row>
    <row r="297">
      <c r="A297" s="61" t="str">
        <f>DATA!A296</f>
        <v>VŠMU (VSMU)</v>
      </c>
      <c r="B297" s="97" t="str">
        <f>DATA!C296&amp;" - "&amp;DATA!B296</f>
        <v>Autor hudby - SM2</v>
      </c>
      <c r="C297" s="84">
        <f>SUM(D297:I297)</f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1</v>
      </c>
      <c r="U297">
        <v>0</v>
      </c>
      <c r="V297">
        <v>1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1</v>
      </c>
    </row>
    <row r="298">
      <c r="A298" s="61" t="str">
        <f>DATA!A297</f>
        <v>VŠMU (VSMU)</v>
      </c>
      <c r="B298" s="97" t="str">
        <f>DATA!C297&amp;" - "&amp;DATA!B297</f>
        <v>Autor textu - SM2</v>
      </c>
      <c r="C298" s="84">
        <f>SUM(D298:I298)</f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1</v>
      </c>
      <c r="U298">
        <v>0</v>
      </c>
      <c r="V298">
        <v>1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1</v>
      </c>
    </row>
    <row r="299">
      <c r="A299" s="61" t="str">
        <f>DATA!A298</f>
        <v>VŠMU (VSMU)</v>
      </c>
      <c r="B299" s="97" t="str">
        <f>DATA!C298&amp;" - "&amp;DATA!B298</f>
        <v>Dirigent - SM2</v>
      </c>
      <c r="C299" s="84">
        <f>SUM(D299:I299)</f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4</v>
      </c>
      <c r="U299">
        <v>0</v>
      </c>
      <c r="V299">
        <v>4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4</v>
      </c>
    </row>
    <row r="300">
      <c r="A300" s="61" t="str">
        <f>DATA!A299</f>
        <v>VŠMU (VSMU)</v>
      </c>
      <c r="B300" s="97" t="str">
        <f>DATA!C299&amp;" - "&amp;DATA!B299</f>
        <v>Inštrumentalista - SM2</v>
      </c>
      <c r="C300" s="84">
        <f>SUM(D300:I300)</f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13</v>
      </c>
      <c r="U300">
        <v>0</v>
      </c>
      <c r="V300">
        <v>13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13</v>
      </c>
    </row>
    <row r="301">
      <c r="A301" s="61" t="str">
        <f>DATA!A300</f>
        <v>VŠMU (VSMU)</v>
      </c>
      <c r="B301" s="97" t="str">
        <f>DATA!C300&amp;" - "&amp;DATA!B300</f>
        <v>Inštrumentalista - sólista - SM2</v>
      </c>
      <c r="C301" s="84">
        <f>SUM(D301:I301)</f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7</v>
      </c>
      <c r="U301">
        <v>0</v>
      </c>
      <c r="V301">
        <v>7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7</v>
      </c>
    </row>
    <row r="302">
      <c r="A302" s="61" t="str">
        <f>DATA!A301</f>
        <v>VŠMU (VSMU)</v>
      </c>
      <c r="B302" s="97" t="str">
        <f>DATA!C301&amp;" - "&amp;DATA!B301</f>
        <v>Kostýmový výtvarník - SM2</v>
      </c>
      <c r="C302" s="84">
        <f>SUM(D302:I302)</f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3</v>
      </c>
      <c r="U302">
        <v>0</v>
      </c>
      <c r="V302">
        <v>3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3</v>
      </c>
    </row>
    <row r="303">
      <c r="A303" s="61" t="str">
        <f>DATA!A302</f>
        <v>VŠMU (VSMU)</v>
      </c>
      <c r="B303" s="97" t="str">
        <f>DATA!C302&amp;" - "&amp;DATA!B302</f>
        <v>Režisér - SM2</v>
      </c>
      <c r="C303" s="84">
        <f>SUM(D303:I303)</f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2</v>
      </c>
      <c r="U303">
        <v>0</v>
      </c>
      <c r="V303">
        <v>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2</v>
      </c>
    </row>
    <row r="304">
      <c r="A304" s="61" t="str">
        <f>DATA!A303</f>
        <v>VŠMU (VSMU)</v>
      </c>
      <c r="B304" s="97" t="str">
        <f>DATA!C303&amp;" - "&amp;DATA!B303</f>
        <v>Režisér - SM2</v>
      </c>
      <c r="C304" s="84">
        <f>SUM(D304:I304)</f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11</v>
      </c>
      <c r="U304">
        <v>0</v>
      </c>
      <c r="V304">
        <v>11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11</v>
      </c>
    </row>
    <row r="305">
      <c r="A305" s="61" t="str">
        <f>DATA!A304</f>
        <v>VŠMU (VSMU)</v>
      </c>
      <c r="B305" s="97" t="str">
        <f>DATA!C304&amp;" - "&amp;DATA!B304</f>
        <v>Scénograf - SM2</v>
      </c>
      <c r="C305" s="84">
        <f>SUM(D305:I305)</f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1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1</v>
      </c>
    </row>
    <row r="306">
      <c r="A306" s="61" t="str">
        <f>DATA!A305</f>
        <v>VŠMU (VSMU)</v>
      </c>
      <c r="B306" s="97" t="str">
        <f>DATA!C305&amp;" - "&amp;DATA!B305</f>
        <v>Umelecký vedúci - SM2</v>
      </c>
      <c r="C306" s="84">
        <f>SUM(D306:I306)</f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1</v>
      </c>
      <c r="U306">
        <v>0</v>
      </c>
      <c r="V306">
        <v>1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1</v>
      </c>
    </row>
    <row r="307">
      <c r="A307" s="61" t="str">
        <f>DATA!A306</f>
        <v>VŠMU (VSMU)</v>
      </c>
      <c r="B307" s="97" t="str">
        <f>DATA!C306&amp;" - "&amp;DATA!B306</f>
        <v>Autor animácie - SM3</v>
      </c>
      <c r="C307" s="84">
        <f>SUM(D307:I307)</f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1</v>
      </c>
      <c r="U307">
        <v>0</v>
      </c>
      <c r="V307">
        <v>0</v>
      </c>
      <c r="W307">
        <v>1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1</v>
      </c>
    </row>
    <row r="308">
      <c r="A308" s="61" t="str">
        <f>DATA!A307</f>
        <v>VŠMU (VSMU)</v>
      </c>
      <c r="B308" s="97" t="str">
        <f>DATA!C307&amp;" - "&amp;DATA!B307</f>
        <v>Autor hudby - SM3</v>
      </c>
      <c r="C308" s="84">
        <f>SUM(D308:I308)</f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3</v>
      </c>
      <c r="U308">
        <v>0</v>
      </c>
      <c r="V308">
        <v>0</v>
      </c>
      <c r="W308">
        <v>3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3</v>
      </c>
    </row>
    <row r="309">
      <c r="A309" s="61" t="str">
        <f>DATA!A308</f>
        <v>VŠMU (VSMU)</v>
      </c>
      <c r="B309" s="97" t="str">
        <f>DATA!C308&amp;" - "&amp;DATA!B308</f>
        <v>Autor námetu - SM3</v>
      </c>
      <c r="C309" s="84">
        <f>SUM(D309:I309)</f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1</v>
      </c>
      <c r="U309">
        <v>0</v>
      </c>
      <c r="V309">
        <v>0</v>
      </c>
      <c r="W309">
        <v>1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1</v>
      </c>
    </row>
    <row r="310">
      <c r="A310" s="61" t="str">
        <f>DATA!A309</f>
        <v>VŠMU (VSMU)</v>
      </c>
      <c r="B310" s="97" t="str">
        <f>DATA!C309&amp;" - "&amp;DATA!B309</f>
        <v>Autor scenára - SM3</v>
      </c>
      <c r="C310" s="84">
        <f>SUM(D310:I310)</f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1</v>
      </c>
      <c r="U310">
        <v>0</v>
      </c>
      <c r="V310">
        <v>0</v>
      </c>
      <c r="W310">
        <v>1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1</v>
      </c>
    </row>
    <row r="311">
      <c r="A311" s="61" t="str">
        <f>DATA!A310</f>
        <v>VŠMU (VSMU)</v>
      </c>
      <c r="B311" s="97" t="str">
        <f>DATA!C310&amp;" - "&amp;DATA!B310</f>
        <v>Dirigent - SM3</v>
      </c>
      <c r="C311" s="84">
        <f>SUM(D311:I311)</f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34</v>
      </c>
      <c r="U311">
        <v>0</v>
      </c>
      <c r="V311">
        <v>0</v>
      </c>
      <c r="W311">
        <v>34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34</v>
      </c>
    </row>
    <row r="312">
      <c r="A312" s="61" t="str">
        <f>DATA!A311</f>
        <v>VŠMU (VSMU)</v>
      </c>
      <c r="B312" s="97" t="str">
        <f>DATA!C311&amp;" - "&amp;DATA!B311</f>
        <v>Dramaturg - SM3</v>
      </c>
      <c r="C312" s="84">
        <f>SUM(D312:I312)</f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1</v>
      </c>
      <c r="U312">
        <v>0</v>
      </c>
      <c r="V312">
        <v>0</v>
      </c>
      <c r="W312">
        <v>1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1</v>
      </c>
    </row>
    <row r="313">
      <c r="A313" s="61" t="str">
        <f>DATA!A312</f>
        <v>VŠMU (VSMU)</v>
      </c>
      <c r="B313" s="97" t="str">
        <f>DATA!C312&amp;" - "&amp;DATA!B312</f>
        <v>Inštrumentalista - SM3</v>
      </c>
      <c r="C313" s="84">
        <f>SUM(D313:I313)</f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37</v>
      </c>
      <c r="U313">
        <v>0</v>
      </c>
      <c r="V313">
        <v>0</v>
      </c>
      <c r="W313">
        <v>37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37</v>
      </c>
    </row>
    <row r="314">
      <c r="A314" s="61" t="str">
        <f>DATA!A313</f>
        <v>VŠMU (VSMU)</v>
      </c>
      <c r="B314" s="97" t="str">
        <f>DATA!C313&amp;" - "&amp;DATA!B313</f>
        <v>Inštrumentalista - sólista - SM3</v>
      </c>
      <c r="C314" s="84">
        <f>SUM(D314:I314)</f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17</v>
      </c>
      <c r="U314">
        <v>0</v>
      </c>
      <c r="V314">
        <v>0</v>
      </c>
      <c r="W314">
        <v>17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17</v>
      </c>
    </row>
    <row r="315">
      <c r="A315" s="61" t="str">
        <f>DATA!A314</f>
        <v>VŠMU (VSMU)</v>
      </c>
      <c r="B315" s="97" t="str">
        <f>DATA!C314&amp;" - "&amp;DATA!B314</f>
        <v>Majster zvuku - SM3</v>
      </c>
      <c r="C315" s="84">
        <f>SUM(D315:I315)</f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1</v>
      </c>
      <c r="U315">
        <v>0</v>
      </c>
      <c r="V315">
        <v>0</v>
      </c>
      <c r="W315">
        <v>1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Producent - SM3</v>
      </c>
      <c r="C316" s="84">
        <f>SUM(D316:I316)</f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2</v>
      </c>
      <c r="U316">
        <v>0</v>
      </c>
      <c r="V316">
        <v>0</v>
      </c>
      <c r="W316">
        <v>2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2</v>
      </c>
    </row>
    <row r="317">
      <c r="A317" s="61" t="str">
        <f>DATA!A316</f>
        <v>VŠMU (VSMU)</v>
      </c>
      <c r="B317" s="97" t="str">
        <f>DATA!C316&amp;" - "&amp;DATA!B316</f>
        <v>Režisér animácie - SM3</v>
      </c>
      <c r="C317" s="84">
        <f>SUM(D317:I317)</f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1</v>
      </c>
      <c r="U317">
        <v>0</v>
      </c>
      <c r="V317">
        <v>0</v>
      </c>
      <c r="W317">
        <v>1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1</v>
      </c>
    </row>
    <row r="318">
      <c r="A318" s="61" t="str">
        <f>DATA!A317</f>
        <v>VŠMU (VSMU)</v>
      </c>
      <c r="B318" s="97" t="str">
        <f>DATA!C317&amp;" - "&amp;DATA!B317</f>
        <v>Spevák - sólista - SM3</v>
      </c>
      <c r="C318" s="84">
        <f>SUM(D318:I318)</f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10</v>
      </c>
      <c r="U318">
        <v>0</v>
      </c>
      <c r="V318">
        <v>0</v>
      </c>
      <c r="W318">
        <v>10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10</v>
      </c>
    </row>
    <row r="319">
      <c r="A319" s="61" t="str">
        <f>DATA!A318</f>
        <v>VŠMU (VSMU)</v>
      </c>
      <c r="B319" s="97" t="str">
        <f>DATA!C318&amp;" - "&amp;DATA!B318</f>
        <v>Strihač - SM3</v>
      </c>
      <c r="C319" s="84">
        <f>SUM(D319:I319)</f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1</v>
      </c>
      <c r="U319">
        <v>0</v>
      </c>
      <c r="V319">
        <v>0</v>
      </c>
      <c r="W319">
        <v>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0</v>
      </c>
      <c r="AE319" s="89">
        <f>SUM(C319,J319,T319,AD319,)</f>
        <v>1</v>
      </c>
    </row>
    <row r="320">
      <c r="A320" s="61" t="str">
        <f>DATA!A319</f>
        <v>VŠMU (VSMU)</v>
      </c>
      <c r="B320" s="97" t="str">
        <f>DATA!C319&amp;" - "&amp;DATA!B319</f>
        <v>Asistent réžie - SN1</v>
      </c>
      <c r="C320" s="84">
        <f>SUM(D320:I320)</f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2</v>
      </c>
      <c r="U320">
        <v>0</v>
      </c>
      <c r="V320">
        <v>0</v>
      </c>
      <c r="W320">
        <v>0</v>
      </c>
      <c r="X320">
        <v>2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0</v>
      </c>
      <c r="AE320" s="89">
        <f>SUM(C320,J320,T320,AD320,)</f>
        <v>2</v>
      </c>
    </row>
    <row r="321">
      <c r="A321" s="61" t="str">
        <f>DATA!A320</f>
        <v>VŠMU (VSMU)</v>
      </c>
      <c r="B321" s="97" t="str">
        <f>DATA!C320&amp;" - "&amp;DATA!B320</f>
        <v>Autor bábok - SN1</v>
      </c>
      <c r="C321" s="84">
        <f>SUM(D321:I321)</f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1</v>
      </c>
      <c r="U321">
        <v>0</v>
      </c>
      <c r="V321">
        <v>0</v>
      </c>
      <c r="W321">
        <v>0</v>
      </c>
      <c r="X321">
        <v>1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1</v>
      </c>
    </row>
    <row r="322">
      <c r="A322" s="61" t="str">
        <f>DATA!A321</f>
        <v>VŠMU (VSMU)</v>
      </c>
      <c r="B322" s="97" t="str">
        <f>DATA!C321&amp;" - "&amp;DATA!B321</f>
        <v>Autor dramatického diela - SN1</v>
      </c>
      <c r="C322" s="84">
        <f>SUM(D322:I322)</f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1</v>
      </c>
      <c r="U322">
        <v>0</v>
      </c>
      <c r="V322">
        <v>0</v>
      </c>
      <c r="W322">
        <v>0</v>
      </c>
      <c r="X322">
        <v>1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1</v>
      </c>
    </row>
    <row r="323">
      <c r="A323" s="61" t="str">
        <f>DATA!A322</f>
        <v>VŠMU (VSMU)</v>
      </c>
      <c r="B323" s="97" t="str">
        <f>DATA!C322&amp;" - "&amp;DATA!B322</f>
        <v>Autor hudby - SN1</v>
      </c>
      <c r="C323" s="84">
        <f>SUM(D323:I323)</f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5</v>
      </c>
      <c r="U323">
        <v>0</v>
      </c>
      <c r="V323">
        <v>0</v>
      </c>
      <c r="W323">
        <v>0</v>
      </c>
      <c r="X323">
        <v>5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5</v>
      </c>
    </row>
    <row r="324">
      <c r="A324" s="61" t="str">
        <f>DATA!A323</f>
        <v>VŠMU (VSMU)</v>
      </c>
      <c r="B324" s="97" t="str">
        <f>DATA!C323&amp;" - "&amp;DATA!B323</f>
        <v>Autor pohybovej spolupráce - SN1</v>
      </c>
      <c r="C324" s="84">
        <f>SUM(D324:I324)</f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2</v>
      </c>
      <c r="U324">
        <v>0</v>
      </c>
      <c r="V324">
        <v>0</v>
      </c>
      <c r="W324">
        <v>0</v>
      </c>
      <c r="X324">
        <v>2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2</v>
      </c>
    </row>
    <row r="325">
      <c r="A325" s="61" t="str">
        <f>DATA!A324</f>
        <v>VŠMU (VSMU)</v>
      </c>
      <c r="B325" s="97" t="str">
        <f>DATA!C324&amp;" - "&amp;DATA!B324</f>
        <v>Autor svetelného dizajnu - SN1</v>
      </c>
      <c r="C325" s="84">
        <f>SUM(D325:I325)</f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3</v>
      </c>
      <c r="U325">
        <v>0</v>
      </c>
      <c r="V325">
        <v>0</v>
      </c>
      <c r="W325">
        <v>0</v>
      </c>
      <c r="X325">
        <v>3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3</v>
      </c>
    </row>
    <row r="326">
      <c r="A326" s="61" t="str">
        <f>DATA!A325</f>
        <v>VŠMU (VSMU)</v>
      </c>
      <c r="B326" s="97" t="str">
        <f>DATA!C325&amp;" - "&amp;DATA!B325</f>
        <v>Autor úpravy dramatického diela - SN1</v>
      </c>
      <c r="C326" s="84">
        <f>SUM(D326:I326)</f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1</v>
      </c>
      <c r="U326">
        <v>0</v>
      </c>
      <c r="V326">
        <v>0</v>
      </c>
      <c r="W326">
        <v>0</v>
      </c>
      <c r="X326">
        <v>1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1</v>
      </c>
    </row>
    <row r="327">
      <c r="A327" s="61" t="str">
        <f>DATA!A326</f>
        <v>VŠMU (VSMU)</v>
      </c>
      <c r="B327" s="97" t="str">
        <f>DATA!C326&amp;" - "&amp;DATA!B326</f>
        <v>Autor vizuálnych efektov - SN1</v>
      </c>
      <c r="C327" s="84">
        <f>SUM(D327:I327)</f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1</v>
      </c>
      <c r="U327">
        <v>0</v>
      </c>
      <c r="V327">
        <v>0</v>
      </c>
      <c r="W327">
        <v>0</v>
      </c>
      <c r="X327">
        <v>1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1</v>
      </c>
    </row>
    <row r="328">
      <c r="A328" s="61" t="str">
        <f>DATA!A327</f>
        <v>VŠMU (VSMU)</v>
      </c>
      <c r="B328" s="97" t="str">
        <f>DATA!C327&amp;" - "&amp;DATA!B327</f>
        <v>Dirigent - SN1</v>
      </c>
      <c r="C328" s="84">
        <f>SUM(D328:I328)</f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11</v>
      </c>
      <c r="U328">
        <v>0</v>
      </c>
      <c r="V328">
        <v>0</v>
      </c>
      <c r="W328">
        <v>0</v>
      </c>
      <c r="X328">
        <v>11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11</v>
      </c>
    </row>
    <row r="329">
      <c r="A329" s="61" t="str">
        <f>DATA!A328</f>
        <v>VŠMU (VSMU)</v>
      </c>
      <c r="B329" s="97" t="str">
        <f>DATA!C328&amp;" - "&amp;DATA!B328</f>
        <v>Dramaturg - SN1</v>
      </c>
      <c r="C329" s="84">
        <f>SUM(D329:I329)</f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1</v>
      </c>
      <c r="U329">
        <v>0</v>
      </c>
      <c r="V329">
        <v>0</v>
      </c>
      <c r="W329">
        <v>0</v>
      </c>
      <c r="X329">
        <v>1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1</v>
      </c>
    </row>
    <row r="330">
      <c r="A330" s="61" t="str">
        <f>DATA!A329</f>
        <v>VŠMU (VSMU)</v>
      </c>
      <c r="B330" s="97" t="str">
        <f>DATA!C329&amp;" - "&amp;DATA!B329</f>
        <v>Dramaturg - SN1</v>
      </c>
      <c r="C330" s="84">
        <f>SUM(D330:I330)</f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5</v>
      </c>
      <c r="U330">
        <v>0</v>
      </c>
      <c r="V330">
        <v>0</v>
      </c>
      <c r="W330">
        <v>0</v>
      </c>
      <c r="X330">
        <v>5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5</v>
      </c>
    </row>
    <row r="331">
      <c r="A331" s="61" t="str">
        <f>DATA!A330</f>
        <v>VŠMU (VSMU)</v>
      </c>
      <c r="B331" s="97" t="str">
        <f>DATA!C330&amp;" - "&amp;DATA!B330</f>
        <v>Dramaturg projektu - SN1</v>
      </c>
      <c r="C331" s="84">
        <f>SUM(D331:I331)</f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2</v>
      </c>
      <c r="U331">
        <v>0</v>
      </c>
      <c r="V331">
        <v>0</v>
      </c>
      <c r="W331">
        <v>0</v>
      </c>
      <c r="X331">
        <v>2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2</v>
      </c>
    </row>
    <row r="332">
      <c r="A332" s="61" t="str">
        <f>DATA!A331</f>
        <v>VŠMU (VSMU)</v>
      </c>
      <c r="B332" s="97" t="str">
        <f>DATA!C331&amp;" - "&amp;DATA!B331</f>
        <v>Herec v hlavnej úlohe - SN1</v>
      </c>
      <c r="C332" s="84">
        <f>SUM(D332:I332)</f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7</v>
      </c>
      <c r="U332">
        <v>0</v>
      </c>
      <c r="V332">
        <v>0</v>
      </c>
      <c r="W332">
        <v>0</v>
      </c>
      <c r="X332">
        <v>7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7</v>
      </c>
    </row>
    <row r="333">
      <c r="A333" s="61" t="str">
        <f>DATA!A332</f>
        <v>VŠMU (VSMU)</v>
      </c>
      <c r="B333" s="97" t="str">
        <f>DATA!C332&amp;" - "&amp;DATA!B332</f>
        <v>Herec v hlavnej úlohe - SN1</v>
      </c>
      <c r="C333" s="84">
        <f>SUM(D333:I333)</f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6</v>
      </c>
      <c r="U333">
        <v>0</v>
      </c>
      <c r="V333">
        <v>0</v>
      </c>
      <c r="W333">
        <v>0</v>
      </c>
      <c r="X333">
        <v>6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6</v>
      </c>
    </row>
    <row r="334">
      <c r="A334" s="61" t="str">
        <f>DATA!A333</f>
        <v>VŠMU (VSMU)</v>
      </c>
      <c r="B334" s="97" t="str">
        <f>DATA!C333&amp;" - "&amp;DATA!B333</f>
        <v>Herec vo vedľajšej úlohe - SN1</v>
      </c>
      <c r="C334" s="84">
        <f>SUM(D334:I334)</f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2</v>
      </c>
      <c r="U334">
        <v>0</v>
      </c>
      <c r="V334">
        <v>0</v>
      </c>
      <c r="W334">
        <v>0</v>
      </c>
      <c r="X334">
        <v>2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2</v>
      </c>
    </row>
    <row r="335">
      <c r="A335" s="61" t="str">
        <f>DATA!A334</f>
        <v>VŠMU (VSMU)</v>
      </c>
      <c r="B335" s="97" t="str">
        <f>DATA!C334&amp;" - "&amp;DATA!B334</f>
        <v>Herec vo vedľajšej úlohe - SN1</v>
      </c>
      <c r="C335" s="84">
        <f>SUM(D335:I335)</f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1</v>
      </c>
      <c r="U335">
        <v>0</v>
      </c>
      <c r="V335">
        <v>0</v>
      </c>
      <c r="W335">
        <v>0</v>
      </c>
      <c r="X335">
        <v>1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1</v>
      </c>
    </row>
    <row r="336">
      <c r="A336" s="61" t="str">
        <f>DATA!A335</f>
        <v>VŠMU (VSMU)</v>
      </c>
      <c r="B336" s="97" t="str">
        <f>DATA!C335&amp;" - "&amp;DATA!B335</f>
        <v>Hlasový pedagóg - SN1</v>
      </c>
      <c r="C336" s="84">
        <f>SUM(D336:I336)</f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1</v>
      </c>
      <c r="U336">
        <v>0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1</v>
      </c>
    </row>
    <row r="337">
      <c r="A337" s="61" t="str">
        <f>DATA!A336</f>
        <v>VŠMU (VSMU)</v>
      </c>
      <c r="B337" s="97" t="str">
        <f>DATA!C336&amp;" - "&amp;DATA!B336</f>
        <v>Choreograf - SN1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4</v>
      </c>
      <c r="U337">
        <v>0</v>
      </c>
      <c r="V337">
        <v>0</v>
      </c>
      <c r="W337">
        <v>0</v>
      </c>
      <c r="X337">
        <v>4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0</v>
      </c>
      <c r="AE337" s="89">
        <f>SUM(C337,J337,T337,AD337,)</f>
        <v>4</v>
      </c>
    </row>
    <row r="338">
      <c r="A338" s="61" t="str">
        <f>DATA!A337</f>
        <v>VŠMU (VSMU)</v>
      </c>
      <c r="B338" s="97" t="str">
        <f>DATA!C337&amp;" - "&amp;DATA!B337</f>
        <v>Inštrumentalista - SN1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25</v>
      </c>
      <c r="U338">
        <v>0</v>
      </c>
      <c r="V338">
        <v>0</v>
      </c>
      <c r="W338">
        <v>0</v>
      </c>
      <c r="X338">
        <v>25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0</v>
      </c>
      <c r="AE338" s="89">
        <f>SUM(C338,J338,T338,AD338,)</f>
        <v>25</v>
      </c>
    </row>
    <row r="339">
      <c r="A339" s="61" t="str">
        <f>DATA!A338</f>
        <v>VŠMU (VSMU)</v>
      </c>
      <c r="B339" s="97" t="str">
        <f>DATA!C338&amp;" - "&amp;DATA!B338</f>
        <v>Inštrumentalista - sólista - SN1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16</v>
      </c>
      <c r="U339">
        <v>0</v>
      </c>
      <c r="V339">
        <v>0</v>
      </c>
      <c r="W339">
        <v>0</v>
      </c>
      <c r="X339">
        <v>16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0</v>
      </c>
      <c r="AE339" s="89">
        <f>SUM(C339,J339,T339,AD339,)</f>
        <v>16</v>
      </c>
    </row>
    <row r="340">
      <c r="A340" s="61" t="str">
        <f>DATA!A339</f>
        <v>VŠMU (VSMU)</v>
      </c>
      <c r="B340" s="97" t="str">
        <f>DATA!C339&amp;" - "&amp;DATA!B339</f>
        <v>Kostýmový výtvarník - SN1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4</v>
      </c>
      <c r="U340">
        <v>0</v>
      </c>
      <c r="V340">
        <v>0</v>
      </c>
      <c r="W340">
        <v>0</v>
      </c>
      <c r="X340">
        <v>4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0</v>
      </c>
      <c r="AE340" s="89">
        <f>SUM(C340,J340,T340,AD340,)</f>
        <v>4</v>
      </c>
    </row>
    <row r="341">
      <c r="A341" s="61" t="str">
        <f>DATA!A340</f>
        <v>VŠMU (VSMU)</v>
      </c>
      <c r="B341" s="97" t="str">
        <f>DATA!C340&amp;" - "&amp;DATA!B340</f>
        <v>Majster zvuku - SN1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1</v>
      </c>
      <c r="U341">
        <v>0</v>
      </c>
      <c r="V341">
        <v>0</v>
      </c>
      <c r="W341">
        <v>0</v>
      </c>
      <c r="X341">
        <v>1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1</v>
      </c>
    </row>
    <row r="342">
      <c r="A342" s="61" t="str">
        <f>DATA!A341</f>
        <v>VŠMU (VSMU)</v>
      </c>
      <c r="B342" s="97" t="str">
        <f>DATA!C341&amp;" - "&amp;DATA!B341</f>
        <v>Producent - SN1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2</v>
      </c>
      <c r="U342">
        <v>0</v>
      </c>
      <c r="V342">
        <v>0</v>
      </c>
      <c r="W342">
        <v>0</v>
      </c>
      <c r="X342">
        <v>2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2</v>
      </c>
    </row>
    <row r="343">
      <c r="A343" s="61" t="str">
        <f>DATA!A342</f>
        <v>VŠMU (VSMU)</v>
      </c>
      <c r="B343" s="97" t="str">
        <f>DATA!C342&amp;" - "&amp;DATA!B342</f>
        <v>Producent - SN1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2</v>
      </c>
      <c r="U343">
        <v>0</v>
      </c>
      <c r="V343">
        <v>0</v>
      </c>
      <c r="W343">
        <v>0</v>
      </c>
      <c r="X343">
        <v>2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2</v>
      </c>
    </row>
    <row r="344">
      <c r="A344" s="61" t="str">
        <f>DATA!A343</f>
        <v>VŠMU (VSMU)</v>
      </c>
      <c r="B344" s="97" t="str">
        <f>DATA!C343&amp;" - "&amp;DATA!B343</f>
        <v>Režisér - SN1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14</v>
      </c>
      <c r="U344">
        <v>0</v>
      </c>
      <c r="V344">
        <v>0</v>
      </c>
      <c r="W344">
        <v>0</v>
      </c>
      <c r="X344">
        <v>14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14</v>
      </c>
    </row>
    <row r="345">
      <c r="A345" s="61" t="str">
        <f>DATA!A344</f>
        <v>VŠMU (VSMU)</v>
      </c>
      <c r="B345" s="97" t="str">
        <f>DATA!C344&amp;" - "&amp;DATA!B344</f>
        <v>Režisér - SN1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7</v>
      </c>
      <c r="U345">
        <v>0</v>
      </c>
      <c r="V345">
        <v>0</v>
      </c>
      <c r="W345">
        <v>0</v>
      </c>
      <c r="X345">
        <v>7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7</v>
      </c>
    </row>
    <row r="346">
      <c r="A346" s="61" t="str">
        <f>DATA!A345</f>
        <v>VŠMU (VSMU)</v>
      </c>
      <c r="B346" s="97" t="str">
        <f>DATA!C345&amp;" - "&amp;DATA!B345</f>
        <v>Scénograf - SN1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3</v>
      </c>
      <c r="U346">
        <v>0</v>
      </c>
      <c r="V346">
        <v>0</v>
      </c>
      <c r="W346">
        <v>0</v>
      </c>
      <c r="X346">
        <v>3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3</v>
      </c>
    </row>
    <row r="347">
      <c r="A347" s="61" t="str">
        <f>DATA!A346</f>
        <v>VŠMU (VSMU)</v>
      </c>
      <c r="B347" s="97" t="str">
        <f>DATA!C346&amp;" - "&amp;DATA!B346</f>
        <v>Spevák - SN1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5</v>
      </c>
      <c r="U347">
        <v>0</v>
      </c>
      <c r="V347">
        <v>0</v>
      </c>
      <c r="W347">
        <v>0</v>
      </c>
      <c r="X347">
        <v>5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5</v>
      </c>
    </row>
    <row r="348">
      <c r="A348" s="61" t="str">
        <f>DATA!A347</f>
        <v>VŠMU (VSMU)</v>
      </c>
      <c r="B348" s="97" t="str">
        <f>DATA!C347&amp;" - "&amp;DATA!B347</f>
        <v>Spevák - sólista - SN1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4</v>
      </c>
      <c r="U348">
        <v>0</v>
      </c>
      <c r="V348">
        <v>0</v>
      </c>
      <c r="W348">
        <v>0</v>
      </c>
      <c r="X348">
        <v>4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4</v>
      </c>
    </row>
    <row r="349">
      <c r="A349" s="61" t="str">
        <f>DATA!A348</f>
        <v>VŠMU (VSMU)</v>
      </c>
      <c r="B349" s="97" t="str">
        <f>DATA!C348&amp;" - "&amp;DATA!B348</f>
        <v>Tanečný interpret - SN1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5</v>
      </c>
      <c r="U349">
        <v>0</v>
      </c>
      <c r="V349">
        <v>0</v>
      </c>
      <c r="W349">
        <v>0</v>
      </c>
      <c r="X349">
        <v>5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5</v>
      </c>
    </row>
    <row r="350">
      <c r="A350" s="61" t="str">
        <f>DATA!A349</f>
        <v>VŠMU (VSMU)</v>
      </c>
      <c r="B350" s="97" t="str">
        <f>DATA!C349&amp;" - "&amp;DATA!B349</f>
        <v>Tanečný interpret - sólista - SN1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1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1</v>
      </c>
    </row>
    <row r="351">
      <c r="A351" s="61" t="str">
        <f>DATA!A350</f>
        <v>VŠMU (VSMU)</v>
      </c>
      <c r="B351" s="97" t="str">
        <f>DATA!C350&amp;" - "&amp;DATA!B350</f>
        <v>Výkonný producent - SN1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1</v>
      </c>
      <c r="U351">
        <v>0</v>
      </c>
      <c r="V351">
        <v>0</v>
      </c>
      <c r="W351">
        <v>0</v>
      </c>
      <c r="X351">
        <v>1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1</v>
      </c>
    </row>
    <row r="352">
      <c r="A352" s="61" t="str">
        <f>DATA!A351</f>
        <v>VŠMU (VSMU)</v>
      </c>
      <c r="B352" s="97" t="str">
        <f>DATA!C351&amp;" - "&amp;DATA!B351</f>
        <v>Autor dramatizácie literárneho diela - SN2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1</v>
      </c>
      <c r="U352">
        <v>0</v>
      </c>
      <c r="V352">
        <v>0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1</v>
      </c>
    </row>
    <row r="353">
      <c r="A353" s="61" t="str">
        <f>DATA!A352</f>
        <v>VŠMU (VSMU)</v>
      </c>
      <c r="B353" s="97" t="str">
        <f>DATA!C352&amp;" - "&amp;DATA!B352</f>
        <v>Autor gradingu - SN2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1</v>
      </c>
      <c r="U353">
        <v>0</v>
      </c>
      <c r="V353">
        <v>0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1</v>
      </c>
    </row>
    <row r="354">
      <c r="A354" s="61" t="str">
        <f>DATA!A353</f>
        <v>VŠMU (VSMU)</v>
      </c>
      <c r="B354" s="97" t="str">
        <f>DATA!C353&amp;" - "&amp;DATA!B353</f>
        <v>Autor hudby - SN2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7</v>
      </c>
      <c r="U354">
        <v>0</v>
      </c>
      <c r="V354">
        <v>0</v>
      </c>
      <c r="W354">
        <v>0</v>
      </c>
      <c r="X354">
        <v>0</v>
      </c>
      <c r="Y354">
        <v>7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7</v>
      </c>
    </row>
    <row r="355">
      <c r="A355" s="61" t="str">
        <f>DATA!A354</f>
        <v>VŠMU (VSMU)</v>
      </c>
      <c r="B355" s="97" t="str">
        <f>DATA!C354&amp;" - "&amp;DATA!B354</f>
        <v>Autor pohybovej spolupráce - SN2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2</v>
      </c>
      <c r="U355">
        <v>0</v>
      </c>
      <c r="V355">
        <v>0</v>
      </c>
      <c r="W355">
        <v>0</v>
      </c>
      <c r="X355">
        <v>0</v>
      </c>
      <c r="Y355">
        <v>2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2</v>
      </c>
    </row>
    <row r="356">
      <c r="A356" s="61" t="str">
        <f>DATA!A355</f>
        <v>VŠMU (VSMU)</v>
      </c>
      <c r="B356" s="97" t="str">
        <f>DATA!C355&amp;" - "&amp;DATA!B355</f>
        <v>Autor scenára - SN2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6</v>
      </c>
      <c r="U356">
        <v>0</v>
      </c>
      <c r="V356">
        <v>0</v>
      </c>
      <c r="W356">
        <v>0</v>
      </c>
      <c r="X356">
        <v>0</v>
      </c>
      <c r="Y356">
        <v>6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6</v>
      </c>
    </row>
    <row r="357">
      <c r="A357" s="61" t="str">
        <f>DATA!A356</f>
        <v>VŠMU (VSMU)</v>
      </c>
      <c r="B357" s="97" t="str">
        <f>DATA!C356&amp;" - "&amp;DATA!B356</f>
        <v>Autor svetelného dizajnu - SN2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2</v>
      </c>
      <c r="U357">
        <v>0</v>
      </c>
      <c r="V357">
        <v>0</v>
      </c>
      <c r="W357">
        <v>0</v>
      </c>
      <c r="X357">
        <v>0</v>
      </c>
      <c r="Y357">
        <v>2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2</v>
      </c>
    </row>
    <row r="358">
      <c r="A358" s="61" t="str">
        <f>DATA!A357</f>
        <v>VŠMU (VSMU)</v>
      </c>
      <c r="B358" s="97" t="str">
        <f>DATA!C357&amp;" - "&amp;DATA!B357</f>
        <v>Autor úpravy dramatického diela - SN2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1</v>
      </c>
      <c r="U358">
        <v>0</v>
      </c>
      <c r="V358">
        <v>0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1</v>
      </c>
    </row>
    <row r="359">
      <c r="A359" s="61" t="str">
        <f>DATA!A358</f>
        <v>VŠMU (VSMU)</v>
      </c>
      <c r="B359" s="97" t="str">
        <f>DATA!C358&amp;" - "&amp;DATA!B358</f>
        <v>Dirigent - SN2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8</v>
      </c>
      <c r="U359">
        <v>0</v>
      </c>
      <c r="V359">
        <v>0</v>
      </c>
      <c r="W359">
        <v>0</v>
      </c>
      <c r="X359">
        <v>0</v>
      </c>
      <c r="Y359">
        <v>8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8</v>
      </c>
    </row>
    <row r="360">
      <c r="A360" s="61" t="str">
        <f>DATA!A359</f>
        <v>VŠMU (VSMU)</v>
      </c>
      <c r="B360" s="97" t="str">
        <f>DATA!C359&amp;" - "&amp;DATA!B359</f>
        <v>Dirigent - SN2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1</v>
      </c>
      <c r="U360">
        <v>0</v>
      </c>
      <c r="V360">
        <v>0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1</v>
      </c>
    </row>
    <row r="361">
      <c r="A361" s="61" t="str">
        <f>DATA!A360</f>
        <v>VŠMU (VSMU)</v>
      </c>
      <c r="B361" s="97" t="str">
        <f>DATA!C360&amp;" - "&amp;DATA!B360</f>
        <v>Dizajnér - SN2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1</v>
      </c>
      <c r="U361">
        <v>0</v>
      </c>
      <c r="V361">
        <v>0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1</v>
      </c>
    </row>
    <row r="362">
      <c r="A362" s="61" t="str">
        <f>DATA!A361</f>
        <v>VŠMU (VSMU)</v>
      </c>
      <c r="B362" s="97" t="str">
        <f>DATA!C361&amp;" - "&amp;DATA!B361</f>
        <v>Dramaturg - SN2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3</v>
      </c>
      <c r="U362">
        <v>0</v>
      </c>
      <c r="V362">
        <v>0</v>
      </c>
      <c r="W362">
        <v>0</v>
      </c>
      <c r="X362">
        <v>0</v>
      </c>
      <c r="Y362">
        <v>3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3</v>
      </c>
    </row>
    <row r="363">
      <c r="A363" s="61" t="str">
        <f>DATA!A362</f>
        <v>VŠMU (VSMU)</v>
      </c>
      <c r="B363" s="97" t="str">
        <f>DATA!C362&amp;" - "&amp;DATA!B362</f>
        <v>Dramaturg - SN2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2</v>
      </c>
      <c r="U363">
        <v>0</v>
      </c>
      <c r="V363">
        <v>0</v>
      </c>
      <c r="W363">
        <v>0</v>
      </c>
      <c r="X363">
        <v>0</v>
      </c>
      <c r="Y363">
        <v>2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2</v>
      </c>
    </row>
    <row r="364">
      <c r="A364" s="61" t="str">
        <f>DATA!A363</f>
        <v>VŠMU (VSMU)</v>
      </c>
      <c r="B364" s="97" t="str">
        <f>DATA!C363&amp;" - "&amp;DATA!B363</f>
        <v>Dramaturg projektu - SN2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1</v>
      </c>
      <c r="U364">
        <v>0</v>
      </c>
      <c r="V364">
        <v>0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1</v>
      </c>
    </row>
    <row r="365">
      <c r="A365" s="61" t="str">
        <f>DATA!A364</f>
        <v>VŠMU (VSMU)</v>
      </c>
      <c r="B365" s="97" t="str">
        <f>DATA!C364&amp;" - "&amp;DATA!B364</f>
        <v>Herec v hlavnej úlohe - SN2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2</v>
      </c>
      <c r="U365">
        <v>0</v>
      </c>
      <c r="V365">
        <v>0</v>
      </c>
      <c r="W365">
        <v>0</v>
      </c>
      <c r="X365">
        <v>0</v>
      </c>
      <c r="Y365">
        <v>2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2</v>
      </c>
    </row>
    <row r="366">
      <c r="A366" s="61" t="str">
        <f>DATA!A365</f>
        <v>VŠMU (VSMU)</v>
      </c>
      <c r="B366" s="97" t="str">
        <f>DATA!C365&amp;" - "&amp;DATA!B365</f>
        <v>Herec v hlavnej úlohe - SN2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15</v>
      </c>
      <c r="U366">
        <v>0</v>
      </c>
      <c r="V366">
        <v>0</v>
      </c>
      <c r="W366">
        <v>0</v>
      </c>
      <c r="X366">
        <v>0</v>
      </c>
      <c r="Y366">
        <v>15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15</v>
      </c>
    </row>
    <row r="367">
      <c r="A367" s="61" t="str">
        <f>DATA!A366</f>
        <v>VŠMU (VSMU)</v>
      </c>
      <c r="B367" s="97" t="str">
        <f>DATA!C366&amp;" - "&amp;DATA!B366</f>
        <v>Herec vo vedľajšej úlohe - SN2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9</v>
      </c>
      <c r="U367">
        <v>0</v>
      </c>
      <c r="V367">
        <v>0</v>
      </c>
      <c r="W367">
        <v>0</v>
      </c>
      <c r="X367">
        <v>0</v>
      </c>
      <c r="Y367">
        <v>9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9</v>
      </c>
    </row>
    <row r="368">
      <c r="A368" s="61" t="str">
        <f>DATA!A367</f>
        <v>VŠMU (VSMU)</v>
      </c>
      <c r="B368" s="97" t="str">
        <f>DATA!C367&amp;" - "&amp;DATA!B367</f>
        <v>Hlasový pedagóg - SN2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1</v>
      </c>
      <c r="U368">
        <v>0</v>
      </c>
      <c r="V368">
        <v>0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1</v>
      </c>
    </row>
    <row r="369">
      <c r="A369" s="61" t="str">
        <f>DATA!A368</f>
        <v>VŠMU (VSMU)</v>
      </c>
      <c r="B369" s="97" t="str">
        <f>DATA!C368&amp;" - "&amp;DATA!B368</f>
        <v>Choreograf - SN2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4</v>
      </c>
      <c r="U369">
        <v>0</v>
      </c>
      <c r="V369">
        <v>0</v>
      </c>
      <c r="W369">
        <v>0</v>
      </c>
      <c r="X369">
        <v>0</v>
      </c>
      <c r="Y369">
        <v>4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4</v>
      </c>
    </row>
    <row r="370">
      <c r="A370" s="61" t="str">
        <f>DATA!A369</f>
        <v>VŠMU (VSMU)</v>
      </c>
      <c r="B370" s="97" t="str">
        <f>DATA!C369&amp;" - "&amp;DATA!B369</f>
        <v>Inštrumentalista - SN2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31</v>
      </c>
      <c r="U370">
        <v>0</v>
      </c>
      <c r="V370">
        <v>0</v>
      </c>
      <c r="W370">
        <v>0</v>
      </c>
      <c r="X370">
        <v>0</v>
      </c>
      <c r="Y370">
        <v>31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31</v>
      </c>
    </row>
    <row r="371">
      <c r="A371" s="61" t="str">
        <f>DATA!A370</f>
        <v>VŠMU (VSMU)</v>
      </c>
      <c r="B371" s="97" t="str">
        <f>DATA!C370&amp;" - "&amp;DATA!B370</f>
        <v>Inštrumentalista - sólista - SN2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22</v>
      </c>
      <c r="U371">
        <v>0</v>
      </c>
      <c r="V371">
        <v>0</v>
      </c>
      <c r="W371">
        <v>0</v>
      </c>
      <c r="X371">
        <v>0</v>
      </c>
      <c r="Y371">
        <v>22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22</v>
      </c>
    </row>
    <row r="372">
      <c r="A372" s="61" t="str">
        <f>DATA!A371</f>
        <v>VŠMU (VSMU)</v>
      </c>
      <c r="B372" s="97" t="str">
        <f>DATA!C371&amp;" - "&amp;DATA!B371</f>
        <v>Interpret komentára - SN2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1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1</v>
      </c>
    </row>
    <row r="373">
      <c r="A373" s="61" t="str">
        <f>DATA!A372</f>
        <v>VŠMU (VSMU)</v>
      </c>
      <c r="B373" s="97" t="str">
        <f>DATA!C372&amp;" - "&amp;DATA!B372</f>
        <v>Kameraman - SN2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2</v>
      </c>
      <c r="U373">
        <v>0</v>
      </c>
      <c r="V373">
        <v>0</v>
      </c>
      <c r="W373">
        <v>0</v>
      </c>
      <c r="X373">
        <v>0</v>
      </c>
      <c r="Y373">
        <v>2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2</v>
      </c>
    </row>
    <row r="374">
      <c r="A374" s="61" t="str">
        <f>DATA!A373</f>
        <v>VŠMU (VSMU)</v>
      </c>
      <c r="B374" s="97" t="str">
        <f>DATA!C373&amp;" - "&amp;DATA!B373</f>
        <v>Kostýmový výtvarník - SN2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3</v>
      </c>
      <c r="U374">
        <v>0</v>
      </c>
      <c r="V374">
        <v>0</v>
      </c>
      <c r="W374">
        <v>0</v>
      </c>
      <c r="X374">
        <v>0</v>
      </c>
      <c r="Y374">
        <v>3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3</v>
      </c>
    </row>
    <row r="375">
      <c r="A375" s="61" t="str">
        <f>DATA!A374</f>
        <v>VŠMU (VSMU)</v>
      </c>
      <c r="B375" s="97" t="str">
        <f>DATA!C374&amp;" - "&amp;DATA!B374</f>
        <v>Prekladateľ - SN2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1</v>
      </c>
      <c r="U375">
        <v>0</v>
      </c>
      <c r="V375">
        <v>0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1</v>
      </c>
    </row>
    <row r="376">
      <c r="A376" s="61" t="str">
        <f>DATA!A375</f>
        <v>VŠMU (VSMU)</v>
      </c>
      <c r="B376" s="97" t="str">
        <f>DATA!C375&amp;" - "&amp;DATA!B375</f>
        <v>Producent - SN2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3</v>
      </c>
      <c r="U376">
        <v>0</v>
      </c>
      <c r="V376">
        <v>0</v>
      </c>
      <c r="W376">
        <v>0</v>
      </c>
      <c r="X376">
        <v>0</v>
      </c>
      <c r="Y376">
        <v>3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3</v>
      </c>
    </row>
    <row r="377">
      <c r="A377" s="61" t="str">
        <f>DATA!A376</f>
        <v>VŠMU (VSMU)</v>
      </c>
      <c r="B377" s="97" t="str">
        <f>DATA!C376&amp;" - "&amp;DATA!B376</f>
        <v>Producent VFX - SN2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1</v>
      </c>
      <c r="U377">
        <v>0</v>
      </c>
      <c r="V377">
        <v>0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1</v>
      </c>
    </row>
    <row r="378">
      <c r="A378" s="61" t="str">
        <f>DATA!A377</f>
        <v>VŠMU (VSMU)</v>
      </c>
      <c r="B378" s="97" t="str">
        <f>DATA!C377&amp;" - "&amp;DATA!B377</f>
        <v>Režisér - SN2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18</v>
      </c>
      <c r="U378">
        <v>0</v>
      </c>
      <c r="V378">
        <v>0</v>
      </c>
      <c r="W378">
        <v>0</v>
      </c>
      <c r="X378">
        <v>0</v>
      </c>
      <c r="Y378">
        <v>18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18</v>
      </c>
    </row>
    <row r="379">
      <c r="A379" s="61" t="str">
        <f>DATA!A378</f>
        <v>VŠMU (VSMU)</v>
      </c>
      <c r="B379" s="97" t="str">
        <f>DATA!C378&amp;" - "&amp;DATA!B378</f>
        <v>Režisér - SN2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4</v>
      </c>
      <c r="U379">
        <v>0</v>
      </c>
      <c r="V379">
        <v>0</v>
      </c>
      <c r="W379">
        <v>0</v>
      </c>
      <c r="X379">
        <v>0</v>
      </c>
      <c r="Y379">
        <v>4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4</v>
      </c>
    </row>
    <row r="380">
      <c r="A380" s="61" t="str">
        <f>DATA!A379</f>
        <v>VŠMU (VSMU)</v>
      </c>
      <c r="B380" s="97" t="str">
        <f>DATA!C379&amp;" - "&amp;DATA!B379</f>
        <v>Scénograf - SN2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3</v>
      </c>
      <c r="U380">
        <v>0</v>
      </c>
      <c r="V380">
        <v>0</v>
      </c>
      <c r="W380">
        <v>0</v>
      </c>
      <c r="X380">
        <v>0</v>
      </c>
      <c r="Y380">
        <v>3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3</v>
      </c>
    </row>
    <row r="381">
      <c r="A381" s="61" t="str">
        <f>DATA!A380</f>
        <v>VŠMU (VSMU)</v>
      </c>
      <c r="B381" s="97" t="str">
        <f>DATA!C380&amp;" - "&amp;DATA!B380</f>
        <v>Spevák - sólista - SN2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2</v>
      </c>
      <c r="U381">
        <v>0</v>
      </c>
      <c r="V381">
        <v>0</v>
      </c>
      <c r="W381">
        <v>0</v>
      </c>
      <c r="X381">
        <v>0</v>
      </c>
      <c r="Y381">
        <v>2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2</v>
      </c>
    </row>
    <row r="382">
      <c r="A382" s="61" t="str">
        <f>DATA!A381</f>
        <v>VŠMU (VSMU)</v>
      </c>
      <c r="B382" s="97" t="str">
        <f>DATA!C381&amp;" - "&amp;DATA!B381</f>
        <v>Strihač - SN2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6</v>
      </c>
      <c r="U382">
        <v>0</v>
      </c>
      <c r="V382">
        <v>0</v>
      </c>
      <c r="W382">
        <v>0</v>
      </c>
      <c r="X382">
        <v>0</v>
      </c>
      <c r="Y382">
        <v>6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6</v>
      </c>
    </row>
    <row r="383">
      <c r="A383" s="61" t="str">
        <f>DATA!A382</f>
        <v>VŠMU (VSMU)</v>
      </c>
      <c r="B383" s="97" t="str">
        <f>DATA!C382&amp;" - "&amp;DATA!B382</f>
        <v>Umelecký vedúci - SN2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1</v>
      </c>
      <c r="U383">
        <v>0</v>
      </c>
      <c r="V383">
        <v>0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1</v>
      </c>
    </row>
    <row r="384">
      <c r="A384" s="61" t="str">
        <f>DATA!A383</f>
        <v>VŠMU (VSMU)</v>
      </c>
      <c r="B384" s="97" t="str">
        <f>DATA!C383&amp;" - "&amp;DATA!B383</f>
        <v>Výkonný producent - SN2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1</v>
      </c>
      <c r="U384">
        <v>0</v>
      </c>
      <c r="V384">
        <v>0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1</v>
      </c>
    </row>
    <row r="385">
      <c r="A385" s="61" t="str">
        <f>DATA!A384</f>
        <v>VŠMU (VSMU)</v>
      </c>
      <c r="B385" s="97" t="str">
        <f>DATA!C384&amp;" - "&amp;DATA!B384</f>
        <v>Autor bábok - SN3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5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5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5</v>
      </c>
    </row>
    <row r="386">
      <c r="A386" s="61" t="str">
        <f>DATA!A385</f>
        <v>VŠMU (VSMU)</v>
      </c>
      <c r="B386" s="97" t="str">
        <f>DATA!C385&amp;" - "&amp;DATA!B385</f>
        <v>Autor hudby - SN3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17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17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17</v>
      </c>
    </row>
    <row r="387">
      <c r="A387" s="61" t="str">
        <f>DATA!A386</f>
        <v>VŠMU (VSMU)</v>
      </c>
      <c r="B387" s="97" t="str">
        <f>DATA!C386&amp;" - "&amp;DATA!B386</f>
        <v>Autor námetu - SN3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13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13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13</v>
      </c>
    </row>
    <row r="388">
      <c r="A388" s="61" t="str">
        <f>DATA!A387</f>
        <v>VŠMU (VSMU)</v>
      </c>
      <c r="B388" s="97" t="str">
        <f>DATA!C387&amp;" - "&amp;DATA!B387</f>
        <v>Autor scenára - SN3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4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4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4</v>
      </c>
    </row>
    <row r="389">
      <c r="A389" s="61" t="str">
        <f>DATA!A388</f>
        <v>VŠMU (VSMU)</v>
      </c>
      <c r="B389" s="97" t="str">
        <f>DATA!C388&amp;" - "&amp;DATA!B388</f>
        <v>Autor scény - SN3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1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1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1</v>
      </c>
    </row>
    <row r="390">
      <c r="A390" s="61" t="str">
        <f>DATA!A389</f>
        <v>VŠMU (VSMU)</v>
      </c>
      <c r="B390" s="97" t="str">
        <f>DATA!C389&amp;" - "&amp;DATA!B389</f>
        <v>Dirigent - SN3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12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12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12</v>
      </c>
    </row>
    <row r="391">
      <c r="A391" s="61" t="str">
        <f>DATA!A390</f>
        <v>VŠMU (VSMU)</v>
      </c>
      <c r="B391" s="97" t="str">
        <f>DATA!C390&amp;" - "&amp;DATA!B390</f>
        <v>Dramaturg - SN3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10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10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10</v>
      </c>
    </row>
    <row r="392">
      <c r="A392" s="61" t="str">
        <f>DATA!A391</f>
        <v>VŠMU (VSMU)</v>
      </c>
      <c r="B392" s="97" t="str">
        <f>DATA!C391&amp;" - "&amp;DATA!B391</f>
        <v>Herec v hlavnej úlohe - SN3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2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2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2</v>
      </c>
    </row>
    <row r="393">
      <c r="A393" s="61" t="str">
        <f>DATA!A392</f>
        <v>VŠMU (VSMU)</v>
      </c>
      <c r="B393" s="97" t="str">
        <f>DATA!C392&amp;" - "&amp;DATA!B392</f>
        <v>Choreograf - SN3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1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1</v>
      </c>
    </row>
    <row r="394">
      <c r="A394" s="61" t="str">
        <f>DATA!A393</f>
        <v>VŠMU (VSMU)</v>
      </c>
      <c r="B394" s="97" t="str">
        <f>DATA!C393&amp;" - "&amp;DATA!B393</f>
        <v>Inštrumentalista - SN3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164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164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164</v>
      </c>
    </row>
    <row r="395">
      <c r="A395" s="61" t="str">
        <f>DATA!A394</f>
        <v>VŠMU (VSMU)</v>
      </c>
      <c r="B395" s="97" t="str">
        <f>DATA!C394&amp;" - "&amp;DATA!B394</f>
        <v>Inštrumentalista - sólista - SN3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82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82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82</v>
      </c>
    </row>
    <row r="396">
      <c r="A396" s="61" t="str">
        <f>DATA!A395</f>
        <v>VŠMU (VSMU)</v>
      </c>
      <c r="B396" s="97" t="str">
        <f>DATA!C395&amp;" - "&amp;DATA!B395</f>
        <v>Kameraman - SN3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6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6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6</v>
      </c>
    </row>
    <row r="397">
      <c r="A397" s="61" t="str">
        <f>DATA!A396</f>
        <v>VŠMU (VSMU)</v>
      </c>
      <c r="B397" s="97" t="str">
        <f>DATA!C396&amp;" - "&amp;DATA!B396</f>
        <v>Producent - SN3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4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4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4</v>
      </c>
    </row>
    <row r="398">
      <c r="A398" s="61" t="str">
        <f>DATA!A397</f>
        <v>VŠMU (VSMU)</v>
      </c>
      <c r="B398" s="97" t="str">
        <f>DATA!C397&amp;" - "&amp;DATA!B397</f>
        <v>Režisér - SN3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6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6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6</v>
      </c>
    </row>
    <row r="399">
      <c r="A399" s="61" t="str">
        <f>DATA!A398</f>
        <v>VŠMU (VSMU)</v>
      </c>
      <c r="B399" s="97" t="str">
        <f>DATA!C398&amp;" - "&amp;DATA!B398</f>
        <v>Scénograf - SN3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2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2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2</v>
      </c>
    </row>
    <row r="400">
      <c r="A400" s="61" t="str">
        <f>DATA!A399</f>
        <v>VŠMU (VSMU)</v>
      </c>
      <c r="B400" s="97" t="str">
        <f>DATA!C399&amp;" - "&amp;DATA!B399</f>
        <v>Spevák - SN3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11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11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11</v>
      </c>
    </row>
    <row r="401">
      <c r="A401" s="61" t="str">
        <f>DATA!A400</f>
        <v>VŠMU (VSMU)</v>
      </c>
      <c r="B401" s="97" t="str">
        <f>DATA!C400&amp;" - "&amp;DATA!B400</f>
        <v>Spevák - sólista - SN3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14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14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14</v>
      </c>
    </row>
    <row r="402">
      <c r="A402" s="61" t="str">
        <f>DATA!A401</f>
        <v>VŠMU (VSMU)</v>
      </c>
      <c r="B402" s="97" t="str">
        <f>DATA!C401&amp;" - "&amp;DATA!B401</f>
        <v>Strihač - SN3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6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6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6</v>
      </c>
    </row>
    <row r="403">
      <c r="A403" s="61" t="str">
        <f>DATA!A402</f>
        <v>VŠMU (VSMU)</v>
      </c>
      <c r="B403" s="97" t="str">
        <f>DATA!C402&amp;" - "&amp;DATA!B402</f>
        <v>Výkonný producent - SN3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7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7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7</v>
      </c>
    </row>
    <row r="404">
      <c r="A404" s="61" t="str">
        <f>DATA!A403</f>
        <v>VŠMU (VSMU)</v>
      </c>
      <c r="B404" s="97" t="str">
        <f>DATA!C403&amp;" - "&amp;DATA!B403</f>
        <v>Autor bábok - SR1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1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0</v>
      </c>
      <c r="AD404" s="84">
        <v>0</v>
      </c>
      <c r="AE404" s="89">
        <f>SUM(C404,J404,T404,AD404,)</f>
        <v>1</v>
      </c>
    </row>
    <row r="405">
      <c r="A405" s="61" t="str">
        <f>DATA!A404</f>
        <v>VŠMU (VSMU)</v>
      </c>
      <c r="B405" s="97" t="str">
        <f>DATA!C404&amp;" - "&amp;DATA!B404</f>
        <v>Autor dramatického diela - SR1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2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2</v>
      </c>
      <c r="AB405">
        <v>0</v>
      </c>
      <c r="AC405">
        <v>0</v>
      </c>
      <c r="AD405" s="84">
        <v>0</v>
      </c>
      <c r="AE405" s="89">
        <f>SUM(C405,J405,T405,AD405,)</f>
        <v>2</v>
      </c>
    </row>
    <row r="406">
      <c r="A406" s="61" t="str">
        <f>DATA!A405</f>
        <v>VŠMU (VSMU)</v>
      </c>
      <c r="B406" s="97" t="str">
        <f>DATA!C405&amp;" - "&amp;DATA!B405</f>
        <v>Autor dramatizácie literárneho diela - SR1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1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</v>
      </c>
      <c r="AB406">
        <v>0</v>
      </c>
      <c r="AC406">
        <v>0</v>
      </c>
      <c r="AD406" s="84">
        <v>0</v>
      </c>
      <c r="AE406" s="89">
        <f>SUM(C406,J406,T406,AD406,)</f>
        <v>1</v>
      </c>
    </row>
    <row r="407">
      <c r="A407" s="61" t="str">
        <f>DATA!A406</f>
        <v>VŠMU (VSMU)</v>
      </c>
      <c r="B407" s="97" t="str">
        <f>DATA!C406&amp;" - "&amp;DATA!B406</f>
        <v>Autor hudby - SR1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3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3</v>
      </c>
      <c r="AB407">
        <v>0</v>
      </c>
      <c r="AC407">
        <v>0</v>
      </c>
      <c r="AD407" s="84">
        <v>0</v>
      </c>
      <c r="AE407" s="89">
        <f>SUM(C407,J407,T407,AD407,)</f>
        <v>3</v>
      </c>
    </row>
    <row r="408">
      <c r="A408" s="61" t="str">
        <f>DATA!A407</f>
        <v>VŠMU (VSMU)</v>
      </c>
      <c r="B408" s="97" t="str">
        <f>DATA!C407&amp;" - "&amp;DATA!B407</f>
        <v>Autor námetu - SR1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2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2</v>
      </c>
      <c r="AB408">
        <v>0</v>
      </c>
      <c r="AC408">
        <v>0</v>
      </c>
      <c r="AD408" s="84">
        <v>0</v>
      </c>
      <c r="AE408" s="89">
        <f>SUM(C408,J408,T408,AD408,)</f>
        <v>2</v>
      </c>
    </row>
    <row r="409">
      <c r="A409" s="61" t="str">
        <f>DATA!A408</f>
        <v>VŠMU (VSMU)</v>
      </c>
      <c r="B409" s="97" t="str">
        <f>DATA!C408&amp;" - "&amp;DATA!B408</f>
        <v>Autor pohybovej spolupráce - SR1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4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4</v>
      </c>
      <c r="AB409">
        <v>0</v>
      </c>
      <c r="AC409">
        <v>0</v>
      </c>
      <c r="AD409" s="84">
        <v>0</v>
      </c>
      <c r="AE409" s="89">
        <f>SUM(C409,J409,T409,AD409,)</f>
        <v>4</v>
      </c>
    </row>
    <row r="410">
      <c r="A410" s="61" t="str">
        <f>DATA!A409</f>
        <v>VŠMU (VSMU)</v>
      </c>
      <c r="B410" s="97" t="str">
        <f>DATA!C409&amp;" - "&amp;DATA!B409</f>
        <v>Autor scenára - SR1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4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4</v>
      </c>
      <c r="AB410">
        <v>0</v>
      </c>
      <c r="AC410">
        <v>0</v>
      </c>
      <c r="AD410" s="84">
        <v>0</v>
      </c>
      <c r="AE410" s="89">
        <f>SUM(C410,J410,T410,AD410,)</f>
        <v>4</v>
      </c>
    </row>
    <row r="411">
      <c r="A411" s="61" t="str">
        <f>DATA!A410</f>
        <v>VŠMU (VSMU)</v>
      </c>
      <c r="B411" s="97" t="str">
        <f>DATA!C410&amp;" - "&amp;DATA!B410</f>
        <v>Autor svetelného dizajnu - SR1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2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2</v>
      </c>
      <c r="AB411">
        <v>0</v>
      </c>
      <c r="AC411">
        <v>0</v>
      </c>
      <c r="AD411" s="84">
        <v>0</v>
      </c>
      <c r="AE411" s="89">
        <f>SUM(C411,J411,T411,AD411,)</f>
        <v>2</v>
      </c>
    </row>
    <row r="412">
      <c r="A412" s="61" t="str">
        <f>DATA!A411</f>
        <v>VŠMU (VSMU)</v>
      </c>
      <c r="B412" s="97" t="str">
        <f>DATA!C411&amp;" - "&amp;DATA!B411</f>
        <v>Autor textu - SR1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1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1</v>
      </c>
      <c r="AB412">
        <v>0</v>
      </c>
      <c r="AC412">
        <v>0</v>
      </c>
      <c r="AD412" s="84">
        <v>0</v>
      </c>
      <c r="AE412" s="89">
        <f>SUM(C412,J412,T412,AD412,)</f>
        <v>1</v>
      </c>
    </row>
    <row r="413">
      <c r="A413" s="61" t="str">
        <f>DATA!A412</f>
        <v>VŠMU (VSMU)</v>
      </c>
      <c r="B413" s="97" t="str">
        <f>DATA!C412&amp;" - "&amp;DATA!B412</f>
        <v>Dirigent - SR1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6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6</v>
      </c>
      <c r="AB413">
        <v>0</v>
      </c>
      <c r="AC413">
        <v>0</v>
      </c>
      <c r="AD413" s="84">
        <v>0</v>
      </c>
      <c r="AE413" s="89">
        <f>SUM(C413,J413,T413,AD413,)</f>
        <v>6</v>
      </c>
    </row>
    <row r="414">
      <c r="A414" s="61" t="str">
        <f>DATA!A413</f>
        <v>VŠMU (VSMU)</v>
      </c>
      <c r="B414" s="97" t="str">
        <f>DATA!C413&amp;" - "&amp;DATA!B413</f>
        <v>Dramaturg - SR1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6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6</v>
      </c>
      <c r="AB414">
        <v>0</v>
      </c>
      <c r="AC414">
        <v>0</v>
      </c>
      <c r="AD414" s="84">
        <v>0</v>
      </c>
      <c r="AE414" s="89">
        <f>SUM(C414,J414,T414,AD414,)</f>
        <v>6</v>
      </c>
    </row>
    <row r="415">
      <c r="A415" s="61" t="str">
        <f>DATA!A414</f>
        <v>VŠMU (VSMU)</v>
      </c>
      <c r="B415" s="97" t="str">
        <f>DATA!C414&amp;" - "&amp;DATA!B414</f>
        <v>Herec v hlavnej úlohe - SR1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4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4</v>
      </c>
      <c r="AB415">
        <v>0</v>
      </c>
      <c r="AC415">
        <v>0</v>
      </c>
      <c r="AD415" s="84">
        <v>0</v>
      </c>
      <c r="AE415" s="89">
        <f>SUM(C415,J415,T415,AD415,)</f>
        <v>4</v>
      </c>
    </row>
    <row r="416">
      <c r="A416" s="61" t="str">
        <f>DATA!A415</f>
        <v>VŠMU (VSMU)</v>
      </c>
      <c r="B416" s="97" t="str">
        <f>DATA!C415&amp;" - "&amp;DATA!B415</f>
        <v>Herec vo vedľajšej úlohe - SR1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1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1</v>
      </c>
      <c r="AB416">
        <v>0</v>
      </c>
      <c r="AC416">
        <v>0</v>
      </c>
      <c r="AD416" s="84">
        <v>0</v>
      </c>
      <c r="AE416" s="89">
        <f>SUM(C416,J416,T416,AD416,)</f>
        <v>1</v>
      </c>
    </row>
    <row r="417">
      <c r="A417" s="61" t="str">
        <f>DATA!A416</f>
        <v>VŠMU (VSMU)</v>
      </c>
      <c r="B417" s="97" t="str">
        <f>DATA!C416&amp;" - "&amp;DATA!B416</f>
        <v>Choreograf - SR1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3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3</v>
      </c>
      <c r="AB417">
        <v>0</v>
      </c>
      <c r="AC417">
        <v>0</v>
      </c>
      <c r="AD417" s="84">
        <v>0</v>
      </c>
      <c r="AE417" s="89">
        <f>SUM(C417,J417,T417,AD417,)</f>
        <v>3</v>
      </c>
    </row>
    <row r="418">
      <c r="A418" s="61" t="str">
        <f>DATA!A417</f>
        <v>VŠMU (VSMU)</v>
      </c>
      <c r="B418" s="97" t="str">
        <f>DATA!C417&amp;" - "&amp;DATA!B417</f>
        <v>Inštrumentalista - SR1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21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21</v>
      </c>
      <c r="AB418">
        <v>0</v>
      </c>
      <c r="AC418">
        <v>0</v>
      </c>
      <c r="AD418" s="84">
        <v>0</v>
      </c>
      <c r="AE418" s="89">
        <f>SUM(C418,J418,T418,AD418,)</f>
        <v>21</v>
      </c>
    </row>
    <row r="419">
      <c r="A419" s="61" t="str">
        <f>DATA!A418</f>
        <v>VŠMU (VSMU)</v>
      </c>
      <c r="B419" s="97" t="str">
        <f>DATA!C418&amp;" - "&amp;DATA!B418</f>
        <v>Inštrumentalista - sólista - SR1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9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9</v>
      </c>
      <c r="AB419">
        <v>0</v>
      </c>
      <c r="AC419">
        <v>0</v>
      </c>
      <c r="AD419" s="84">
        <v>0</v>
      </c>
      <c r="AE419" s="89">
        <f>SUM(C419,J419,T419,AD419,)</f>
        <v>9</v>
      </c>
    </row>
    <row r="420">
      <c r="A420" s="61" t="str">
        <f>DATA!A419</f>
        <v>VŠMU (VSMU)</v>
      </c>
      <c r="B420" s="97" t="str">
        <f>DATA!C419&amp;" - "&amp;DATA!B419</f>
        <v>Kostýmový výtvarník - SR1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6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6</v>
      </c>
      <c r="AB420">
        <v>0</v>
      </c>
      <c r="AC420">
        <v>0</v>
      </c>
      <c r="AD420" s="84">
        <v>0</v>
      </c>
      <c r="AE420" s="89">
        <f>SUM(C420,J420,T420,AD420,)</f>
        <v>6</v>
      </c>
    </row>
    <row r="421">
      <c r="A421" s="61" t="str">
        <f>DATA!A420</f>
        <v>VŠMU (VSMU)</v>
      </c>
      <c r="B421" s="97" t="str">
        <f>DATA!C420&amp;" - "&amp;DATA!B420</f>
        <v>Prekladateľ - SR1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1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1</v>
      </c>
      <c r="AB421">
        <v>0</v>
      </c>
      <c r="AC421">
        <v>0</v>
      </c>
      <c r="AD421" s="84">
        <v>0</v>
      </c>
      <c r="AE421" s="89">
        <f>SUM(C421,J421,T421,AD421,)</f>
        <v>1</v>
      </c>
    </row>
    <row r="422">
      <c r="A422" s="61" t="str">
        <f>DATA!A421</f>
        <v>VŠMU (VSMU)</v>
      </c>
      <c r="B422" s="97" t="str">
        <f>DATA!C421&amp;" - "&amp;DATA!B421</f>
        <v>Režisér - SR1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11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11</v>
      </c>
      <c r="AB422">
        <v>0</v>
      </c>
      <c r="AC422">
        <v>0</v>
      </c>
      <c r="AD422" s="84">
        <v>0</v>
      </c>
      <c r="AE422" s="89">
        <f>SUM(C422,J422,T422,AD422,)</f>
        <v>11</v>
      </c>
    </row>
    <row r="423">
      <c r="A423" s="61" t="str">
        <f>DATA!A422</f>
        <v>VŠMU (VSMU)</v>
      </c>
      <c r="B423" s="97" t="str">
        <f>DATA!C422&amp;" - "&amp;DATA!B422</f>
        <v>Scénograf - SR1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6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6</v>
      </c>
      <c r="AB423">
        <v>0</v>
      </c>
      <c r="AC423">
        <v>0</v>
      </c>
      <c r="AD423" s="84">
        <v>0</v>
      </c>
      <c r="AE423" s="89">
        <f>SUM(C423,J423,T423,AD423,)</f>
        <v>6</v>
      </c>
    </row>
    <row r="424">
      <c r="A424" s="61" t="str">
        <f>DATA!A423</f>
        <v>VŠMU (VSMU)</v>
      </c>
      <c r="B424" s="97" t="str">
        <f>DATA!C423&amp;" - "&amp;DATA!B423</f>
        <v>Spevák - SR1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1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1</v>
      </c>
      <c r="AB424">
        <v>0</v>
      </c>
      <c r="AC424">
        <v>0</v>
      </c>
      <c r="AD424" s="84">
        <v>0</v>
      </c>
      <c r="AE424" s="89">
        <f>SUM(C424,J424,T424,AD424,)</f>
        <v>1</v>
      </c>
    </row>
    <row r="425">
      <c r="A425" s="61" t="str">
        <f>DATA!A424</f>
        <v>VŠMU (VSMU)</v>
      </c>
      <c r="B425" s="97" t="str">
        <f>DATA!C424&amp;" - "&amp;DATA!B424</f>
        <v>Spevák - sólista - SR1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1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0</v>
      </c>
      <c r="AC425">
        <v>0</v>
      </c>
      <c r="AD425" s="84">
        <v>0</v>
      </c>
      <c r="AE425" s="89">
        <f>SUM(C425,J425,T425,AD425,)</f>
        <v>1</v>
      </c>
    </row>
    <row r="426">
      <c r="A426" s="61" t="str">
        <f>DATA!A425</f>
        <v>VŠMU (VSMU)</v>
      </c>
      <c r="B426" s="97" t="str">
        <f>DATA!C425&amp;" - "&amp;DATA!B425</f>
        <v>Umelecký vedúci - SR1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1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1</v>
      </c>
      <c r="AB426">
        <v>0</v>
      </c>
      <c r="AC426">
        <v>0</v>
      </c>
      <c r="AD426" s="84">
        <v>0</v>
      </c>
      <c r="AE426" s="89">
        <f>SUM(C426,J426,T426,AD426,)</f>
        <v>1</v>
      </c>
    </row>
    <row r="427">
      <c r="A427" s="61" t="str">
        <f>DATA!A426</f>
        <v>VŠMU (VSMU)</v>
      </c>
      <c r="B427" s="97" t="str">
        <f>DATA!C426&amp;" - "&amp;DATA!B426</f>
        <v>Zbormajster - SR1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1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0</v>
      </c>
      <c r="AC427">
        <v>0</v>
      </c>
      <c r="AD427" s="84">
        <v>0</v>
      </c>
      <c r="AE427" s="89">
        <f>SUM(C427,J427,T427,AD427,)</f>
        <v>1</v>
      </c>
    </row>
    <row r="428">
      <c r="A428" s="61" t="str">
        <f>DATA!A427</f>
        <v>VŠMU (VSMU)</v>
      </c>
      <c r="B428" s="97" t="str">
        <f>DATA!C427&amp;" - "&amp;DATA!B427</f>
        <v>Autor svetelného dizajnu - SR2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1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1</v>
      </c>
      <c r="AC428">
        <v>0</v>
      </c>
      <c r="AD428" s="84">
        <v>0</v>
      </c>
      <c r="AE428" s="89">
        <f>SUM(C428,J428,T428,AD428,)</f>
        <v>1</v>
      </c>
    </row>
    <row r="429">
      <c r="A429" s="61" t="str">
        <f>DATA!A428</f>
        <v>VŠMU (VSMU)</v>
      </c>
      <c r="B429" s="97" t="str">
        <f>DATA!C428&amp;" - "&amp;DATA!B428</f>
        <v>Dirigent - SR2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2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2</v>
      </c>
      <c r="AC429">
        <v>0</v>
      </c>
      <c r="AD429" s="84">
        <v>0</v>
      </c>
      <c r="AE429" s="89">
        <f>SUM(C429,J429,T429,AD429,)</f>
        <v>2</v>
      </c>
    </row>
    <row r="430">
      <c r="A430" s="61" t="str">
        <f>DATA!A429</f>
        <v>VŠMU (VSMU)</v>
      </c>
      <c r="B430" s="97" t="str">
        <f>DATA!C429&amp;" - "&amp;DATA!B429</f>
        <v>Herec v hlavnej úlohe - SR2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2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2</v>
      </c>
      <c r="AC430">
        <v>0</v>
      </c>
      <c r="AD430" s="84">
        <v>0</v>
      </c>
      <c r="AE430" s="89">
        <f>SUM(C430,J430,T430,AD430,)</f>
        <v>2</v>
      </c>
    </row>
    <row r="431">
      <c r="A431" s="61" t="str">
        <f>DATA!A430</f>
        <v>VŠMU (VSMU)</v>
      </c>
      <c r="B431" s="97" t="str">
        <f>DATA!C430&amp;" - "&amp;DATA!B430</f>
        <v>Choreograf - SR2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1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1</v>
      </c>
      <c r="AC431">
        <v>0</v>
      </c>
      <c r="AD431" s="84">
        <v>0</v>
      </c>
      <c r="AE431" s="89">
        <f>SUM(C431,J431,T431,AD431,)</f>
        <v>1</v>
      </c>
    </row>
    <row r="432">
      <c r="A432" s="61" t="str">
        <f>DATA!A431</f>
        <v>VŠMU (VSMU)</v>
      </c>
      <c r="B432" s="97" t="str">
        <f>DATA!C431&amp;" - "&amp;DATA!B431</f>
        <v>Inštrumentalista - SR2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21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21</v>
      </c>
      <c r="AC432">
        <v>0</v>
      </c>
      <c r="AD432" s="84">
        <v>0</v>
      </c>
      <c r="AE432" s="89">
        <f>SUM(C432,J432,T432,AD432,)</f>
        <v>21</v>
      </c>
    </row>
    <row r="433">
      <c r="A433" s="61" t="str">
        <f>DATA!A432</f>
        <v>VŠMU (VSMU)</v>
      </c>
      <c r="B433" s="97" t="str">
        <f>DATA!C432&amp;" - "&amp;DATA!B432</f>
        <v>Inštrumentalista - sólista - SR2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7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7</v>
      </c>
      <c r="AC433">
        <v>0</v>
      </c>
      <c r="AD433" s="84">
        <v>0</v>
      </c>
      <c r="AE433" s="89">
        <f>SUM(C433,J433,T433,AD433,)</f>
        <v>7</v>
      </c>
    </row>
    <row r="434">
      <c r="A434" s="61" t="str">
        <f>DATA!A433</f>
        <v>VŠMU (VSMU)</v>
      </c>
      <c r="B434" s="97" t="str">
        <f>DATA!C433&amp;" - "&amp;DATA!B433</f>
        <v>Kostýmový výtvarník - SR2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2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2</v>
      </c>
      <c r="AC434">
        <v>0</v>
      </c>
      <c r="AD434" s="84">
        <v>0</v>
      </c>
      <c r="AE434" s="89">
        <f>SUM(C434,J434,T434,AD434,)</f>
        <v>2</v>
      </c>
    </row>
    <row r="435">
      <c r="A435" s="61" t="str">
        <f>DATA!A434</f>
        <v>VŠMU (VSMU)</v>
      </c>
      <c r="B435" s="97" t="str">
        <f>DATA!C434&amp;" - "&amp;DATA!B434</f>
        <v>Režisér - SR2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3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3</v>
      </c>
      <c r="AC435">
        <v>0</v>
      </c>
      <c r="AD435" s="84">
        <v>0</v>
      </c>
      <c r="AE435" s="89">
        <f>SUM(C435,J435,T435,AD435,)</f>
        <v>3</v>
      </c>
    </row>
    <row r="436">
      <c r="A436" s="61" t="str">
        <f>DATA!A435</f>
        <v>VŠMU (VSMU)</v>
      </c>
      <c r="B436" s="97" t="str">
        <f>DATA!C435&amp;" - "&amp;DATA!B435</f>
        <v>Scénograf - SR2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2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2</v>
      </c>
      <c r="AC436">
        <v>0</v>
      </c>
      <c r="AD436" s="84">
        <v>0</v>
      </c>
      <c r="AE436" s="89">
        <f>SUM(C436,J436,T436,AD436,)</f>
        <v>2</v>
      </c>
    </row>
    <row r="437">
      <c r="A437" s="61" t="str">
        <f>DATA!A436</f>
        <v>VŠMU (VSMU)</v>
      </c>
      <c r="B437" s="97" t="str">
        <f>DATA!C436&amp;" - "&amp;DATA!B436</f>
        <v>Zbormajster - SR2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1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1</v>
      </c>
      <c r="AC437">
        <v>0</v>
      </c>
      <c r="AD437" s="84">
        <v>0</v>
      </c>
      <c r="AE437" s="89">
        <f>SUM(C437,J437,T437,AD437,)</f>
        <v>1</v>
      </c>
    </row>
    <row r="438">
      <c r="A438" s="61" t="str">
        <f>DATA!A437</f>
        <v>VŠMU (VSMU)</v>
      </c>
      <c r="B438" s="97" t="str">
        <f>DATA!C437&amp;" - "&amp;DATA!B437</f>
        <v>Dirigent - SR3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14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14</v>
      </c>
      <c r="AD438" s="84">
        <v>0</v>
      </c>
      <c r="AE438" s="89">
        <f>SUM(C438,J438,T438,AD438,)</f>
        <v>14</v>
      </c>
    </row>
    <row r="439">
      <c r="A439" s="61" t="str">
        <f>DATA!A438</f>
        <v>VŠMU (VSMU)</v>
      </c>
      <c r="B439" s="97" t="str">
        <f>DATA!C438&amp;" - "&amp;DATA!B438</f>
        <v>Herec v hlavnej úlohe - SR3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5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5</v>
      </c>
      <c r="AD439" s="84">
        <v>0</v>
      </c>
      <c r="AE439" s="89">
        <f>SUM(C439,J439,T439,AD439,)</f>
        <v>5</v>
      </c>
    </row>
    <row r="440">
      <c r="A440" s="61" t="str">
        <f>DATA!A439</f>
        <v>VŠMU (VSMU)</v>
      </c>
      <c r="B440" s="97" t="str">
        <f>DATA!C439&amp;" - "&amp;DATA!B439</f>
        <v>Inštrumentalista - SR3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117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117</v>
      </c>
      <c r="AD440" s="84">
        <v>0</v>
      </c>
      <c r="AE440" s="89">
        <f>SUM(C440,J440,T440,AD440,)</f>
        <v>117</v>
      </c>
    </row>
    <row r="441">
      <c r="A441" s="61" t="str">
        <f>DATA!A440</f>
        <v>VŠMU (VSMU)</v>
      </c>
      <c r="B441" s="97" t="str">
        <f>DATA!C440&amp;" - "&amp;DATA!B440</f>
        <v>Inštrumentalista - sólista - SR3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70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70</v>
      </c>
      <c r="AD441" s="84">
        <v>0</v>
      </c>
      <c r="AE441" s="89">
        <f>SUM(C441,J441,T441,AD441,)</f>
        <v>70</v>
      </c>
    </row>
    <row r="442">
      <c r="A442" s="61" t="str">
        <f>DATA!A441</f>
        <v>VŠMU (VSMU)</v>
      </c>
      <c r="B442" s="97" t="str">
        <f>DATA!C441&amp;" - "&amp;DATA!B441</f>
        <v>Spevák - SR3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14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14</v>
      </c>
      <c r="AD442" s="84">
        <v>0</v>
      </c>
      <c r="AE442" s="89">
        <f>SUM(C442,J442,T442,AD442,)</f>
        <v>14</v>
      </c>
    </row>
    <row r="443">
      <c r="A443" s="61" t="str">
        <f>DATA!A442</f>
        <v>VŠMU (VSMU)</v>
      </c>
      <c r="B443" s="97" t="str">
        <f>DATA!C442&amp;" - "&amp;DATA!B442</f>
        <v>Spevák - sólista - SR3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12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12</v>
      </c>
      <c r="AD443" s="84">
        <v>0</v>
      </c>
      <c r="AE443" s="89">
        <f>SUM(C443,J443,T443,AD443,)</f>
        <v>12</v>
      </c>
    </row>
    <row r="444">
      <c r="A444" s="61" t="str">
        <f>DATA!A443</f>
        <v>VŠMU (VSMU)</v>
      </c>
      <c r="B444" s="97" t="str">
        <f>DATA!C443&amp;" - "&amp;DATA!B443</f>
        <v>Tanečný interpret - SR3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5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5</v>
      </c>
      <c r="AD444" s="84">
        <v>0</v>
      </c>
      <c r="AE444" s="89">
        <f>SUM(C444,J444,T444,AD444,)</f>
        <v>5</v>
      </c>
    </row>
    <row r="445">
      <c r="A445" s="61" t="str">
        <f>DATA!A444</f>
        <v>VŠMU (VSMU)</v>
      </c>
      <c r="B445" s="97" t="str">
        <f>DATA!C444&amp;" - "&amp;DATA!B444</f>
        <v>Tanečný interpret - sólista - SR3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3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3</v>
      </c>
      <c r="AD445" s="84">
        <v>0</v>
      </c>
      <c r="AE445" s="89">
        <f>SUM(C445,J445,T445,AD445,)</f>
        <v>3</v>
      </c>
    </row>
    <row r="446">
      <c r="A446" s="61" t="str">
        <f>DATA!A445</f>
        <v>VŠMU (VSMU)</v>
      </c>
      <c r="B446" s="97" t="str">
        <f>DATA!C445&amp;" - "&amp;DATA!B445</f>
        <v>Autor hudby - ZM1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1</v>
      </c>
      <c r="K446" s="13">
        <v>1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1</v>
      </c>
    </row>
    <row r="447">
      <c r="A447" s="61" t="str">
        <f>DATA!A446</f>
        <v>VŠMU (VSMU)</v>
      </c>
      <c r="B447" s="97" t="str">
        <f>DATA!C446&amp;" - "&amp;DATA!B446</f>
        <v>Autor námetu - ZM1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1</v>
      </c>
      <c r="K447" s="13">
        <v>1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1</v>
      </c>
    </row>
    <row r="448">
      <c r="A448" s="61" t="str">
        <f>DATA!A447</f>
        <v>VŠMU (VSMU)</v>
      </c>
      <c r="B448" s="97" t="str">
        <f>DATA!C447&amp;" - "&amp;DATA!B447</f>
        <v>Autor scenára - ZM1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1</v>
      </c>
      <c r="K448" s="13">
        <v>1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1</v>
      </c>
    </row>
    <row r="449">
      <c r="A449" s="61" t="str">
        <f>DATA!A448</f>
        <v>VŠMU (VSMU)</v>
      </c>
      <c r="B449" s="97" t="str">
        <f>DATA!C448&amp;" - "&amp;DATA!B448</f>
        <v>Autor svetelného dizajnu - ZM1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1</v>
      </c>
      <c r="K449" s="13">
        <v>1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1</v>
      </c>
    </row>
    <row r="450">
      <c r="A450" s="61" t="str">
        <f>DATA!A449</f>
        <v>VŠMU (VSMU)</v>
      </c>
      <c r="B450" s="97" t="str">
        <f>DATA!C449&amp;" - "&amp;DATA!B449</f>
        <v>Dramaturg - ZM1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1</v>
      </c>
      <c r="K450" s="13">
        <v>1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1</v>
      </c>
    </row>
    <row r="451">
      <c r="A451" s="61" t="str">
        <f>DATA!A450</f>
        <v>VŠMU (VSMU)</v>
      </c>
      <c r="B451" s="97" t="str">
        <f>DATA!C450&amp;" - "&amp;DATA!B450</f>
        <v>Herec v hlavnej úlohe - ZM1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1</v>
      </c>
      <c r="K451" s="13">
        <v>1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1</v>
      </c>
    </row>
    <row r="452">
      <c r="A452" s="61" t="str">
        <f>DATA!A451</f>
        <v>VŠMU (VSMU)</v>
      </c>
      <c r="B452" s="97" t="str">
        <f>DATA!C451&amp;" - "&amp;DATA!B451</f>
        <v>Inštrumentalista - ZM1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2</v>
      </c>
      <c r="K452" s="13">
        <v>2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2</v>
      </c>
    </row>
    <row r="453">
      <c r="A453" s="61" t="str">
        <f>DATA!A452</f>
        <v>VŠMU (VSMU)</v>
      </c>
      <c r="B453" s="97" t="str">
        <f>DATA!C452&amp;" - "&amp;DATA!B452</f>
        <v>Inštrumentalista - sólista - ZM1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1</v>
      </c>
      <c r="K453" s="13">
        <v>1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1</v>
      </c>
    </row>
    <row r="454">
      <c r="A454" s="61" t="str">
        <f>DATA!A453</f>
        <v>VŠMU (VSMU)</v>
      </c>
      <c r="B454" s="97" t="str">
        <f>DATA!C453&amp;" - "&amp;DATA!B453</f>
        <v>Producent - ZM1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1</v>
      </c>
      <c r="K454" s="13">
        <v>1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1</v>
      </c>
    </row>
    <row r="455">
      <c r="A455" s="61" t="str">
        <f>DATA!A454</f>
        <v>VŠMU (VSMU)</v>
      </c>
      <c r="B455" s="97" t="str">
        <f>DATA!C454&amp;" - "&amp;DATA!B454</f>
        <v>Producent VFX - ZM1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1</v>
      </c>
      <c r="K455" s="13">
        <v>1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1</v>
      </c>
    </row>
    <row r="456">
      <c r="A456" s="61" t="str">
        <f>DATA!A455</f>
        <v>VŠMU (VSMU)</v>
      </c>
      <c r="B456" s="97" t="str">
        <f>DATA!C455&amp;" - "&amp;DATA!B455</f>
        <v>Režisér - ZM1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1</v>
      </c>
      <c r="K456" s="13">
        <v>1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s="84">
        <v>0</v>
      </c>
      <c r="AE456" s="89">
        <f>SUM(C456,J456,T456,AD456,)</f>
        <v>1</v>
      </c>
    </row>
    <row r="457">
      <c r="A457" s="61" t="str">
        <f>DATA!A456</f>
        <v>VŠMU (VSMU)</v>
      </c>
      <c r="B457" s="97" t="str">
        <f>DATA!C456&amp;" - "&amp;DATA!B456</f>
        <v>Režisér - ZM1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3</v>
      </c>
      <c r="K457" s="13">
        <v>3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 s="84">
        <v>0</v>
      </c>
      <c r="AE457" s="89">
        <f>SUM(C457,J457,T457,AD457,)</f>
        <v>3</v>
      </c>
    </row>
    <row r="458">
      <c r="A458" s="61" t="str">
        <f>DATA!A457</f>
        <v>VŠMU (VSMU)</v>
      </c>
      <c r="B458" s="97" t="str">
        <f>DATA!C457&amp;" - "&amp;DATA!B457</f>
        <v>Strihač - ZM1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2</v>
      </c>
      <c r="K458" s="13">
        <v>2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s="84">
        <v>0</v>
      </c>
      <c r="AE458" s="89">
        <f>SUM(C458,J458,T458,AD458,)</f>
        <v>2</v>
      </c>
    </row>
    <row r="459">
      <c r="A459" s="61" t="str">
        <f>DATA!A458</f>
        <v>VŠMU (VSMU)</v>
      </c>
      <c r="B459" s="97" t="str">
        <f>DATA!C458&amp;" - "&amp;DATA!B458</f>
        <v>Supervízor postprodukcie - ZM1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1</v>
      </c>
      <c r="K459" s="13">
        <v>1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 s="84">
        <v>0</v>
      </c>
      <c r="AE459" s="89">
        <f>SUM(C459,J459,T459,AD459,)</f>
        <v>1</v>
      </c>
    </row>
    <row r="460">
      <c r="A460" s="61" t="str">
        <f>DATA!A459</f>
        <v>VŠMU (VSMU)</v>
      </c>
      <c r="B460" s="97" t="str">
        <f>DATA!C459&amp;" - "&amp;DATA!B459</f>
        <v>Dirigent - ZM2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4</v>
      </c>
      <c r="K460" s="13">
        <v>0</v>
      </c>
      <c r="L460" s="13">
        <v>4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 s="84">
        <v>0</v>
      </c>
      <c r="AE460" s="89">
        <f>SUM(C460,J460,T460,AD460,)</f>
        <v>4</v>
      </c>
    </row>
    <row r="461">
      <c r="A461" s="61" t="str">
        <f>DATA!A460</f>
        <v>VŠMU (VSMU)</v>
      </c>
      <c r="B461" s="97" t="str">
        <f>DATA!C460&amp;" - "&amp;DATA!B460</f>
        <v>Inštrumentalista - ZM2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7</v>
      </c>
      <c r="K461" s="13">
        <v>0</v>
      </c>
      <c r="L461" s="13">
        <v>7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 s="84">
        <v>0</v>
      </c>
      <c r="AE461" s="89">
        <f>SUM(C461,J461,T461,AD461,)</f>
        <v>7</v>
      </c>
    </row>
    <row r="462">
      <c r="A462" s="61" t="str">
        <f>DATA!A461</f>
        <v>VŠMU (VSMU)</v>
      </c>
      <c r="B462" s="97" t="str">
        <f>DATA!C461&amp;" - "&amp;DATA!B461</f>
        <v>Inštrumentalista - sólista - ZM2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3</v>
      </c>
      <c r="K462" s="13">
        <v>0</v>
      </c>
      <c r="L462" s="13">
        <v>3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s="84">
        <v>0</v>
      </c>
      <c r="AE462" s="89">
        <f>SUM(C462,J462,T462,AD462,)</f>
        <v>3</v>
      </c>
    </row>
    <row r="463">
      <c r="A463" s="61" t="str">
        <f>DATA!A462</f>
        <v>VŠMU (VSMU)</v>
      </c>
      <c r="B463" s="97" t="str">
        <f>DATA!C462&amp;" - "&amp;DATA!B462</f>
        <v>Autor hudby - ZM3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1</v>
      </c>
      <c r="K463" s="13">
        <v>0</v>
      </c>
      <c r="L463" s="13">
        <v>0</v>
      </c>
      <c r="M463">
        <v>1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 s="84">
        <v>0</v>
      </c>
      <c r="AE463" s="89">
        <f>SUM(C463,J463,T463,AD463,)</f>
        <v>1</v>
      </c>
    </row>
    <row r="464">
      <c r="A464" s="61" t="str">
        <f>DATA!A463</f>
        <v>VŠMU (VSMU)</v>
      </c>
      <c r="B464" s="97" t="str">
        <f>DATA!C463&amp;" - "&amp;DATA!B463</f>
        <v>Dirigent - ZM3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6</v>
      </c>
      <c r="K464" s="13">
        <v>0</v>
      </c>
      <c r="L464" s="13">
        <v>0</v>
      </c>
      <c r="M464">
        <v>6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s="84">
        <v>0</v>
      </c>
      <c r="AE464" s="89">
        <f>SUM(C464,J464,T464,AD464,)</f>
        <v>6</v>
      </c>
    </row>
    <row r="465">
      <c r="A465" s="61" t="str">
        <f>DATA!A464</f>
        <v>VŠMU (VSMU)</v>
      </c>
      <c r="B465" s="97" t="str">
        <f>DATA!C464&amp;" - "&amp;DATA!B464</f>
        <v>Inštrumentalista - ZM3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3</v>
      </c>
      <c r="K465" s="13">
        <v>0</v>
      </c>
      <c r="L465" s="13">
        <v>0</v>
      </c>
      <c r="M465">
        <v>3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84">
        <v>0</v>
      </c>
      <c r="AE465" s="89">
        <f>SUM(C465,J465,T465,AD465,)</f>
        <v>3</v>
      </c>
    </row>
    <row r="466">
      <c r="A466" s="61" t="str">
        <f>DATA!A465</f>
        <v>VŠMU (VSMU)</v>
      </c>
      <c r="B466" s="97" t="str">
        <f>DATA!C465&amp;" - "&amp;DATA!B465</f>
        <v>Inštrumentalista - sólista - ZM3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18</v>
      </c>
      <c r="K466" s="13">
        <v>0</v>
      </c>
      <c r="L466" s="13">
        <v>0</v>
      </c>
      <c r="M466">
        <v>18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 s="84">
        <v>0</v>
      </c>
      <c r="AE466" s="89">
        <f>SUM(C466,J466,T466,AD466,)</f>
        <v>18</v>
      </c>
    </row>
    <row r="467">
      <c r="A467" s="61" t="str">
        <f>DATA!A466</f>
        <v>VŠMU (VSMU)</v>
      </c>
      <c r="B467" s="97" t="str">
        <f>DATA!C466&amp;" - "&amp;DATA!B466</f>
        <v>Autor hudby - ZN1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2</v>
      </c>
      <c r="K467" s="13">
        <v>0</v>
      </c>
      <c r="L467" s="13">
        <v>0</v>
      </c>
      <c r="M467">
        <v>0</v>
      </c>
      <c r="N467">
        <v>2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s="84">
        <v>0</v>
      </c>
      <c r="AE467" s="89">
        <f>SUM(C467,J467,T467,AD467,)</f>
        <v>2</v>
      </c>
    </row>
    <row r="468">
      <c r="A468" s="61" t="str">
        <f>DATA!A467</f>
        <v>VŠMU (VSMU)</v>
      </c>
      <c r="B468" s="97" t="str">
        <f>DATA!C467&amp;" - "&amp;DATA!B467</f>
        <v>Autor úpravy dramatického diela - ZN1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1</v>
      </c>
      <c r="K468" s="13">
        <v>0</v>
      </c>
      <c r="L468" s="13">
        <v>0</v>
      </c>
      <c r="M468">
        <v>0</v>
      </c>
      <c r="N468">
        <v>1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 s="84">
        <v>0</v>
      </c>
      <c r="AE468" s="89">
        <f>SUM(C468,J468,T468,AD468,)</f>
        <v>1</v>
      </c>
    </row>
    <row r="469">
      <c r="A469" s="61" t="str">
        <f>DATA!A468</f>
        <v>VŠMU (VSMU)</v>
      </c>
      <c r="B469" s="97" t="str">
        <f>DATA!C468&amp;" - "&amp;DATA!B468</f>
        <v>Dramaturg - ZN1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3</v>
      </c>
      <c r="K469" s="13">
        <v>0</v>
      </c>
      <c r="L469" s="13">
        <v>0</v>
      </c>
      <c r="M469">
        <v>0</v>
      </c>
      <c r="N469">
        <v>3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s="84">
        <v>0</v>
      </c>
      <c r="AE469" s="89">
        <f>SUM(C469,J469,T469,AD469,)</f>
        <v>3</v>
      </c>
    </row>
    <row r="470">
      <c r="A470" s="61" t="str">
        <f>DATA!A469</f>
        <v>VŠMU (VSMU)</v>
      </c>
      <c r="B470" s="97" t="str">
        <f>DATA!C469&amp;" - "&amp;DATA!B469</f>
        <v>Herec v hlavnej úlohe - ZN1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1</v>
      </c>
      <c r="K470" s="13">
        <v>0</v>
      </c>
      <c r="L470" s="13">
        <v>0</v>
      </c>
      <c r="M470">
        <v>0</v>
      </c>
      <c r="N470">
        <v>1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 s="84">
        <v>0</v>
      </c>
      <c r="AE470" s="89">
        <f>SUM(C470,J470,T470,AD470,)</f>
        <v>1</v>
      </c>
    </row>
    <row r="471">
      <c r="A471" s="61" t="str">
        <f>DATA!A470</f>
        <v>VŠMU (VSMU)</v>
      </c>
      <c r="B471" s="97" t="str">
        <f>DATA!C470&amp;" - "&amp;DATA!B470</f>
        <v>Inštrumentalista - ZN1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1</v>
      </c>
      <c r="K471" s="13">
        <v>0</v>
      </c>
      <c r="L471" s="13">
        <v>0</v>
      </c>
      <c r="M471">
        <v>0</v>
      </c>
      <c r="N471">
        <v>1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 s="84">
        <v>0</v>
      </c>
      <c r="AE471" s="89">
        <f>SUM(C471,J471,T471,AD471,)</f>
        <v>1</v>
      </c>
    </row>
    <row r="472">
      <c r="A472" s="61" t="str">
        <f>DATA!A471</f>
        <v>VŠMU (VSMU)</v>
      </c>
      <c r="B472" s="97" t="str">
        <f>DATA!C471&amp;" - "&amp;DATA!B471</f>
        <v>Kostýmový výtvarník - ZN1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2</v>
      </c>
      <c r="K472" s="13">
        <v>0</v>
      </c>
      <c r="L472" s="13">
        <v>0</v>
      </c>
      <c r="M472">
        <v>0</v>
      </c>
      <c r="N472">
        <v>2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 s="84">
        <v>0</v>
      </c>
      <c r="AE472" s="89">
        <f>SUM(C472,J472,T472,AD472,)</f>
        <v>2</v>
      </c>
    </row>
    <row r="473">
      <c r="A473" s="61" t="str">
        <f>DATA!A472</f>
        <v>VŠMU (VSMU)</v>
      </c>
      <c r="B473" s="97" t="str">
        <f>DATA!C472&amp;" - "&amp;DATA!B472</f>
        <v>Režisér - ZN1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1</v>
      </c>
      <c r="K473" s="13">
        <v>0</v>
      </c>
      <c r="L473" s="13">
        <v>0</v>
      </c>
      <c r="M473">
        <v>0</v>
      </c>
      <c r="N473">
        <v>1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 s="84">
        <v>0</v>
      </c>
      <c r="AE473" s="89">
        <f>SUM(C473,J473,T473,AD473,)</f>
        <v>1</v>
      </c>
    </row>
    <row r="474">
      <c r="A474" s="61" t="str">
        <f>DATA!A473</f>
        <v>VŠMU (VSMU)</v>
      </c>
      <c r="B474" s="97" t="str">
        <f>DATA!C473&amp;" - "&amp;DATA!B473</f>
        <v>Scénograf - ZN1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1</v>
      </c>
      <c r="K474" s="13">
        <v>0</v>
      </c>
      <c r="L474" s="13">
        <v>0</v>
      </c>
      <c r="M474">
        <v>0</v>
      </c>
      <c r="N474">
        <v>1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 s="84">
        <v>0</v>
      </c>
      <c r="AE474" s="89">
        <f>SUM(C474,J474,T474,AD474,)</f>
        <v>1</v>
      </c>
    </row>
    <row r="475">
      <c r="A475" s="61" t="str">
        <f>DATA!A474</f>
        <v>VŠMU (VSMU)</v>
      </c>
      <c r="B475" s="97" t="str">
        <f>DATA!C474&amp;" - "&amp;DATA!B474</f>
        <v>Spevák - sólista - ZN1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2</v>
      </c>
      <c r="K475" s="13">
        <v>0</v>
      </c>
      <c r="L475" s="13">
        <v>0</v>
      </c>
      <c r="M475">
        <v>0</v>
      </c>
      <c r="N475">
        <v>2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 s="84">
        <v>0</v>
      </c>
      <c r="AE475" s="89">
        <f>SUM(C475,J475,T475,AD475,)</f>
        <v>2</v>
      </c>
    </row>
    <row r="476">
      <c r="A476" s="61" t="str">
        <f>DATA!A475</f>
        <v>VŠMU (VSMU)</v>
      </c>
      <c r="B476" s="97" t="str">
        <f>DATA!C475&amp;" - "&amp;DATA!B475</f>
        <v>Tanečný interpret - ZN1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1</v>
      </c>
      <c r="K476" s="13">
        <v>0</v>
      </c>
      <c r="L476" s="13">
        <v>0</v>
      </c>
      <c r="M476">
        <v>0</v>
      </c>
      <c r="N476">
        <v>1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 s="84">
        <v>0</v>
      </c>
      <c r="AE476" s="89">
        <f>SUM(C476,J476,T476,AD476,)</f>
        <v>1</v>
      </c>
    </row>
    <row r="477">
      <c r="A477" s="61" t="str">
        <f>DATA!A476</f>
        <v>VŠMU (VSMU)</v>
      </c>
      <c r="B477" s="97" t="str">
        <f>DATA!C476&amp;" - "&amp;DATA!B476</f>
        <v>Autor bábok - ZN2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1</v>
      </c>
      <c r="K477" s="13">
        <v>0</v>
      </c>
      <c r="L477" s="13">
        <v>0</v>
      </c>
      <c r="M477">
        <v>0</v>
      </c>
      <c r="N477">
        <v>0</v>
      </c>
      <c r="O477">
        <v>1</v>
      </c>
      <c r="P477">
        <v>0</v>
      </c>
      <c r="Q477">
        <v>0</v>
      </c>
      <c r="R477">
        <v>0</v>
      </c>
      <c r="S477">
        <v>0</v>
      </c>
      <c r="T477" s="84">
        <f>SUM(U477:AC477)</f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 s="84">
        <v>0</v>
      </c>
      <c r="AE477" s="89">
        <f>SUM(C477,J477,T477,AD477,)</f>
        <v>1</v>
      </c>
    </row>
    <row r="478">
      <c r="A478" s="61" t="str">
        <f>DATA!A477</f>
        <v>VŠMU (VSMU)</v>
      </c>
      <c r="B478" s="97" t="str">
        <f>DATA!C477&amp;" - "&amp;DATA!B477</f>
        <v>Autor dramatizácie literárneho diela - ZN2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1</v>
      </c>
      <c r="K478" s="13">
        <v>0</v>
      </c>
      <c r="L478" s="13">
        <v>0</v>
      </c>
      <c r="M478">
        <v>0</v>
      </c>
      <c r="N478">
        <v>0</v>
      </c>
      <c r="O478">
        <v>1</v>
      </c>
      <c r="P478">
        <v>0</v>
      </c>
      <c r="Q478">
        <v>0</v>
      </c>
      <c r="R478">
        <v>0</v>
      </c>
      <c r="S478">
        <v>0</v>
      </c>
      <c r="T478" s="84">
        <f>SUM(U478:AC478)</f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 s="84">
        <v>0</v>
      </c>
      <c r="AE478" s="89">
        <f>SUM(C478,J478,T478,AD478,)</f>
        <v>1</v>
      </c>
    </row>
    <row r="479">
      <c r="A479" s="61" t="str">
        <f>DATA!A478</f>
        <v>VŠMU (VSMU)</v>
      </c>
      <c r="B479" s="97" t="str">
        <f>DATA!C478&amp;" - "&amp;DATA!B478</f>
        <v>Autor hudby - ZN2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2</v>
      </c>
      <c r="K479" s="13">
        <v>0</v>
      </c>
      <c r="L479" s="13">
        <v>0</v>
      </c>
      <c r="M479">
        <v>0</v>
      </c>
      <c r="N479">
        <v>0</v>
      </c>
      <c r="O479">
        <v>2</v>
      </c>
      <c r="P479">
        <v>0</v>
      </c>
      <c r="Q479">
        <v>0</v>
      </c>
      <c r="R479">
        <v>0</v>
      </c>
      <c r="S479">
        <v>0</v>
      </c>
      <c r="T479" s="84">
        <f>SUM(U479:AC479)</f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 s="84">
        <v>0</v>
      </c>
      <c r="AE479" s="89">
        <f>SUM(C479,J479,T479,AD479,)</f>
        <v>2</v>
      </c>
    </row>
    <row r="480">
      <c r="A480" s="61" t="str">
        <f>DATA!A479</f>
        <v>VŠMU (VSMU)</v>
      </c>
      <c r="B480" s="97" t="str">
        <f>DATA!C479&amp;" - "&amp;DATA!B479</f>
        <v>Autor úpravy dramatického diela - ZN2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1</v>
      </c>
      <c r="K480" s="13">
        <v>0</v>
      </c>
      <c r="L480" s="13">
        <v>0</v>
      </c>
      <c r="M480">
        <v>0</v>
      </c>
      <c r="N480">
        <v>0</v>
      </c>
      <c r="O480">
        <v>1</v>
      </c>
      <c r="P480">
        <v>0</v>
      </c>
      <c r="Q480">
        <v>0</v>
      </c>
      <c r="R480">
        <v>0</v>
      </c>
      <c r="S480">
        <v>0</v>
      </c>
      <c r="T480" s="84">
        <f>SUM(U480:AC480)</f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 s="84">
        <v>0</v>
      </c>
      <c r="AE480" s="89">
        <f>SUM(C480,J480,T480,AD480,)</f>
        <v>1</v>
      </c>
    </row>
    <row r="481">
      <c r="A481" s="61" t="str">
        <f>DATA!A480</f>
        <v>VŠMU (VSMU)</v>
      </c>
      <c r="B481" s="97" t="str">
        <f>DATA!C480&amp;" - "&amp;DATA!B480</f>
        <v>Dramaturg - ZN2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2</v>
      </c>
      <c r="K481" s="13">
        <v>0</v>
      </c>
      <c r="L481" s="13">
        <v>0</v>
      </c>
      <c r="M481">
        <v>0</v>
      </c>
      <c r="N481">
        <v>0</v>
      </c>
      <c r="O481">
        <v>2</v>
      </c>
      <c r="P481">
        <v>0</v>
      </c>
      <c r="Q481">
        <v>0</v>
      </c>
      <c r="R481">
        <v>0</v>
      </c>
      <c r="S481">
        <v>0</v>
      </c>
      <c r="T481" s="84">
        <f>SUM(U481:AC481)</f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 s="84">
        <v>0</v>
      </c>
      <c r="AE481" s="89">
        <f>SUM(C481,J481,T481,AD481,)</f>
        <v>2</v>
      </c>
    </row>
    <row r="482">
      <c r="A482" s="61" t="str">
        <f>DATA!A481</f>
        <v>VŠMU (VSMU)</v>
      </c>
      <c r="B482" s="97" t="str">
        <f>DATA!C481&amp;" - "&amp;DATA!B481</f>
        <v>Choreograf - ZN2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1</v>
      </c>
      <c r="K482" s="13">
        <v>0</v>
      </c>
      <c r="L482" s="13">
        <v>0</v>
      </c>
      <c r="M482">
        <v>0</v>
      </c>
      <c r="N482">
        <v>0</v>
      </c>
      <c r="O482">
        <v>1</v>
      </c>
      <c r="P482">
        <v>0</v>
      </c>
      <c r="Q482">
        <v>0</v>
      </c>
      <c r="R482">
        <v>0</v>
      </c>
      <c r="S482">
        <v>0</v>
      </c>
      <c r="T482" s="84">
        <f>SUM(U482:AC482)</f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 s="84">
        <v>0</v>
      </c>
      <c r="AE482" s="89">
        <f>SUM(C482,J482,T482,AD482,)</f>
        <v>1</v>
      </c>
    </row>
    <row r="483">
      <c r="A483" s="61" t="str">
        <f>DATA!A482</f>
        <v>VŠMU (VSMU)</v>
      </c>
      <c r="B483" s="97" t="str">
        <f>DATA!C482&amp;" - "&amp;DATA!B482</f>
        <v>Inštrumentalista - ZN2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2</v>
      </c>
      <c r="K483" s="13">
        <v>0</v>
      </c>
      <c r="L483" s="13">
        <v>0</v>
      </c>
      <c r="M483">
        <v>0</v>
      </c>
      <c r="N483">
        <v>0</v>
      </c>
      <c r="O483">
        <v>2</v>
      </c>
      <c r="P483">
        <v>0</v>
      </c>
      <c r="Q483">
        <v>0</v>
      </c>
      <c r="R483">
        <v>0</v>
      </c>
      <c r="S483">
        <v>0</v>
      </c>
      <c r="T483" s="84">
        <f>SUM(U483:AC483)</f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 s="84">
        <v>0</v>
      </c>
      <c r="AE483" s="89">
        <f>SUM(C483,J483,T483,AD483,)</f>
        <v>2</v>
      </c>
    </row>
    <row r="484">
      <c r="A484" s="61" t="str">
        <f>DATA!A483</f>
        <v>VŠMU (VSMU)</v>
      </c>
      <c r="B484" s="97" t="str">
        <f>DATA!C483&amp;" - "&amp;DATA!B483</f>
        <v>Inštrumentalista - sólista - ZN2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2</v>
      </c>
      <c r="K484" s="13">
        <v>0</v>
      </c>
      <c r="L484" s="13">
        <v>0</v>
      </c>
      <c r="M484">
        <v>0</v>
      </c>
      <c r="N484">
        <v>0</v>
      </c>
      <c r="O484">
        <v>2</v>
      </c>
      <c r="P484">
        <v>0</v>
      </c>
      <c r="Q484">
        <v>0</v>
      </c>
      <c r="R484">
        <v>0</v>
      </c>
      <c r="S484">
        <v>0</v>
      </c>
      <c r="T484" s="84">
        <f>SUM(U484:AC484)</f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 s="84">
        <v>0</v>
      </c>
      <c r="AE484" s="89">
        <f>SUM(C484,J484,T484,AD484,)</f>
        <v>2</v>
      </c>
    </row>
    <row r="485">
      <c r="A485" s="61" t="str">
        <f>DATA!A484</f>
        <v>VŠMU (VSMU)</v>
      </c>
      <c r="B485" s="97" t="str">
        <f>DATA!C484&amp;" - "&amp;DATA!B484</f>
        <v>Kostýmový výtvarník - ZN2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2</v>
      </c>
      <c r="K485" s="13">
        <v>0</v>
      </c>
      <c r="L485" s="13">
        <v>0</v>
      </c>
      <c r="M485">
        <v>0</v>
      </c>
      <c r="N485">
        <v>0</v>
      </c>
      <c r="O485">
        <v>2</v>
      </c>
      <c r="P485">
        <v>0</v>
      </c>
      <c r="Q485">
        <v>0</v>
      </c>
      <c r="R485">
        <v>0</v>
      </c>
      <c r="S485">
        <v>0</v>
      </c>
      <c r="T485" s="84">
        <f>SUM(U485:AC485)</f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 s="84">
        <v>0</v>
      </c>
      <c r="AE485" s="89">
        <f>SUM(C485,J485,T485,AD485,)</f>
        <v>2</v>
      </c>
    </row>
    <row r="486">
      <c r="A486" s="61" t="str">
        <f>DATA!A485</f>
        <v>VŠMU (VSMU)</v>
      </c>
      <c r="B486" s="97" t="str">
        <f>DATA!C485&amp;" - "&amp;DATA!B485</f>
        <v>Režisér - ZN2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2</v>
      </c>
      <c r="K486" s="13">
        <v>0</v>
      </c>
      <c r="L486" s="13">
        <v>0</v>
      </c>
      <c r="M486">
        <v>0</v>
      </c>
      <c r="N486">
        <v>0</v>
      </c>
      <c r="O486">
        <v>2</v>
      </c>
      <c r="P486">
        <v>0</v>
      </c>
      <c r="Q486">
        <v>0</v>
      </c>
      <c r="R486">
        <v>0</v>
      </c>
      <c r="S486">
        <v>0</v>
      </c>
      <c r="T486" s="84">
        <f>SUM(U486:AC486)</f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 s="84">
        <v>0</v>
      </c>
      <c r="AE486" s="89">
        <f>SUM(C486,J486,T486,AD486,)</f>
        <v>2</v>
      </c>
    </row>
    <row r="487">
      <c r="A487" s="61" t="str">
        <f>DATA!A486</f>
        <v>VŠMU (VSMU)</v>
      </c>
      <c r="B487" s="97" t="str">
        <f>DATA!C486&amp;" - "&amp;DATA!B486</f>
        <v>Scénograf - ZN2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1</v>
      </c>
      <c r="K487" s="13">
        <v>0</v>
      </c>
      <c r="L487" s="13">
        <v>0</v>
      </c>
      <c r="M487">
        <v>0</v>
      </c>
      <c r="N487">
        <v>0</v>
      </c>
      <c r="O487">
        <v>1</v>
      </c>
      <c r="P487">
        <v>0</v>
      </c>
      <c r="Q487">
        <v>0</v>
      </c>
      <c r="R487">
        <v>0</v>
      </c>
      <c r="S487">
        <v>0</v>
      </c>
      <c r="T487" s="84">
        <f>SUM(U487:AC487)</f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 s="84">
        <v>0</v>
      </c>
      <c r="AE487" s="89">
        <f>SUM(C487,J487,T487,AD487,)</f>
        <v>1</v>
      </c>
    </row>
    <row r="488">
      <c r="A488" s="61" t="str">
        <f>DATA!A487</f>
        <v>VŠMU (VSMU)</v>
      </c>
      <c r="B488" s="97" t="str">
        <f>DATA!C487&amp;" - "&amp;DATA!B487</f>
        <v>Spevák - sólista - ZN2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1</v>
      </c>
      <c r="K488" s="13">
        <v>0</v>
      </c>
      <c r="L488" s="13">
        <v>0</v>
      </c>
      <c r="M488">
        <v>0</v>
      </c>
      <c r="N488">
        <v>0</v>
      </c>
      <c r="O488">
        <v>1</v>
      </c>
      <c r="P488">
        <v>0</v>
      </c>
      <c r="Q488">
        <v>0</v>
      </c>
      <c r="R488">
        <v>0</v>
      </c>
      <c r="S488">
        <v>0</v>
      </c>
      <c r="T488" s="84">
        <f>SUM(U488:AC488)</f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 s="84">
        <v>0</v>
      </c>
      <c r="AE488" s="89">
        <f>SUM(C488,J488,T488,AD488,)</f>
        <v>1</v>
      </c>
    </row>
    <row r="489">
      <c r="A489" s="61" t="str">
        <f>DATA!A488</f>
        <v>VŠMU (VSMU)</v>
      </c>
      <c r="B489" s="97" t="str">
        <f>DATA!C488&amp;" - "&amp;DATA!B488</f>
        <v>Autor hudby - ZN3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1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0</v>
      </c>
      <c r="S489">
        <v>0</v>
      </c>
      <c r="T489" s="84">
        <f>SUM(U489:AC489)</f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 s="84">
        <v>0</v>
      </c>
      <c r="AE489" s="89">
        <f>SUM(C489,J489,T489,AD489,)</f>
        <v>1</v>
      </c>
    </row>
    <row r="490">
      <c r="A490" s="61" t="str">
        <f>DATA!A489</f>
        <v>VŠMU (VSMU)</v>
      </c>
      <c r="B490" s="97" t="str">
        <f>DATA!C489&amp;" - "&amp;DATA!B489</f>
        <v>Dramaturg - ZN3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1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1</v>
      </c>
      <c r="Q490">
        <v>0</v>
      </c>
      <c r="R490">
        <v>0</v>
      </c>
      <c r="S490">
        <v>0</v>
      </c>
      <c r="T490" s="84">
        <f>SUM(U490:AC490)</f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 s="84">
        <v>0</v>
      </c>
      <c r="AE490" s="89">
        <f>SUM(C490,J490,T490,AD490,)</f>
        <v>1</v>
      </c>
    </row>
    <row r="491">
      <c r="A491" s="61" t="str">
        <f>DATA!A490</f>
        <v>VŠMU (VSMU)</v>
      </c>
      <c r="B491" s="97" t="str">
        <f>DATA!C490&amp;" - "&amp;DATA!B490</f>
        <v>Inštrumentalista - ZN3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3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3</v>
      </c>
      <c r="Q491">
        <v>0</v>
      </c>
      <c r="R491">
        <v>0</v>
      </c>
      <c r="S491">
        <v>0</v>
      </c>
      <c r="T491" s="84">
        <f>SUM(U491:AC491)</f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 s="84">
        <v>0</v>
      </c>
      <c r="AE491" s="89">
        <f>SUM(C491,J491,T491,AD491,)</f>
        <v>3</v>
      </c>
    </row>
    <row r="492">
      <c r="A492" s="61" t="str">
        <f>DATA!A491</f>
        <v>VŠMU (VSMU)</v>
      </c>
      <c r="B492" s="97" t="str">
        <f>DATA!C491&amp;" - "&amp;DATA!B491</f>
        <v>Inštrumentalista - sólista - ZN3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2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2</v>
      </c>
      <c r="Q492">
        <v>0</v>
      </c>
      <c r="R492">
        <v>0</v>
      </c>
      <c r="S492">
        <v>0</v>
      </c>
      <c r="T492" s="84">
        <f>SUM(U492:AC492)</f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 s="84">
        <v>0</v>
      </c>
      <c r="AE492" s="89">
        <f>SUM(C492,J492,T492,AD492,)</f>
        <v>2</v>
      </c>
    </row>
    <row r="493">
      <c r="A493" s="61" t="str">
        <f>DATA!A492</f>
        <v>VŠMU (VSMU)</v>
      </c>
      <c r="B493" s="97" t="str">
        <f>DATA!C492&amp;" - "&amp;DATA!B492</f>
        <v>Producent - ZN3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2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2</v>
      </c>
      <c r="Q493">
        <v>0</v>
      </c>
      <c r="R493">
        <v>0</v>
      </c>
      <c r="S493">
        <v>0</v>
      </c>
      <c r="T493" s="84">
        <f>SUM(U493:AC493)</f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 s="84">
        <v>0</v>
      </c>
      <c r="AE493" s="89">
        <f>SUM(C493,J493,T493,AD493,)</f>
        <v>2</v>
      </c>
    </row>
    <row r="494">
      <c r="A494" s="61" t="str">
        <f>DATA!A493</f>
        <v>VŠVU (VŠVU)</v>
      </c>
      <c r="B494" s="97" t="str">
        <f>DATA!C493&amp;" - "&amp;DATA!B493</f>
        <v>Dizajnér - EM1</v>
      </c>
      <c r="C494" s="84">
        <f>SUM(D494:I494)</f>
        <v>1</v>
      </c>
      <c r="D494" s="13">
        <v>1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 s="84">
        <v>0</v>
      </c>
      <c r="AE494" s="89">
        <f>SUM(C494,J494,T494,AD494,)</f>
        <v>1</v>
      </c>
    </row>
    <row r="495">
      <c r="A495" s="61" t="str">
        <f>DATA!A494</f>
        <v>VŠVU (VŠVU)</v>
      </c>
      <c r="B495" s="97" t="str">
        <f>DATA!C494&amp;" - "&amp;DATA!B494</f>
        <v>Výtvarník - EM1</v>
      </c>
      <c r="C495" s="84">
        <f>SUM(D495:I495)</f>
        <v>3</v>
      </c>
      <c r="D495" s="13">
        <v>3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 s="84">
        <v>0</v>
      </c>
      <c r="AE495" s="89">
        <f>SUM(C495,J495,T495,AD495,)</f>
        <v>3</v>
      </c>
    </row>
    <row r="496">
      <c r="A496" s="61" t="str">
        <f>DATA!A495</f>
        <v>VŠVU (VŠVU)</v>
      </c>
      <c r="B496" s="97" t="str">
        <f>DATA!C495&amp;" - "&amp;DATA!B495</f>
        <v>Dizajnér - EM2</v>
      </c>
      <c r="C496" s="84">
        <f>SUM(D496:I496)</f>
        <v>2</v>
      </c>
      <c r="D496" s="13">
        <v>0</v>
      </c>
      <c r="E496" s="13">
        <v>2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 s="84">
        <v>0</v>
      </c>
      <c r="AE496" s="89">
        <f>SUM(C496,J496,T496,AD496,)</f>
        <v>2</v>
      </c>
    </row>
    <row r="497">
      <c r="A497" s="61" t="str">
        <f>DATA!A496</f>
        <v>VŠVU (VŠVU)</v>
      </c>
      <c r="B497" s="97" t="str">
        <f>DATA!C496&amp;" - "&amp;DATA!B496</f>
        <v>Výtvarník - EM2</v>
      </c>
      <c r="C497" s="84">
        <f>SUM(D497:I497)</f>
        <v>1</v>
      </c>
      <c r="D497" s="13">
        <v>0</v>
      </c>
      <c r="E497" s="13">
        <v>1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 s="84">
        <v>0</v>
      </c>
      <c r="AE497" s="89">
        <f>SUM(C497,J497,T497,AD497,)</f>
        <v>1</v>
      </c>
    </row>
    <row r="498">
      <c r="A498" s="61" t="str">
        <f>DATA!A497</f>
        <v>VŠVU (VŠVU)</v>
      </c>
      <c r="B498" s="97" t="str">
        <f>DATA!C497&amp;" - "&amp;DATA!B497</f>
        <v>Architekt - EM3</v>
      </c>
      <c r="C498" s="84">
        <f>SUM(D498:I498)</f>
        <v>1</v>
      </c>
      <c r="D498" s="13">
        <v>0</v>
      </c>
      <c r="E498" s="13">
        <v>0</v>
      </c>
      <c r="F498" s="13">
        <v>1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 s="84">
        <v>0</v>
      </c>
      <c r="AE498" s="89">
        <f>SUM(C498,J498,T498,AD498,)</f>
        <v>1</v>
      </c>
    </row>
    <row r="499">
      <c r="A499" s="61" t="str">
        <f>DATA!A498</f>
        <v>VŠVU (VŠVU)</v>
      </c>
      <c r="B499" s="97" t="str">
        <f>DATA!C498&amp;" - "&amp;DATA!B498</f>
        <v>Autor scenára - EM3</v>
      </c>
      <c r="C499" s="84">
        <f>SUM(D499:I499)</f>
        <v>1</v>
      </c>
      <c r="D499" s="13">
        <v>0</v>
      </c>
      <c r="E499" s="13">
        <v>0</v>
      </c>
      <c r="F499" s="13">
        <v>1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 s="84">
        <v>0</v>
      </c>
      <c r="AE499" s="89">
        <f>SUM(C499,J499,T499,AD499,)</f>
        <v>1</v>
      </c>
    </row>
    <row r="500">
      <c r="A500" s="61" t="str">
        <f>DATA!A499</f>
        <v>VŠVU (VŠVU)</v>
      </c>
      <c r="B500" s="97" t="str">
        <f>DATA!C499&amp;" - "&amp;DATA!B499</f>
        <v>Dizajnér - EM3</v>
      </c>
      <c r="C500" s="84">
        <f>SUM(D500:I500)</f>
        <v>5</v>
      </c>
      <c r="D500" s="13">
        <v>0</v>
      </c>
      <c r="E500" s="13">
        <v>0</v>
      </c>
      <c r="F500" s="13">
        <v>5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 s="84">
        <v>0</v>
      </c>
      <c r="AE500" s="89">
        <f>SUM(C500,J500,T500,AD500,)</f>
        <v>5</v>
      </c>
    </row>
    <row r="501">
      <c r="A501" s="61" t="str">
        <f>DATA!A500</f>
        <v>VŠVU (VŠVU)</v>
      </c>
      <c r="B501" s="97" t="str">
        <f>DATA!C500&amp;" - "&amp;DATA!B500</f>
        <v>Producent - EM3</v>
      </c>
      <c r="C501" s="84">
        <f>SUM(D501:I501)</f>
        <v>1</v>
      </c>
      <c r="D501" s="13">
        <v>0</v>
      </c>
      <c r="E501" s="13">
        <v>0</v>
      </c>
      <c r="F501" s="13">
        <v>1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 s="84">
        <v>0</v>
      </c>
      <c r="AE501" s="89">
        <f>SUM(C501,J501,T501,AD501,)</f>
        <v>1</v>
      </c>
    </row>
    <row r="502">
      <c r="A502" s="61" t="str">
        <f>DATA!A501</f>
        <v>VŠVU (VŠVU)</v>
      </c>
      <c r="B502" s="97" t="str">
        <f>DATA!C501&amp;" - "&amp;DATA!B501</f>
        <v>Režisér - EM3</v>
      </c>
      <c r="C502" s="84">
        <f>SUM(D502:I502)</f>
        <v>1</v>
      </c>
      <c r="D502" s="13">
        <v>0</v>
      </c>
      <c r="E502" s="13">
        <v>0</v>
      </c>
      <c r="F502" s="13">
        <v>1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 s="84">
        <v>0</v>
      </c>
      <c r="AE502" s="89">
        <f>SUM(C502,J502,T502,AD502,)</f>
        <v>1</v>
      </c>
    </row>
    <row r="503">
      <c r="A503" s="61" t="str">
        <f>DATA!A502</f>
        <v>VŠVU (VŠVU)</v>
      </c>
      <c r="B503" s="97" t="str">
        <f>DATA!C502&amp;" - "&amp;DATA!B502</f>
        <v>Strihač - EM3</v>
      </c>
      <c r="C503" s="84">
        <f>SUM(D503:I503)</f>
        <v>1</v>
      </c>
      <c r="D503" s="13">
        <v>0</v>
      </c>
      <c r="E503" s="13">
        <v>0</v>
      </c>
      <c r="F503" s="13">
        <v>1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 s="84">
        <v>0</v>
      </c>
      <c r="AE503" s="89">
        <f>SUM(C503,J503,T503,AD503,)</f>
        <v>1</v>
      </c>
    </row>
    <row r="504">
      <c r="A504" s="61" t="str">
        <f>DATA!A503</f>
        <v>VŠVU (VŠVU)</v>
      </c>
      <c r="B504" s="97" t="str">
        <f>DATA!C503&amp;" - "&amp;DATA!B503</f>
        <v>Výtvarník - EM3</v>
      </c>
      <c r="C504" s="84">
        <f>SUM(D504:I504)</f>
        <v>7</v>
      </c>
      <c r="D504" s="13">
        <v>0</v>
      </c>
      <c r="E504" s="13">
        <v>0</v>
      </c>
      <c r="F504" s="13">
        <v>7</v>
      </c>
      <c r="G504" s="13">
        <v>0</v>
      </c>
      <c r="H504" s="13">
        <v>0</v>
      </c>
      <c r="I504" s="13">
        <v>0</v>
      </c>
      <c r="J504" s="84">
        <f>SUM(K504:S504)</f>
        <v>0</v>
      </c>
      <c r="K504" s="13">
        <v>0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 s="84">
        <v>0</v>
      </c>
      <c r="AE504" s="89">
        <f>SUM(C504,J504,T504,AD504,)</f>
        <v>7</v>
      </c>
    </row>
    <row r="505">
      <c r="A505" s="61" t="str">
        <f>DATA!A504</f>
        <v>VŠVU (VŠVU)</v>
      </c>
      <c r="B505" s="97" t="str">
        <f>DATA!C504&amp;" - "&amp;DATA!B504</f>
        <v>Dizajnér - EN1</v>
      </c>
      <c r="C505" s="84">
        <f>SUM(D505:I505)</f>
        <v>13</v>
      </c>
      <c r="D505" s="13">
        <v>0</v>
      </c>
      <c r="E505" s="13">
        <v>0</v>
      </c>
      <c r="F505" s="13">
        <v>0</v>
      </c>
      <c r="G505" s="13">
        <v>13</v>
      </c>
      <c r="H505" s="13">
        <v>0</v>
      </c>
      <c r="I505" s="13">
        <v>0</v>
      </c>
      <c r="J505" s="84">
        <f>SUM(K505:S505)</f>
        <v>0</v>
      </c>
      <c r="K505" s="13">
        <v>0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 s="84">
        <v>0</v>
      </c>
      <c r="AE505" s="89">
        <f>SUM(C505,J505,T505,AD505,)</f>
        <v>13</v>
      </c>
    </row>
    <row r="506">
      <c r="A506" s="61" t="str">
        <f>DATA!A505</f>
        <v>VŠVU (VŠVU)</v>
      </c>
      <c r="B506" s="97" t="str">
        <f>DATA!C505&amp;" - "&amp;DATA!B505</f>
        <v>Dizajnér - EN2</v>
      </c>
      <c r="C506" s="84">
        <f>SUM(D506:I506)</f>
        <v>6</v>
      </c>
      <c r="D506" s="13">
        <v>0</v>
      </c>
      <c r="E506" s="13">
        <v>0</v>
      </c>
      <c r="F506" s="13">
        <v>0</v>
      </c>
      <c r="G506" s="13">
        <v>0</v>
      </c>
      <c r="H506" s="13">
        <v>6</v>
      </c>
      <c r="I506" s="13">
        <v>0</v>
      </c>
      <c r="J506" s="84">
        <f>SUM(K506:S506)</f>
        <v>0</v>
      </c>
      <c r="K506" s="13">
        <v>0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 s="84">
        <v>0</v>
      </c>
      <c r="AE506" s="89">
        <f>SUM(C506,J506,T506,AD506,)</f>
        <v>6</v>
      </c>
    </row>
    <row r="507">
      <c r="A507" s="61" t="str">
        <f>DATA!A506</f>
        <v>VŠVU (VŠVU)</v>
      </c>
      <c r="B507" s="97" t="str">
        <f>DATA!C506&amp;" - "&amp;DATA!B506</f>
        <v>Kurátor výstavy - EN2</v>
      </c>
      <c r="C507" s="84">
        <f>SUM(D507:I507)</f>
        <v>1</v>
      </c>
      <c r="D507" s="13">
        <v>0</v>
      </c>
      <c r="E507" s="13">
        <v>0</v>
      </c>
      <c r="F507" s="13">
        <v>0</v>
      </c>
      <c r="G507" s="13">
        <v>0</v>
      </c>
      <c r="H507" s="13">
        <v>1</v>
      </c>
      <c r="I507" s="13">
        <v>0</v>
      </c>
      <c r="J507" s="84">
        <f>SUM(K507:S507)</f>
        <v>0</v>
      </c>
      <c r="K507" s="13">
        <v>0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 s="84">
        <v>0</v>
      </c>
      <c r="AE507" s="89">
        <f>SUM(C507,J507,T507,AD507,)</f>
        <v>1</v>
      </c>
    </row>
    <row r="508">
      <c r="A508" s="61" t="str">
        <f>DATA!A507</f>
        <v>VŠVU (VŠVU)</v>
      </c>
      <c r="B508" s="97" t="str">
        <f>DATA!C507&amp;" - "&amp;DATA!B507</f>
        <v>Výtvarník - EN2</v>
      </c>
      <c r="C508" s="84">
        <f>SUM(D508:I508)</f>
        <v>3</v>
      </c>
      <c r="D508" s="13">
        <v>0</v>
      </c>
      <c r="E508" s="13">
        <v>0</v>
      </c>
      <c r="F508" s="13">
        <v>0</v>
      </c>
      <c r="G508" s="13">
        <v>0</v>
      </c>
      <c r="H508" s="13">
        <v>3</v>
      </c>
      <c r="I508" s="13">
        <v>0</v>
      </c>
      <c r="J508" s="84">
        <f>SUM(K508:S508)</f>
        <v>0</v>
      </c>
      <c r="K508" s="13">
        <v>0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 s="84">
        <v>0</v>
      </c>
      <c r="AE508" s="89">
        <f>SUM(C508,J508,T508,AD508,)</f>
        <v>3</v>
      </c>
    </row>
    <row r="509">
      <c r="A509" s="61" t="str">
        <f>DATA!A508</f>
        <v>VŠVU (VŠVU)</v>
      </c>
      <c r="B509" s="97" t="str">
        <f>DATA!C508&amp;" - "&amp;DATA!B508</f>
        <v>Dizajnér - EN3</v>
      </c>
      <c r="C509" s="84">
        <f>SUM(D509:I509)</f>
        <v>12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12</v>
      </c>
      <c r="J509" s="84">
        <f>SUM(K509:S509)</f>
        <v>0</v>
      </c>
      <c r="K509" s="13">
        <v>0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 s="84">
        <v>0</v>
      </c>
      <c r="AE509" s="89">
        <f>SUM(C509,J509,T509,AD509,)</f>
        <v>12</v>
      </c>
    </row>
    <row r="510">
      <c r="A510" s="61" t="str">
        <f>DATA!A509</f>
        <v>VŠVU (VŠVU)</v>
      </c>
      <c r="B510" s="97" t="str">
        <f>DATA!C509&amp;" - "&amp;DATA!B509</f>
        <v>Kurátor výstavy - EN3</v>
      </c>
      <c r="C510" s="84">
        <f>SUM(D510:I510)</f>
        <v>2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2</v>
      </c>
      <c r="J510" s="84">
        <f>SUM(K510:S510)</f>
        <v>0</v>
      </c>
      <c r="K510" s="13">
        <v>0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s="84">
        <v>0</v>
      </c>
      <c r="AE510" s="89">
        <f>SUM(C510,J510,T510,AD510,)</f>
        <v>2</v>
      </c>
    </row>
    <row r="511">
      <c r="A511" s="61" t="str">
        <f>DATA!A510</f>
        <v>VŠVU (VŠVU)</v>
      </c>
      <c r="B511" s="97" t="str">
        <f>DATA!C510&amp;" - "&amp;DATA!B510</f>
        <v>Výtvarník - EN3</v>
      </c>
      <c r="C511" s="84">
        <f>SUM(D511:I511)</f>
        <v>3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3</v>
      </c>
      <c r="J511" s="84">
        <f>SUM(K511:S511)</f>
        <v>0</v>
      </c>
      <c r="K511" s="13">
        <v>0</v>
      </c>
      <c r="L511" s="13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 s="84">
        <v>0</v>
      </c>
      <c r="AE511" s="89">
        <f>SUM(C511,J511,T511,AD511,)</f>
        <v>3</v>
      </c>
    </row>
    <row r="512">
      <c r="A512" s="61" t="str">
        <f>DATA!A511</f>
        <v>VŠVU (VŠVU)</v>
      </c>
      <c r="B512" s="97" t="str">
        <f>DATA!C511&amp;" - "&amp;DATA!B511</f>
        <v>Architekt - I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0</v>
      </c>
      <c r="K512" s="13">
        <v>0</v>
      </c>
      <c r="L512" s="13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84">
        <v>3</v>
      </c>
      <c r="AE512" s="89">
        <f>SUM(C512,J512,T512,AD512,)</f>
        <v>3</v>
      </c>
    </row>
    <row r="513">
      <c r="A513" s="61" t="str">
        <f>DATA!A512</f>
        <v>VŠVU (VŠVU)</v>
      </c>
      <c r="B513" s="97" t="str">
        <f>DATA!C512&amp;" - "&amp;DATA!B512</f>
        <v>Dizajnér - I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0</v>
      </c>
      <c r="K513" s="13">
        <v>0</v>
      </c>
      <c r="L513" s="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84">
        <v>8</v>
      </c>
      <c r="AE513" s="89">
        <f>SUM(C513,J513,T513,AD513,)</f>
        <v>8</v>
      </c>
    </row>
    <row r="514">
      <c r="A514" s="61" t="str">
        <f>DATA!A513</f>
        <v>VŠVU (VŠVU)</v>
      </c>
      <c r="B514" s="97" t="str">
        <f>DATA!C513&amp;" - "&amp;DATA!B513</f>
        <v>Kurátor výstavy - I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0</v>
      </c>
      <c r="K514" s="13">
        <v>0</v>
      </c>
      <c r="L514" s="13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84">
        <v>1</v>
      </c>
      <c r="AE514" s="89">
        <f>SUM(C514,J514,T514,AD514,)</f>
        <v>1</v>
      </c>
    </row>
    <row r="515">
      <c r="A515" s="61" t="str">
        <f>DATA!A514</f>
        <v>VŠVU (VŠVU)</v>
      </c>
      <c r="B515" s="97" t="str">
        <f>DATA!C514&amp;" - "&amp;DATA!B514</f>
        <v>Reštaurátor - I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0</v>
      </c>
      <c r="K515" s="13">
        <v>0</v>
      </c>
      <c r="L515" s="13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 s="84">
        <v>1</v>
      </c>
      <c r="AE515" s="89">
        <f>SUM(C515,J515,T515,AD515,)</f>
        <v>1</v>
      </c>
    </row>
    <row r="516">
      <c r="A516" s="61" t="str">
        <f>DATA!A515</f>
        <v>VŠVU (VŠVU)</v>
      </c>
      <c r="B516" s="97" t="str">
        <f>DATA!C515&amp;" - "&amp;DATA!B515</f>
        <v>Výtvarník - I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0</v>
      </c>
      <c r="K516" s="13">
        <v>0</v>
      </c>
      <c r="L516" s="13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 s="84">
        <v>2</v>
      </c>
      <c r="AE516" s="89">
        <f>SUM(C516,J516,T516,AD516,)</f>
        <v>2</v>
      </c>
    </row>
    <row r="517">
      <c r="A517" s="61" t="str">
        <f>DATA!A516</f>
        <v>VŠVU (VŠVU)</v>
      </c>
      <c r="B517" s="97" t="str">
        <f>DATA!C516&amp;" - "&amp;DATA!B516</f>
        <v>Architekt - SM1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0</v>
      </c>
      <c r="K517" s="13">
        <v>0</v>
      </c>
      <c r="L517" s="13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2</v>
      </c>
      <c r="U517">
        <v>2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 s="84">
        <v>0</v>
      </c>
      <c r="AE517" s="89">
        <f>SUM(C517,J517,T517,AD517,)</f>
        <v>2</v>
      </c>
    </row>
    <row r="518">
      <c r="A518" s="61" t="str">
        <f>DATA!A517</f>
        <v>VŠVU (VŠVU)</v>
      </c>
      <c r="B518" s="97" t="str">
        <f>DATA!C517&amp;" - "&amp;DATA!B517</f>
        <v>Dizajnér - SM1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0</v>
      </c>
      <c r="K518" s="13">
        <v>0</v>
      </c>
      <c r="L518" s="13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11</v>
      </c>
      <c r="U518">
        <v>11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 s="84">
        <v>0</v>
      </c>
      <c r="AE518" s="89">
        <f>SUM(C518,J518,T518,AD518,)</f>
        <v>11</v>
      </c>
    </row>
    <row r="519">
      <c r="A519" s="61" t="str">
        <f>DATA!A518</f>
        <v>VŠVU (VŠVU)</v>
      </c>
      <c r="B519" s="97" t="str">
        <f>DATA!C518&amp;" - "&amp;DATA!B518</f>
        <v>Kurátor výstavy - SM1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0</v>
      </c>
      <c r="K519" s="13">
        <v>0</v>
      </c>
      <c r="L519" s="13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3</v>
      </c>
      <c r="U519">
        <v>3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 s="84">
        <v>0</v>
      </c>
      <c r="AE519" s="89">
        <f>SUM(C519,J519,T519,AD519,)</f>
        <v>3</v>
      </c>
    </row>
    <row r="520">
      <c r="A520" s="61" t="str">
        <f>DATA!A519</f>
        <v>VŠVU (VŠVU)</v>
      </c>
      <c r="B520" s="97" t="str">
        <f>DATA!C519&amp;" - "&amp;DATA!B519</f>
        <v>Výtvarník - SM1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0</v>
      </c>
      <c r="K520" s="13">
        <v>0</v>
      </c>
      <c r="L520" s="13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37</v>
      </c>
      <c r="U520">
        <v>37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84">
        <v>0</v>
      </c>
      <c r="AE520" s="89">
        <f>SUM(C520,J520,T520,AD520,)</f>
        <v>37</v>
      </c>
    </row>
    <row r="521">
      <c r="A521" s="61" t="str">
        <f>DATA!A520</f>
        <v>VŠVU (VŠVU)</v>
      </c>
      <c r="B521" s="97" t="str">
        <f>DATA!C520&amp;" - "&amp;DATA!B520</f>
        <v>Dizajnér - SM2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0</v>
      </c>
      <c r="K521" s="13">
        <v>0</v>
      </c>
      <c r="L521" s="13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12</v>
      </c>
      <c r="U521">
        <v>0</v>
      </c>
      <c r="V521">
        <v>12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 s="84">
        <v>0</v>
      </c>
      <c r="AE521" s="89">
        <f>SUM(C521,J521,T521,AD521,)</f>
        <v>12</v>
      </c>
    </row>
    <row r="522">
      <c r="A522" s="61" t="str">
        <f>DATA!A521</f>
        <v>VŠVU (VŠVU)</v>
      </c>
      <c r="B522" s="97" t="str">
        <f>DATA!C521&amp;" - "&amp;DATA!B521</f>
        <v>Kurátor výstavy - SM2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0</v>
      </c>
      <c r="K522" s="13">
        <v>0</v>
      </c>
      <c r="L522" s="13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1</v>
      </c>
      <c r="U522">
        <v>0</v>
      </c>
      <c r="V522">
        <v>1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VŠVU (VŠVU)</v>
      </c>
      <c r="B523" s="97" t="str">
        <f>DATA!C522&amp;" - "&amp;DATA!B522</f>
        <v>Výtvarník - SM2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0</v>
      </c>
      <c r="K523" s="13">
        <v>0</v>
      </c>
      <c r="L523" s="1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38</v>
      </c>
      <c r="U523">
        <v>0</v>
      </c>
      <c r="V523">
        <v>38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38</v>
      </c>
    </row>
    <row r="524">
      <c r="A524" s="61" t="str">
        <f>DATA!A523</f>
        <v>VŠVU (VŠVU)</v>
      </c>
      <c r="B524" s="97" t="str">
        <f>DATA!C523&amp;" - "&amp;DATA!B523</f>
        <v>Dizajnér - SM3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0</v>
      </c>
      <c r="K524" s="13">
        <v>0</v>
      </c>
      <c r="L524" s="13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22</v>
      </c>
      <c r="U524">
        <v>0</v>
      </c>
      <c r="V524">
        <v>0</v>
      </c>
      <c r="W524">
        <v>22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22</v>
      </c>
    </row>
    <row r="525">
      <c r="A525" s="61" t="str">
        <f>DATA!A524</f>
        <v>VŠVU (VŠVU)</v>
      </c>
      <c r="B525" s="97" t="str">
        <f>DATA!C524&amp;" - "&amp;DATA!B524</f>
        <v>Kurátor výstavy - SM3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0</v>
      </c>
      <c r="K525" s="13">
        <v>0</v>
      </c>
      <c r="L525" s="13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3</v>
      </c>
      <c r="U525">
        <v>0</v>
      </c>
      <c r="V525">
        <v>0</v>
      </c>
      <c r="W525">
        <v>3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3</v>
      </c>
    </row>
    <row r="526">
      <c r="A526" s="61" t="str">
        <f>DATA!A525</f>
        <v>VŠVU (VŠVU)</v>
      </c>
      <c r="B526" s="97" t="str">
        <f>DATA!C525&amp;" - "&amp;DATA!B525</f>
        <v>Výtvarník - SM3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0</v>
      </c>
      <c r="K526" s="13">
        <v>0</v>
      </c>
      <c r="L526" s="13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78</v>
      </c>
      <c r="U526">
        <v>0</v>
      </c>
      <c r="V526">
        <v>0</v>
      </c>
      <c r="W526">
        <v>78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78</v>
      </c>
    </row>
    <row r="527">
      <c r="A527" s="61" t="str">
        <f>DATA!A526</f>
        <v>VŠVU (VŠVU)</v>
      </c>
      <c r="B527" s="97" t="str">
        <f>DATA!C526&amp;" - "&amp;DATA!B526</f>
        <v>Architekt - SN1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0</v>
      </c>
      <c r="K527" s="13">
        <v>0</v>
      </c>
      <c r="L527" s="13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3</v>
      </c>
      <c r="U527">
        <v>0</v>
      </c>
      <c r="V527">
        <v>0</v>
      </c>
      <c r="W527">
        <v>0</v>
      </c>
      <c r="X527">
        <v>3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3</v>
      </c>
    </row>
    <row r="528">
      <c r="A528" s="61" t="str">
        <f>DATA!A527</f>
        <v>VŠVU (VŠVU)</v>
      </c>
      <c r="B528" s="97" t="str">
        <f>DATA!C527&amp;" - "&amp;DATA!B527</f>
        <v>Dizajnér - SN1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0</v>
      </c>
      <c r="K528" s="13">
        <v>0</v>
      </c>
      <c r="L528" s="13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38</v>
      </c>
      <c r="U528">
        <v>0</v>
      </c>
      <c r="V528">
        <v>0</v>
      </c>
      <c r="W528">
        <v>0</v>
      </c>
      <c r="X528">
        <v>38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38</v>
      </c>
    </row>
    <row r="529">
      <c r="A529" s="61" t="str">
        <f>DATA!A528</f>
        <v>VŠVU (VŠVU)</v>
      </c>
      <c r="B529" s="97" t="str">
        <f>DATA!C528&amp;" - "&amp;DATA!B528</f>
        <v>Dramaturg - SN1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0</v>
      </c>
      <c r="K529" s="13">
        <v>0</v>
      </c>
      <c r="L529" s="13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1</v>
      </c>
      <c r="U529">
        <v>0</v>
      </c>
      <c r="V529">
        <v>0</v>
      </c>
      <c r="W529">
        <v>0</v>
      </c>
      <c r="X529">
        <v>1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1</v>
      </c>
    </row>
    <row r="530">
      <c r="A530" s="61" t="str">
        <f>DATA!A529</f>
        <v>VŠVU (VŠVU)</v>
      </c>
      <c r="B530" s="97" t="str">
        <f>DATA!C529&amp;" - "&amp;DATA!B529</f>
        <v>Výtvarník - SN1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0</v>
      </c>
      <c r="K530" s="13">
        <v>0</v>
      </c>
      <c r="L530" s="13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89</v>
      </c>
      <c r="U530">
        <v>0</v>
      </c>
      <c r="V530">
        <v>0</v>
      </c>
      <c r="W530">
        <v>0</v>
      </c>
      <c r="X530">
        <v>89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89</v>
      </c>
    </row>
    <row r="531">
      <c r="A531" s="61" t="str">
        <f>DATA!A530</f>
        <v>VŠVU (VŠVU)</v>
      </c>
      <c r="B531" s="97" t="str">
        <f>DATA!C530&amp;" - "&amp;DATA!B530</f>
        <v>Dizajnér - SN2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0</v>
      </c>
      <c r="K531" s="13">
        <v>0</v>
      </c>
      <c r="L531" s="13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41</v>
      </c>
      <c r="U531">
        <v>0</v>
      </c>
      <c r="V531">
        <v>0</v>
      </c>
      <c r="W531">
        <v>0</v>
      </c>
      <c r="X531">
        <v>0</v>
      </c>
      <c r="Y531">
        <v>41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41</v>
      </c>
    </row>
    <row r="532">
      <c r="A532" s="61" t="str">
        <f>DATA!A531</f>
        <v>VŠVU (VŠVU)</v>
      </c>
      <c r="B532" s="97" t="str">
        <f>DATA!C531&amp;" - "&amp;DATA!B531</f>
        <v>Kurátor výstavy - SN2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0</v>
      </c>
      <c r="K532" s="13">
        <v>0</v>
      </c>
      <c r="L532" s="13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5</v>
      </c>
      <c r="U532">
        <v>0</v>
      </c>
      <c r="V532">
        <v>0</v>
      </c>
      <c r="W532">
        <v>0</v>
      </c>
      <c r="X532">
        <v>0</v>
      </c>
      <c r="Y532">
        <v>5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5</v>
      </c>
    </row>
    <row r="533">
      <c r="A533" s="61" t="str">
        <f>DATA!A532</f>
        <v>VŠVU (VŠVU)</v>
      </c>
      <c r="B533" s="97" t="str">
        <f>DATA!C532&amp;" - "&amp;DATA!B532</f>
        <v>Výtvarník - SN2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0</v>
      </c>
      <c r="K533" s="13">
        <v>0</v>
      </c>
      <c r="L533" s="1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81</v>
      </c>
      <c r="U533">
        <v>0</v>
      </c>
      <c r="V533">
        <v>0</v>
      </c>
      <c r="W533">
        <v>0</v>
      </c>
      <c r="X533">
        <v>0</v>
      </c>
      <c r="Y533">
        <v>81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81</v>
      </c>
    </row>
    <row r="534">
      <c r="A534" s="61" t="str">
        <f>DATA!A533</f>
        <v>VŠVU (VŠVU)</v>
      </c>
      <c r="B534" s="97" t="str">
        <f>DATA!C533&amp;" - "&amp;DATA!B533</f>
        <v>Architekt - SN3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0</v>
      </c>
      <c r="K534" s="13">
        <v>0</v>
      </c>
      <c r="L534" s="13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84">
        <f>SUM(U534:AC534)</f>
        <v>2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2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2</v>
      </c>
    </row>
    <row r="535">
      <c r="A535" s="61" t="str">
        <f>DATA!A534</f>
        <v>VŠVU (VŠVU)</v>
      </c>
      <c r="B535" s="97" t="str">
        <f>DATA!C534&amp;" - "&amp;DATA!B534</f>
        <v>Dizajnér - SN3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0</v>
      </c>
      <c r="K535" s="13">
        <v>0</v>
      </c>
      <c r="L535" s="13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 s="84">
        <f>SUM(U535:AC535)</f>
        <v>51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51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51</v>
      </c>
    </row>
    <row r="536">
      <c r="A536" s="61" t="str">
        <f>DATA!A535</f>
        <v>VŠVU (VŠVU)</v>
      </c>
      <c r="B536" s="97" t="str">
        <f>DATA!C535&amp;" - "&amp;DATA!B535</f>
        <v>Kurátor výstavy - SN3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0</v>
      </c>
      <c r="K536" s="13">
        <v>0</v>
      </c>
      <c r="L536" s="13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84">
        <f>SUM(U536:AC536)</f>
        <v>11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11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11</v>
      </c>
    </row>
    <row r="537">
      <c r="A537" s="61" t="str">
        <f>DATA!A536</f>
        <v>VŠVU (VŠVU)</v>
      </c>
      <c r="B537" s="97" t="str">
        <f>DATA!C536&amp;" - "&amp;DATA!B536</f>
        <v>Režisér - SN3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0</v>
      </c>
      <c r="K537" s="13">
        <v>0</v>
      </c>
      <c r="L537" s="13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 s="84">
        <f>SUM(U537:AC537)</f>
        <v>2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2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2</v>
      </c>
    </row>
    <row r="538">
      <c r="A538" s="61" t="str">
        <f>DATA!A537</f>
        <v>VŠVU (VŠVU)</v>
      </c>
      <c r="B538" s="97" t="str">
        <f>DATA!C537&amp;" - "&amp;DATA!B537</f>
        <v>Výtvarník - SN3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0</v>
      </c>
      <c r="K538" s="13">
        <v>0</v>
      </c>
      <c r="L538" s="13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 s="84">
        <f>SUM(U538:AC538)</f>
        <v>121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121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121</v>
      </c>
    </row>
    <row r="539">
      <c r="A539" s="61" t="str">
        <f>DATA!A538</f>
        <v>VŠVU (VŠVU)</v>
      </c>
      <c r="B539" s="97" t="str">
        <f>DATA!C538&amp;" - "&amp;DATA!B538</f>
        <v>Dizajnér - SR1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0</v>
      </c>
      <c r="K539" s="13">
        <v>0</v>
      </c>
      <c r="L539" s="13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 s="84">
        <f>SUM(U539:AC539)</f>
        <v>2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2</v>
      </c>
      <c r="AB539">
        <v>0</v>
      </c>
      <c r="AC539">
        <v>0</v>
      </c>
      <c r="AD539" s="84">
        <v>0</v>
      </c>
      <c r="AE539" s="89">
        <f>SUM(C539,J539,T539,AD539,)</f>
        <v>2</v>
      </c>
    </row>
    <row r="540">
      <c r="A540" s="61" t="str">
        <f>DATA!A539</f>
        <v>VŠVU (VŠVU)</v>
      </c>
      <c r="B540" s="97" t="str">
        <f>DATA!C539&amp;" - "&amp;DATA!B539</f>
        <v>Reštaurátor - SR1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0</v>
      </c>
      <c r="K540" s="13">
        <v>0</v>
      </c>
      <c r="L540" s="13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 s="84">
        <f>SUM(U540:AC540)</f>
        <v>2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2</v>
      </c>
      <c r="AB540">
        <v>0</v>
      </c>
      <c r="AC540">
        <v>0</v>
      </c>
      <c r="AD540" s="84">
        <v>0</v>
      </c>
      <c r="AE540" s="89">
        <f>SUM(C540,J540,T540,AD540,)</f>
        <v>2</v>
      </c>
    </row>
    <row r="541">
      <c r="A541" s="61" t="str">
        <f>DATA!A540</f>
        <v>VŠVU (VŠVU)</v>
      </c>
      <c r="B541" s="97" t="str">
        <f>DATA!C540&amp;" - "&amp;DATA!B540</f>
        <v>Výtvarník - SR1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0</v>
      </c>
      <c r="K541" s="13">
        <v>0</v>
      </c>
      <c r="L541" s="13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 s="84">
        <f>SUM(U541:AC541)</f>
        <v>25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25</v>
      </c>
      <c r="AB541">
        <v>0</v>
      </c>
      <c r="AC541">
        <v>0</v>
      </c>
      <c r="AD541" s="84">
        <v>0</v>
      </c>
      <c r="AE541" s="89">
        <f>SUM(C541,J541,T541,AD541,)</f>
        <v>25</v>
      </c>
    </row>
    <row r="542">
      <c r="A542" s="61" t="str">
        <f>DATA!A541</f>
        <v>VŠVU (VŠVU)</v>
      </c>
      <c r="B542" s="97" t="str">
        <f>DATA!C541&amp;" - "&amp;DATA!B541</f>
        <v>Architekt - SR2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0</v>
      </c>
      <c r="K542" s="13">
        <v>0</v>
      </c>
      <c r="L542" s="13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 s="84">
        <f>SUM(U542:AC542)</f>
        <v>3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3</v>
      </c>
      <c r="AC542">
        <v>0</v>
      </c>
      <c r="AD542" s="84">
        <v>0</v>
      </c>
      <c r="AE542" s="89">
        <f>SUM(C542,J542,T542,AD542,)</f>
        <v>3</v>
      </c>
    </row>
    <row r="543">
      <c r="A543" s="61" t="str">
        <f>DATA!A542</f>
        <v>VŠVU (VŠVU)</v>
      </c>
      <c r="B543" s="97" t="str">
        <f>DATA!C542&amp;" - "&amp;DATA!B542</f>
        <v>Dizajnér - SR2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0</v>
      </c>
      <c r="K543" s="13">
        <v>0</v>
      </c>
      <c r="L543" s="1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 s="84">
        <f>SUM(U543:AC543)</f>
        <v>12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12</v>
      </c>
      <c r="AC543">
        <v>0</v>
      </c>
      <c r="AD543" s="84">
        <v>0</v>
      </c>
      <c r="AE543" s="89">
        <f>SUM(C543,J543,T543,AD543,)</f>
        <v>12</v>
      </c>
    </row>
    <row r="544">
      <c r="A544" s="61" t="str">
        <f>DATA!A543</f>
        <v>VŠVU (VŠVU)</v>
      </c>
      <c r="B544" s="97" t="str">
        <f>DATA!C543&amp;" - "&amp;DATA!B543</f>
        <v>Výtvarník - SR2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0</v>
      </c>
      <c r="K544" s="13">
        <v>0</v>
      </c>
      <c r="L544" s="13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 s="84">
        <f>SUM(U544:AC544)</f>
        <v>35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35</v>
      </c>
      <c r="AC544">
        <v>0</v>
      </c>
      <c r="AD544" s="84">
        <v>0</v>
      </c>
      <c r="AE544" s="89">
        <f>SUM(C544,J544,T544,AD544,)</f>
        <v>35</v>
      </c>
    </row>
    <row r="545">
      <c r="A545" s="61" t="str">
        <f>DATA!A544</f>
        <v>VŠVU (VŠVU)</v>
      </c>
      <c r="B545" s="97" t="str">
        <f>DATA!C544&amp;" - "&amp;DATA!B544</f>
        <v>Architekt - SR3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0</v>
      </c>
      <c r="K545" s="13">
        <v>0</v>
      </c>
      <c r="L545" s="13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 s="84">
        <f>SUM(U545:AC545)</f>
        <v>1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1</v>
      </c>
      <c r="AD545" s="84">
        <v>0</v>
      </c>
      <c r="AE545" s="89">
        <f>SUM(C545,J545,T545,AD545,)</f>
        <v>1</v>
      </c>
    </row>
    <row r="546">
      <c r="A546" s="61" t="str">
        <f>DATA!A545</f>
        <v>VŠVU (VŠVU)</v>
      </c>
      <c r="B546" s="97" t="str">
        <f>DATA!C545&amp;" - "&amp;DATA!B545</f>
        <v>Dizajnér - SR3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0</v>
      </c>
      <c r="K546" s="13">
        <v>0</v>
      </c>
      <c r="L546" s="13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 s="84">
        <f>SUM(U546:AC546)</f>
        <v>16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16</v>
      </c>
      <c r="AD546" s="84">
        <v>0</v>
      </c>
      <c r="AE546" s="89">
        <f>SUM(C546,J546,T546,AD546,)</f>
        <v>16</v>
      </c>
    </row>
    <row r="547">
      <c r="A547" s="61" t="str">
        <f>DATA!A546</f>
        <v>VŠVU (VŠVU)</v>
      </c>
      <c r="B547" s="97" t="str">
        <f>DATA!C546&amp;" - "&amp;DATA!B546</f>
        <v>Kurátor výstavy - SR3</v>
      </c>
      <c r="C547" s="84">
        <f>SUM(D547:I547)</f>
        <v>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0</v>
      </c>
      <c r="K547" s="13">
        <v>0</v>
      </c>
      <c r="L547" s="13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6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6</v>
      </c>
      <c r="AD547" s="84">
        <v>0</v>
      </c>
      <c r="AE547" s="89">
        <f>SUM(C547,J547,T547,AD547,)</f>
        <v>6</v>
      </c>
    </row>
    <row r="548">
      <c r="A548" s="61" t="str">
        <f>DATA!A547</f>
        <v>VŠVU (VŠVU)</v>
      </c>
      <c r="B548" s="97" t="str">
        <f>DATA!C547&amp;" - "&amp;DATA!B547</f>
        <v>Výtvarník - SR3</v>
      </c>
      <c r="C548" s="84">
        <f>SUM(D548:I548)</f>
        <v>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0</v>
      </c>
      <c r="K548" s="13">
        <v>0</v>
      </c>
      <c r="L548" s="13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 s="84">
        <f>SUM(U548:AC548)</f>
        <v>52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52</v>
      </c>
      <c r="AD548" s="84">
        <v>0</v>
      </c>
      <c r="AE548" s="89">
        <f>SUM(C548,J548,T548,AD548,)</f>
        <v>52</v>
      </c>
    </row>
    <row r="549">
      <c r="A549" s="61" t="str">
        <f>DATA!A548</f>
        <v>VŠVU (VŠVU)</v>
      </c>
      <c r="B549" s="97" t="str">
        <f>DATA!C548&amp;" - "&amp;DATA!B548</f>
        <v>Dizajnér - ZM1</v>
      </c>
      <c r="C549" s="84">
        <f>SUM(D549:I549)</f>
        <v>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3</v>
      </c>
      <c r="K549" s="13">
        <v>3</v>
      </c>
      <c r="L549" s="13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3</v>
      </c>
    </row>
    <row r="550">
      <c r="A550" s="61" t="str">
        <f>DATA!A549</f>
        <v>VŠVU (VŠVU)</v>
      </c>
      <c r="B550" s="97" t="str">
        <f>DATA!C549&amp;" - "&amp;DATA!B549</f>
        <v>Výtvarník - ZM1</v>
      </c>
      <c r="C550" s="84">
        <f>SUM(D550:I550)</f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1</v>
      </c>
      <c r="K550" s="13">
        <v>1</v>
      </c>
      <c r="L550" s="13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1</v>
      </c>
    </row>
    <row r="551">
      <c r="A551" s="61" t="str">
        <f>DATA!A550</f>
        <v>VŠVU (VŠVU)</v>
      </c>
      <c r="B551" s="97" t="str">
        <f>DATA!C550&amp;" - "&amp;DATA!B550</f>
        <v>Dizajnér - ZM2</v>
      </c>
      <c r="C551" s="84">
        <f>SUM(D551:I551)</f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3</v>
      </c>
      <c r="K551" s="13">
        <v>0</v>
      </c>
      <c r="L551" s="13">
        <v>3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3</v>
      </c>
    </row>
    <row r="552">
      <c r="A552" s="61" t="str">
        <f>DATA!A551</f>
        <v>VŠVU (VŠVU)</v>
      </c>
      <c r="B552" s="97" t="str">
        <f>DATA!C551&amp;" - "&amp;DATA!B551</f>
        <v>Dizajnér - ZM3</v>
      </c>
      <c r="C552" s="84">
        <f>SUM(D552:I552)</f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7</v>
      </c>
      <c r="K552" s="13">
        <v>0</v>
      </c>
      <c r="L552" s="13">
        <v>0</v>
      </c>
      <c r="M552">
        <v>7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7</v>
      </c>
    </row>
    <row r="553">
      <c r="A553" s="61" t="str">
        <f>DATA!A552</f>
        <v>VŠVU (VŠVU)</v>
      </c>
      <c r="B553" s="97" t="str">
        <f>DATA!C552&amp;" - "&amp;DATA!B552</f>
        <v>Kurátor výstavy - ZM3</v>
      </c>
      <c r="C553" s="84">
        <f>SUM(D553:I553)</f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1</v>
      </c>
      <c r="K553" s="13">
        <v>0</v>
      </c>
      <c r="L553" s="13">
        <v>0</v>
      </c>
      <c r="M553">
        <v>1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1</v>
      </c>
    </row>
    <row r="554">
      <c r="A554" s="61" t="str">
        <f>DATA!A553</f>
        <v>VŠVU (VŠVU)</v>
      </c>
      <c r="B554" s="97" t="str">
        <f>DATA!C553&amp;" - "&amp;DATA!B553</f>
        <v>Výtvarník - ZM3</v>
      </c>
      <c r="C554" s="84">
        <f>SUM(D554:I554)</f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84">
        <f>SUM(K554:S554)</f>
        <v>19</v>
      </c>
      <c r="K554" s="13">
        <v>0</v>
      </c>
      <c r="L554" s="13">
        <v>0</v>
      </c>
      <c r="M554">
        <v>19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19</v>
      </c>
    </row>
    <row r="555">
      <c r="A555" s="61" t="str">
        <f>DATA!A554</f>
        <v>VŠVU (VŠVU)</v>
      </c>
      <c r="B555" s="97" t="str">
        <f>DATA!C554&amp;" - "&amp;DATA!B554</f>
        <v>Architekt - ZN1</v>
      </c>
      <c r="C555" s="84">
        <f>SUM(D555:I555)</f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84">
        <f>SUM(K555:S555)</f>
        <v>2</v>
      </c>
      <c r="K555" s="13">
        <v>0</v>
      </c>
      <c r="L555" s="13">
        <v>0</v>
      </c>
      <c r="M555">
        <v>0</v>
      </c>
      <c r="N555">
        <v>2</v>
      </c>
      <c r="O555">
        <v>0</v>
      </c>
      <c r="P555">
        <v>0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2</v>
      </c>
    </row>
    <row r="556">
      <c r="A556" s="61" t="str">
        <f>DATA!A555</f>
        <v>VŠVU (VŠVU)</v>
      </c>
      <c r="B556" s="97" t="str">
        <f>DATA!C555&amp;" - "&amp;DATA!B555</f>
        <v>Dizajnér - ZN1</v>
      </c>
      <c r="C556" s="84">
        <f>SUM(D556:I556)</f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84">
        <f>SUM(K556:S556)</f>
        <v>2</v>
      </c>
      <c r="K556" s="13">
        <v>0</v>
      </c>
      <c r="L556" s="13">
        <v>0</v>
      </c>
      <c r="M556">
        <v>0</v>
      </c>
      <c r="N556">
        <v>2</v>
      </c>
      <c r="O556">
        <v>0</v>
      </c>
      <c r="P556">
        <v>0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2</v>
      </c>
    </row>
    <row r="557">
      <c r="A557" s="61" t="str">
        <f>DATA!A556</f>
        <v>VŠVU (VŠVU)</v>
      </c>
      <c r="B557" s="97" t="str">
        <f>DATA!C556&amp;" - "&amp;DATA!B556</f>
        <v>Výtvarník - ZN1</v>
      </c>
      <c r="C557" s="84">
        <f>SUM(D557:I557)</f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84">
        <f>SUM(K557:S557)</f>
        <v>45</v>
      </c>
      <c r="K557" s="13">
        <v>0</v>
      </c>
      <c r="L557" s="13">
        <v>0</v>
      </c>
      <c r="M557">
        <v>0</v>
      </c>
      <c r="N557">
        <v>45</v>
      </c>
      <c r="O557">
        <v>0</v>
      </c>
      <c r="P557">
        <v>0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45</v>
      </c>
    </row>
    <row r="558">
      <c r="A558" s="61" t="str">
        <f>DATA!A557</f>
        <v>VŠVU (VŠVU)</v>
      </c>
      <c r="B558" s="97" t="str">
        <f>DATA!C557&amp;" - "&amp;DATA!B557</f>
        <v>Architekt - ZN2</v>
      </c>
      <c r="C558" s="84">
        <f>SUM(D558:I558)</f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84">
        <f>SUM(K558:S558)</f>
        <v>2</v>
      </c>
      <c r="K558" s="13">
        <v>0</v>
      </c>
      <c r="L558" s="13">
        <v>0</v>
      </c>
      <c r="M558">
        <v>0</v>
      </c>
      <c r="N558">
        <v>0</v>
      </c>
      <c r="O558">
        <v>2</v>
      </c>
      <c r="P558">
        <v>0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2</v>
      </c>
    </row>
    <row r="559">
      <c r="A559" s="61" t="str">
        <f>DATA!A558</f>
        <v>VŠVU (VŠVU)</v>
      </c>
      <c r="B559" s="97" t="str">
        <f>DATA!C558&amp;" - "&amp;DATA!B558</f>
        <v>Dizajnér - ZN2</v>
      </c>
      <c r="C559" s="84">
        <f>SUM(D559:I559)</f>
        <v>0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84">
        <f>SUM(K559:S559)</f>
        <v>3</v>
      </c>
      <c r="K559" s="13">
        <v>0</v>
      </c>
      <c r="L559" s="13">
        <v>0</v>
      </c>
      <c r="M559">
        <v>0</v>
      </c>
      <c r="N559">
        <v>0</v>
      </c>
      <c r="O559">
        <v>3</v>
      </c>
      <c r="P559">
        <v>0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3</v>
      </c>
    </row>
    <row r="560">
      <c r="A560" s="61" t="str">
        <f>DATA!A559</f>
        <v>VŠVU (VŠVU)</v>
      </c>
      <c r="B560" s="97" t="str">
        <f>DATA!C559&amp;" - "&amp;DATA!B559</f>
        <v>Výtvarník - ZN2</v>
      </c>
      <c r="C560" s="84">
        <f>SUM(D560:I560)</f>
        <v>0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84">
        <f>SUM(K560:S560)</f>
        <v>6</v>
      </c>
      <c r="K560" s="13">
        <v>0</v>
      </c>
      <c r="L560" s="13">
        <v>0</v>
      </c>
      <c r="M560">
        <v>0</v>
      </c>
      <c r="N560">
        <v>0</v>
      </c>
      <c r="O560">
        <v>6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6</v>
      </c>
    </row>
    <row r="561">
      <c r="A561" s="61" t="str">
        <f>DATA!A560</f>
        <v>VŠVU (VŠVU)</v>
      </c>
      <c r="B561" s="97" t="str">
        <f>DATA!C560&amp;" - "&amp;DATA!B560</f>
        <v>Dizajnér - ZN3</v>
      </c>
      <c r="C561" s="84">
        <f>SUM(D561:I561)</f>
        <v>0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84">
        <f>SUM(K561:S561)</f>
        <v>1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1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1</v>
      </c>
    </row>
    <row r="562">
      <c r="A562" s="61" t="str">
        <f>DATA!A561</f>
        <v>VŠVU (VŠVU)</v>
      </c>
      <c r="B562" s="97" t="str">
        <f>DATA!C561&amp;" - "&amp;DATA!B561</f>
        <v>Kurátor výstavy - ZN3</v>
      </c>
      <c r="C562" s="84">
        <f>SUM(D562:I562)</f>
        <v>0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84">
        <f>SUM(K562:S562)</f>
        <v>1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1</v>
      </c>
    </row>
    <row r="563">
      <c r="A563" s="61" t="str">
        <f>DATA!A562</f>
        <v>VŠVU (VŠVU)</v>
      </c>
      <c r="B563" s="97" t="str">
        <f>DATA!C562&amp;" - "&amp;DATA!B562</f>
        <v>Reštaurátor - ZN3</v>
      </c>
      <c r="C563" s="84">
        <f>SUM(D563:I563)</f>
        <v>0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84">
        <f>SUM(K563:S563)</f>
        <v>1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1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1</v>
      </c>
    </row>
    <row r="564">
      <c r="A564" s="61" t="str">
        <f>DATA!A563</f>
        <v>VŠVU (VŠVU)</v>
      </c>
      <c r="B564" s="97" t="str">
        <f>DATA!C563&amp;" - "&amp;DATA!B563</f>
        <v>Výtvarník - ZN3</v>
      </c>
      <c r="C564" s="84">
        <f>SUM(D564:I564)</f>
        <v>0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0</v>
      </c>
      <c r="J564" s="84">
        <f>SUM(K564:S564)</f>
        <v>4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4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4</v>
      </c>
    </row>
    <row r="565">
      <c r="A565" s="61" t="str">
        <f>DATA!A564</f>
        <v>VŠVU (VŠVU)</v>
      </c>
      <c r="B565" s="97" t="str">
        <f>DATA!C564&amp;" - "&amp;DATA!B564</f>
        <v>Reštaurátor - ZR2</v>
      </c>
      <c r="C565" s="84">
        <f>SUM(D565:I565)</f>
        <v>0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84">
        <f>SUM(K565:S565)</f>
        <v>1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1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1</v>
      </c>
    </row>
    <row r="566">
      <c r="A566" s="61" t="str">
        <f>DATA!A565</f>
        <v>VŠVU (VŠVU)</v>
      </c>
      <c r="B566" s="97" t="str">
        <f>DATA!C565&amp;" - "&amp;DATA!B565</f>
        <v>Reštaurátor - ZR3</v>
      </c>
      <c r="C566" s="84">
        <f>SUM(D566:I566)</f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2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2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0</v>
      </c>
      <c r="AE566" s="89">
        <f>SUM(C566,J566,T566,AD566,)</f>
        <v>2</v>
      </c>
    </row>
    <row r="567">
      <c r="A567" s="61" t="str">
        <f>DATA!A566</f>
        <v>AU (AU.B.Bystrica)</v>
      </c>
      <c r="B567" s="97" t="str">
        <f>DATA!C566&amp;" - "&amp;DATA!B566</f>
        <v>Autor námetu - EM1</v>
      </c>
      <c r="C567" s="84">
        <f>SUM(D567:I567)</f>
        <v>2</v>
      </c>
      <c r="D567" s="13">
        <v>2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0</v>
      </c>
      <c r="AE567" s="89">
        <f>SUM(C567,J567,T567,AD567,)</f>
        <v>2</v>
      </c>
    </row>
    <row r="568">
      <c r="A568" s="61" t="str">
        <f>DATA!A567</f>
        <v>AU (AU.B.Bystrica)</v>
      </c>
      <c r="B568" s="97" t="str">
        <f>DATA!C567&amp;" - "&amp;DATA!B567</f>
        <v>Autor pohybovej spolupráce - EM1</v>
      </c>
      <c r="C568" s="84">
        <f>SUM(D568:I568)</f>
        <v>1</v>
      </c>
      <c r="D568" s="13">
        <v>1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0</v>
      </c>
      <c r="AE568" s="89">
        <f>SUM(C568,J568,T568,AD568,)</f>
        <v>1</v>
      </c>
    </row>
    <row r="569">
      <c r="A569" s="61" t="str">
        <f>DATA!A568</f>
        <v>AU (AU.B.Bystrica)</v>
      </c>
      <c r="B569" s="97" t="str">
        <f>DATA!C568&amp;" - "&amp;DATA!B568</f>
        <v>Autor scenára - EM1</v>
      </c>
      <c r="C569" s="84">
        <f>SUM(D569:I569)</f>
        <v>2</v>
      </c>
      <c r="D569" s="13">
        <v>2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2</v>
      </c>
    </row>
    <row r="570">
      <c r="A570" s="61" t="str">
        <f>DATA!A569</f>
        <v>AU (AU.B.Bystrica)</v>
      </c>
      <c r="B570" s="97" t="str">
        <f>DATA!C569&amp;" - "&amp;DATA!B569</f>
        <v>Dirigent - EM1</v>
      </c>
      <c r="C570" s="84">
        <f>SUM(D570:I570)</f>
        <v>4</v>
      </c>
      <c r="D570" s="13">
        <v>4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4</v>
      </c>
    </row>
    <row r="571">
      <c r="A571" s="61" t="str">
        <f>DATA!A570</f>
        <v>AU (AU.B.Bystrica)</v>
      </c>
      <c r="B571" s="97" t="str">
        <f>DATA!C570&amp;" - "&amp;DATA!B570</f>
        <v>Dramaturg - EM1</v>
      </c>
      <c r="C571" s="84">
        <f>SUM(D571:I571)</f>
        <v>2</v>
      </c>
      <c r="D571" s="13">
        <v>2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2</v>
      </c>
    </row>
    <row r="572">
      <c r="A572" s="61" t="str">
        <f>DATA!A571</f>
        <v>AU (AU.B.Bystrica)</v>
      </c>
      <c r="B572" s="97" t="str">
        <f>DATA!C571&amp;" - "&amp;DATA!B571</f>
        <v>Dramaturg - EM1</v>
      </c>
      <c r="C572" s="84">
        <f>SUM(D572:I572)</f>
        <v>1</v>
      </c>
      <c r="D572" s="13">
        <v>1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1</v>
      </c>
    </row>
    <row r="573">
      <c r="A573" s="61" t="str">
        <f>DATA!A572</f>
        <v>AU (AU.B.Bystrica)</v>
      </c>
      <c r="B573" s="97" t="str">
        <f>DATA!C572&amp;" - "&amp;DATA!B572</f>
        <v>Dramaturg projektu - EM1</v>
      </c>
      <c r="C573" s="84">
        <f>SUM(D573:I573)</f>
        <v>1</v>
      </c>
      <c r="D573" s="13">
        <v>1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1</v>
      </c>
    </row>
    <row r="574">
      <c r="A574" s="61" t="str">
        <f>DATA!A573</f>
        <v>AU (AU.B.Bystrica)</v>
      </c>
      <c r="B574" s="97" t="str">
        <f>DATA!C573&amp;" - "&amp;DATA!B573</f>
        <v>Herec v hlavnej úlohe - EM1</v>
      </c>
      <c r="C574" s="84">
        <f>SUM(D574:I574)</f>
        <v>1</v>
      </c>
      <c r="D574" s="13">
        <v>1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1</v>
      </c>
    </row>
    <row r="575">
      <c r="A575" s="61" t="str">
        <f>DATA!A574</f>
        <v>AU (AU.B.Bystrica)</v>
      </c>
      <c r="B575" s="97" t="str">
        <f>DATA!C574&amp;" - "&amp;DATA!B574</f>
        <v>Herec vo vedľajšej úlohe - EM1</v>
      </c>
      <c r="C575" s="84">
        <f>SUM(D575:I575)</f>
        <v>1</v>
      </c>
      <c r="D575" s="13">
        <v>1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1</v>
      </c>
    </row>
    <row r="576">
      <c r="A576" s="61" t="str">
        <f>DATA!A575</f>
        <v>AU (AU.B.Bystrica)</v>
      </c>
      <c r="B576" s="97" t="str">
        <f>DATA!C575&amp;" - "&amp;DATA!B575</f>
        <v>Herec vo vedľajšej úlohe - EM1</v>
      </c>
      <c r="C576" s="84">
        <f>SUM(D576:I576)</f>
        <v>2</v>
      </c>
      <c r="D576" s="13">
        <v>2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2</v>
      </c>
    </row>
    <row r="577">
      <c r="A577" s="61" t="str">
        <f>DATA!A576</f>
        <v>AU (AU.B.Bystrica)</v>
      </c>
      <c r="B577" s="97" t="str">
        <f>DATA!C576&amp;" - "&amp;DATA!B576</f>
        <v>Inštrumentalista - EM1</v>
      </c>
      <c r="C577" s="84">
        <f>SUM(D577:I577)</f>
        <v>1</v>
      </c>
      <c r="D577" s="13">
        <v>1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0</v>
      </c>
      <c r="AE577" s="89">
        <f>SUM(C577,J577,T577,AD577,)</f>
        <v>1</v>
      </c>
    </row>
    <row r="578">
      <c r="A578" s="61" t="str">
        <f>DATA!A577</f>
        <v>AU (AU.B.Bystrica)</v>
      </c>
      <c r="B578" s="97" t="str">
        <f>DATA!C577&amp;" - "&amp;DATA!B577</f>
        <v>Producent - EM1</v>
      </c>
      <c r="C578" s="84">
        <f>SUM(D578:I578)</f>
        <v>7</v>
      </c>
      <c r="D578" s="13">
        <v>7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0</v>
      </c>
      <c r="AE578" s="89">
        <f>SUM(C578,J578,T578,AD578,)</f>
        <v>7</v>
      </c>
    </row>
    <row r="579">
      <c r="A579" s="61" t="str">
        <f>DATA!A578</f>
        <v>AU (AU.B.Bystrica)</v>
      </c>
      <c r="B579" s="97" t="str">
        <f>DATA!C578&amp;" - "&amp;DATA!B578</f>
        <v>Režisér - EM1</v>
      </c>
      <c r="C579" s="84">
        <f>SUM(D579:I579)</f>
        <v>2</v>
      </c>
      <c r="D579" s="13">
        <v>2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0</v>
      </c>
      <c r="AE579" s="89">
        <f>SUM(C579,J579,T579,AD579,)</f>
        <v>2</v>
      </c>
    </row>
    <row r="580">
      <c r="A580" s="61" t="str">
        <f>DATA!A579</f>
        <v>AU (AU.B.Bystrica)</v>
      </c>
      <c r="B580" s="97" t="str">
        <f>DATA!C579&amp;" - "&amp;DATA!B579</f>
        <v>Spevák - sólista - EM1</v>
      </c>
      <c r="C580" s="84">
        <f>SUM(D580:I580)</f>
        <v>1</v>
      </c>
      <c r="D580" s="13">
        <v>1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1</v>
      </c>
    </row>
    <row r="581">
      <c r="A581" s="61" t="str">
        <f>DATA!A580</f>
        <v>AU (AU.B.Bystrica)</v>
      </c>
      <c r="B581" s="97" t="str">
        <f>DATA!C580&amp;" - "&amp;DATA!B580</f>
        <v>Výtvarník - EM1</v>
      </c>
      <c r="C581" s="84">
        <f>SUM(D581:I581)</f>
        <v>5</v>
      </c>
      <c r="D581" s="13">
        <v>5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5</v>
      </c>
    </row>
    <row r="582">
      <c r="A582" s="61" t="str">
        <f>DATA!A581</f>
        <v>AU (AU.B.Bystrica)</v>
      </c>
      <c r="B582" s="97" t="str">
        <f>DATA!C581&amp;" - "&amp;DATA!B581</f>
        <v>Dirigent - EM2</v>
      </c>
      <c r="C582" s="84">
        <f>SUM(D582:I582)</f>
        <v>1</v>
      </c>
      <c r="D582" s="13">
        <v>0</v>
      </c>
      <c r="E582" s="13">
        <v>1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1</v>
      </c>
    </row>
    <row r="583">
      <c r="A583" s="61" t="str">
        <f>DATA!A582</f>
        <v>AU (AU.B.Bystrica)</v>
      </c>
      <c r="B583" s="97" t="str">
        <f>DATA!C582&amp;" - "&amp;DATA!B582</f>
        <v>Herec v hlavnej úlohe - EM2</v>
      </c>
      <c r="C583" s="84">
        <f>SUM(D583:I583)</f>
        <v>1</v>
      </c>
      <c r="D583" s="13">
        <v>0</v>
      </c>
      <c r="E583" s="13">
        <v>1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1</v>
      </c>
    </row>
    <row r="584">
      <c r="A584" s="61" t="str">
        <f>DATA!A583</f>
        <v>AU (AU.B.Bystrica)</v>
      </c>
      <c r="B584" s="97" t="str">
        <f>DATA!C583&amp;" - "&amp;DATA!B583</f>
        <v>Producent - EM2</v>
      </c>
      <c r="C584" s="84">
        <f>SUM(D584:I584)</f>
        <v>8</v>
      </c>
      <c r="D584" s="13">
        <v>0</v>
      </c>
      <c r="E584" s="13">
        <v>8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8</v>
      </c>
    </row>
    <row r="585">
      <c r="A585" s="61" t="str">
        <f>DATA!A584</f>
        <v>AU (AU.B.Bystrica)</v>
      </c>
      <c r="B585" s="97" t="str">
        <f>DATA!C584&amp;" - "&amp;DATA!B584</f>
        <v>Výtvarník - EM2</v>
      </c>
      <c r="C585" s="84">
        <f>SUM(D585:I585)</f>
        <v>1</v>
      </c>
      <c r="D585" s="13">
        <v>0</v>
      </c>
      <c r="E585" s="13">
        <v>1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1</v>
      </c>
    </row>
    <row r="586">
      <c r="A586" s="61" t="str">
        <f>DATA!A585</f>
        <v>AU (AU.B.Bystrica)</v>
      </c>
      <c r="B586" s="97" t="str">
        <f>DATA!C585&amp;" - "&amp;DATA!B585</f>
        <v>Autor hudby - EM3</v>
      </c>
      <c r="C586" s="84">
        <f>SUM(D586:I586)</f>
        <v>4</v>
      </c>
      <c r="D586" s="13">
        <v>0</v>
      </c>
      <c r="E586" s="13">
        <v>0</v>
      </c>
      <c r="F586" s="13">
        <v>4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4</v>
      </c>
    </row>
    <row r="587">
      <c r="A587" s="61" t="str">
        <f>DATA!A586</f>
        <v>AU (AU.B.Bystrica)</v>
      </c>
      <c r="B587" s="97" t="str">
        <f>DATA!C586&amp;" - "&amp;DATA!B586</f>
        <v>Dirigent - EM3</v>
      </c>
      <c r="C587" s="84">
        <f>SUM(D587:I587)</f>
        <v>1</v>
      </c>
      <c r="D587" s="13">
        <v>0</v>
      </c>
      <c r="E587" s="13">
        <v>0</v>
      </c>
      <c r="F587" s="13">
        <v>1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1</v>
      </c>
    </row>
    <row r="588">
      <c r="A588" s="61" t="str">
        <f>DATA!A587</f>
        <v>AU (AU.B.Bystrica)</v>
      </c>
      <c r="B588" s="97" t="str">
        <f>DATA!C587&amp;" - "&amp;DATA!B587</f>
        <v>Inštrumentalista - EM3</v>
      </c>
      <c r="C588" s="84">
        <f>SUM(D588:I588)</f>
        <v>1</v>
      </c>
      <c r="D588" s="13">
        <v>0</v>
      </c>
      <c r="E588" s="13">
        <v>0</v>
      </c>
      <c r="F588" s="13">
        <v>1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1</v>
      </c>
    </row>
    <row r="589">
      <c r="A589" s="61" t="str">
        <f>DATA!A588</f>
        <v>AU (AU.B.Bystrica)</v>
      </c>
      <c r="B589" s="97" t="str">
        <f>DATA!C588&amp;" - "&amp;DATA!B588</f>
        <v>Inštrumentalista - sólista - EM3</v>
      </c>
      <c r="C589" s="84">
        <f>SUM(D589:I589)</f>
        <v>9</v>
      </c>
      <c r="D589" s="13">
        <v>0</v>
      </c>
      <c r="E589" s="13">
        <v>0</v>
      </c>
      <c r="F589" s="13">
        <v>9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9</v>
      </c>
    </row>
    <row r="590">
      <c r="A590" s="61" t="str">
        <f>DATA!A589</f>
        <v>AU (AU.B.Bystrica)</v>
      </c>
      <c r="B590" s="97" t="str">
        <f>DATA!C589&amp;" - "&amp;DATA!B589</f>
        <v>Spevák - sólista - EM3</v>
      </c>
      <c r="C590" s="84">
        <f>SUM(D590:I590)</f>
        <v>2</v>
      </c>
      <c r="D590" s="13">
        <v>0</v>
      </c>
      <c r="E590" s="13">
        <v>0</v>
      </c>
      <c r="F590" s="13">
        <v>2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2</v>
      </c>
    </row>
    <row r="591">
      <c r="A591" s="61" t="str">
        <f>DATA!A590</f>
        <v>AU (AU.B.Bystrica)</v>
      </c>
      <c r="B591" s="97" t="str">
        <f>DATA!C590&amp;" - "&amp;DATA!B590</f>
        <v>Autor scenára - EN1</v>
      </c>
      <c r="C591" s="84">
        <f>SUM(D591:I591)</f>
        <v>1</v>
      </c>
      <c r="D591" s="13">
        <v>0</v>
      </c>
      <c r="E591" s="13">
        <v>0</v>
      </c>
      <c r="F591" s="13">
        <v>0</v>
      </c>
      <c r="G591" s="13">
        <v>1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1</v>
      </c>
    </row>
    <row r="592">
      <c r="A592" s="61" t="str">
        <f>DATA!A591</f>
        <v>AU (AU.B.Bystrica)</v>
      </c>
      <c r="B592" s="97" t="str">
        <f>DATA!C591&amp;" - "&amp;DATA!B591</f>
        <v>Dramaturg - EN1</v>
      </c>
      <c r="C592" s="84">
        <f>SUM(D592:I592)</f>
        <v>1</v>
      </c>
      <c r="D592" s="13">
        <v>0</v>
      </c>
      <c r="E592" s="13">
        <v>0</v>
      </c>
      <c r="F592" s="13">
        <v>0</v>
      </c>
      <c r="G592" s="13">
        <v>1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1</v>
      </c>
    </row>
    <row r="593">
      <c r="A593" s="61" t="str">
        <f>DATA!A592</f>
        <v>AU (AU.B.Bystrica)</v>
      </c>
      <c r="B593" s="97" t="str">
        <f>DATA!C592&amp;" - "&amp;DATA!B592</f>
        <v>Dramaturg projektu - EN1</v>
      </c>
      <c r="C593" s="84">
        <f>SUM(D593:I593)</f>
        <v>1</v>
      </c>
      <c r="D593" s="13">
        <v>0</v>
      </c>
      <c r="E593" s="13">
        <v>0</v>
      </c>
      <c r="F593" s="13">
        <v>0</v>
      </c>
      <c r="G593" s="13">
        <v>1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 s="84">
        <v>0</v>
      </c>
      <c r="AE593" s="89">
        <f>SUM(C593,J593,T593,AD593,)</f>
        <v>1</v>
      </c>
    </row>
    <row r="594">
      <c r="A594" s="61" t="str">
        <f>DATA!A593</f>
        <v>AU (AU.B.Bystrica)</v>
      </c>
      <c r="B594" s="97" t="str">
        <f>DATA!C593&amp;" - "&amp;DATA!B593</f>
        <v>Herec v hlavnej úlohe - EN1</v>
      </c>
      <c r="C594" s="84">
        <f>SUM(D594:I594)</f>
        <v>4</v>
      </c>
      <c r="D594" s="13">
        <v>0</v>
      </c>
      <c r="E594" s="13">
        <v>0</v>
      </c>
      <c r="F594" s="13">
        <v>0</v>
      </c>
      <c r="G594" s="13">
        <v>4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 s="84">
        <v>0</v>
      </c>
      <c r="AE594" s="89">
        <f>SUM(C594,J594,T594,AD594,)</f>
        <v>4</v>
      </c>
    </row>
    <row r="595">
      <c r="A595" s="61" t="str">
        <f>DATA!A594</f>
        <v>AU (AU.B.Bystrica)</v>
      </c>
      <c r="B595" s="97" t="str">
        <f>DATA!C594&amp;" - "&amp;DATA!B594</f>
        <v>Herec vo vedľajšej úlohe - EN1</v>
      </c>
      <c r="C595" s="84">
        <f>SUM(D595:I595)</f>
        <v>2</v>
      </c>
      <c r="D595" s="13">
        <v>0</v>
      </c>
      <c r="E595" s="13">
        <v>0</v>
      </c>
      <c r="F595" s="13">
        <v>0</v>
      </c>
      <c r="G595" s="13">
        <v>2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 s="84">
        <v>0</v>
      </c>
      <c r="AE595" s="89">
        <f>SUM(C595,J595,T595,AD595,)</f>
        <v>2</v>
      </c>
    </row>
    <row r="596">
      <c r="A596" s="61" t="str">
        <f>DATA!A595</f>
        <v>AU (AU.B.Bystrica)</v>
      </c>
      <c r="B596" s="97" t="str">
        <f>DATA!C595&amp;" - "&amp;DATA!B595</f>
        <v>Inštrumentalista - EN1</v>
      </c>
      <c r="C596" s="84">
        <f>SUM(D596:I596)</f>
        <v>2</v>
      </c>
      <c r="D596" s="13">
        <v>0</v>
      </c>
      <c r="E596" s="13">
        <v>0</v>
      </c>
      <c r="F596" s="13">
        <v>0</v>
      </c>
      <c r="G596" s="13">
        <v>2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 s="84">
        <v>0</v>
      </c>
      <c r="AE596" s="89">
        <f>SUM(C596,J596,T596,AD596,)</f>
        <v>2</v>
      </c>
    </row>
    <row r="597">
      <c r="A597" s="61" t="str">
        <f>DATA!A596</f>
        <v>AU (AU.B.Bystrica)</v>
      </c>
      <c r="B597" s="97" t="str">
        <f>DATA!C596&amp;" - "&amp;DATA!B596</f>
        <v>Inštrumentalista - sólista - EN1</v>
      </c>
      <c r="C597" s="84">
        <f>SUM(D597:I597)</f>
        <v>2</v>
      </c>
      <c r="D597" s="13">
        <v>0</v>
      </c>
      <c r="E597" s="13">
        <v>0</v>
      </c>
      <c r="F597" s="13">
        <v>0</v>
      </c>
      <c r="G597" s="13">
        <v>2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 s="84">
        <v>0</v>
      </c>
      <c r="AE597" s="89">
        <f>SUM(C597,J597,T597,AD597,)</f>
        <v>2</v>
      </c>
    </row>
    <row r="598">
      <c r="A598" s="61" t="str">
        <f>DATA!A597</f>
        <v>AU (AU.B.Bystrica)</v>
      </c>
      <c r="B598" s="97" t="str">
        <f>DATA!C597&amp;" - "&amp;DATA!B597</f>
        <v>Kameraman - EN1</v>
      </c>
      <c r="C598" s="84">
        <f>SUM(D598:I598)</f>
        <v>1</v>
      </c>
      <c r="D598" s="13">
        <v>0</v>
      </c>
      <c r="E598" s="13">
        <v>0</v>
      </c>
      <c r="F598" s="13">
        <v>0</v>
      </c>
      <c r="G598" s="13">
        <v>1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 s="84">
        <v>0</v>
      </c>
      <c r="AE598" s="89">
        <f>SUM(C598,J598,T598,AD598,)</f>
        <v>1</v>
      </c>
    </row>
    <row r="599">
      <c r="A599" s="61" t="str">
        <f>DATA!A598</f>
        <v>AU (AU.B.Bystrica)</v>
      </c>
      <c r="B599" s="97" t="str">
        <f>DATA!C598&amp;" - "&amp;DATA!B598</f>
        <v>Producent - EN1</v>
      </c>
      <c r="C599" s="84">
        <f>SUM(D599:I599)</f>
        <v>1</v>
      </c>
      <c r="D599" s="13">
        <v>0</v>
      </c>
      <c r="E599" s="13">
        <v>0</v>
      </c>
      <c r="F599" s="13">
        <v>0</v>
      </c>
      <c r="G599" s="13">
        <v>1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 s="84">
        <v>0</v>
      </c>
      <c r="AE599" s="89">
        <f>SUM(C599,J599,T599,AD599,)</f>
        <v>1</v>
      </c>
    </row>
    <row r="600">
      <c r="A600" s="61" t="str">
        <f>DATA!A599</f>
        <v>AU (AU.B.Bystrica)</v>
      </c>
      <c r="B600" s="97" t="str">
        <f>DATA!C599&amp;" - "&amp;DATA!B599</f>
        <v>Režisér - EN1</v>
      </c>
      <c r="C600" s="84">
        <f>SUM(D600:I600)</f>
        <v>1</v>
      </c>
      <c r="D600" s="13">
        <v>0</v>
      </c>
      <c r="E600" s="13">
        <v>0</v>
      </c>
      <c r="F600" s="13">
        <v>0</v>
      </c>
      <c r="G600" s="13">
        <v>1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 s="84">
        <v>0</v>
      </c>
      <c r="AE600" s="89">
        <f>SUM(C600,J600,T600,AD600,)</f>
        <v>1</v>
      </c>
    </row>
    <row r="601">
      <c r="A601" s="61" t="str">
        <f>DATA!A600</f>
        <v>AU (AU.B.Bystrica)</v>
      </c>
      <c r="B601" s="97" t="str">
        <f>DATA!C600&amp;" - "&amp;DATA!B600</f>
        <v>Spevák - sólista - EN1</v>
      </c>
      <c r="C601" s="84">
        <f>SUM(D601:I601)</f>
        <v>2</v>
      </c>
      <c r="D601" s="13">
        <v>0</v>
      </c>
      <c r="E601" s="13">
        <v>0</v>
      </c>
      <c r="F601" s="13">
        <v>0</v>
      </c>
      <c r="G601" s="13">
        <v>2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 s="84">
        <v>0</v>
      </c>
      <c r="AE601" s="89">
        <f>SUM(C601,J601,T601,AD601,)</f>
        <v>2</v>
      </c>
    </row>
    <row r="602">
      <c r="A602" s="61" t="str">
        <f>DATA!A601</f>
        <v>AU (AU.B.Bystrica)</v>
      </c>
      <c r="B602" s="97" t="str">
        <f>DATA!C601&amp;" - "&amp;DATA!B601</f>
        <v>Zbormajster - EN1</v>
      </c>
      <c r="C602" s="84">
        <f>SUM(D602:I602)</f>
        <v>2</v>
      </c>
      <c r="D602" s="13">
        <v>0</v>
      </c>
      <c r="E602" s="13">
        <v>0</v>
      </c>
      <c r="F602" s="13">
        <v>0</v>
      </c>
      <c r="G602" s="13">
        <v>2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 s="84">
        <v>0</v>
      </c>
      <c r="AE602" s="89">
        <f>SUM(C602,J602,T602,AD602,)</f>
        <v>2</v>
      </c>
    </row>
    <row r="603">
      <c r="A603" s="61" t="str">
        <f>DATA!A602</f>
        <v>AU (AU.B.Bystrica)</v>
      </c>
      <c r="B603" s="97" t="str">
        <f>DATA!C602&amp;" - "&amp;DATA!B602</f>
        <v>Dramaturg - EN2</v>
      </c>
      <c r="C603" s="84">
        <f>SUM(D603:I603)</f>
        <v>1</v>
      </c>
      <c r="D603" s="13">
        <v>0</v>
      </c>
      <c r="E603" s="13">
        <v>0</v>
      </c>
      <c r="F603" s="13">
        <v>0</v>
      </c>
      <c r="G603" s="13">
        <v>0</v>
      </c>
      <c r="H603" s="13">
        <v>1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 s="84">
        <v>0</v>
      </c>
      <c r="AE603" s="89">
        <f>SUM(C603,J603,T603,AD603,)</f>
        <v>1</v>
      </c>
    </row>
    <row r="604">
      <c r="A604" s="61" t="str">
        <f>DATA!A603</f>
        <v>AU (AU.B.Bystrica)</v>
      </c>
      <c r="B604" s="97" t="str">
        <f>DATA!C603&amp;" - "&amp;DATA!B603</f>
        <v>Inštrumentalista - sólista - EN2</v>
      </c>
      <c r="C604" s="84">
        <f>SUM(D604:I604)</f>
        <v>1</v>
      </c>
      <c r="D604" s="13">
        <v>0</v>
      </c>
      <c r="E604" s="13">
        <v>0</v>
      </c>
      <c r="F604" s="13">
        <v>0</v>
      </c>
      <c r="G604" s="13">
        <v>0</v>
      </c>
      <c r="H604" s="13">
        <v>1</v>
      </c>
      <c r="I604" s="13">
        <v>0</v>
      </c>
      <c r="J604" s="84">
        <f>SUM(K604:S604)</f>
        <v>0</v>
      </c>
      <c r="K604" s="13">
        <v>0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 s="84">
        <v>0</v>
      </c>
      <c r="AE604" s="89">
        <f>SUM(C604,J604,T604,AD604,)</f>
        <v>1</v>
      </c>
    </row>
    <row r="605">
      <c r="A605" s="61" t="str">
        <f>DATA!A604</f>
        <v>AU (AU.B.Bystrica)</v>
      </c>
      <c r="B605" s="97" t="str">
        <f>DATA!C604&amp;" - "&amp;DATA!B604</f>
        <v>Inštrumentalista - EN3</v>
      </c>
      <c r="C605" s="84">
        <f>SUM(D605:I605)</f>
        <v>2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2</v>
      </c>
      <c r="J605" s="84">
        <f>SUM(K605:S605)</f>
        <v>0</v>
      </c>
      <c r="K605" s="13">
        <v>0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 s="84">
        <v>0</v>
      </c>
      <c r="AE605" s="89">
        <f>SUM(C605,J605,T605,AD605,)</f>
        <v>2</v>
      </c>
    </row>
    <row r="606">
      <c r="A606" s="61" t="str">
        <f>DATA!A605</f>
        <v>AU (AU.B.Bystrica)</v>
      </c>
      <c r="B606" s="97" t="str">
        <f>DATA!C605&amp;" - "&amp;DATA!B605</f>
        <v>Inštrumentalista - sólista - EN3</v>
      </c>
      <c r="C606" s="84">
        <f>SUM(D606:I606)</f>
        <v>1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1</v>
      </c>
      <c r="J606" s="84">
        <f>SUM(K606:S606)</f>
        <v>0</v>
      </c>
      <c r="K606" s="13">
        <v>0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 s="84">
        <v>0</v>
      </c>
      <c r="AE606" s="89">
        <f>SUM(C606,J606,T606,AD606,)</f>
        <v>1</v>
      </c>
    </row>
    <row r="607">
      <c r="A607" s="61" t="str">
        <f>DATA!A606</f>
        <v>AU (AU.B.Bystrica)</v>
      </c>
      <c r="B607" s="97" t="str">
        <f>DATA!C606&amp;" - "&amp;DATA!B606</f>
        <v>Herec v hlavnej úlohe - I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0</v>
      </c>
      <c r="K607" s="13">
        <v>0</v>
      </c>
      <c r="L607" s="13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 s="84">
        <v>1</v>
      </c>
      <c r="AE607" s="89">
        <f>SUM(C607,J607,T607,AD607,)</f>
        <v>1</v>
      </c>
    </row>
    <row r="608">
      <c r="A608" s="61" t="str">
        <f>DATA!A607</f>
        <v>AU (AU.B.Bystrica)</v>
      </c>
      <c r="B608" s="97" t="str">
        <f>DATA!C607&amp;" - "&amp;DATA!B607</f>
        <v>Inštrumentalista - I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0</v>
      </c>
      <c r="K608" s="13">
        <v>0</v>
      </c>
      <c r="L608" s="13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 s="84">
        <v>1</v>
      </c>
      <c r="AE608" s="89">
        <f>SUM(C608,J608,T608,AD608,)</f>
        <v>1</v>
      </c>
    </row>
    <row r="609">
      <c r="A609" s="61" t="str">
        <f>DATA!A608</f>
        <v>AU (AU.B.Bystrica)</v>
      </c>
      <c r="B609" s="97" t="str">
        <f>DATA!C608&amp;" - "&amp;DATA!B608</f>
        <v>Kurátor výstavy - I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0</v>
      </c>
      <c r="K609" s="13">
        <v>0</v>
      </c>
      <c r="L609" s="13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 s="84">
        <v>1</v>
      </c>
      <c r="AE609" s="89">
        <f>SUM(C609,J609,T609,AD609,)</f>
        <v>1</v>
      </c>
    </row>
    <row r="610">
      <c r="A610" s="61" t="str">
        <f>DATA!A609</f>
        <v>AU (AU.B.Bystrica)</v>
      </c>
      <c r="B610" s="97" t="str">
        <f>DATA!C609&amp;" - "&amp;DATA!B609</f>
        <v>Spevák - sólista - I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0</v>
      </c>
      <c r="K610" s="13">
        <v>0</v>
      </c>
      <c r="L610" s="13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 s="84">
        <v>1</v>
      </c>
      <c r="AE610" s="89">
        <f>SUM(C610,J610,T610,AD610,)</f>
        <v>1</v>
      </c>
    </row>
    <row r="611">
      <c r="A611" s="61" t="str">
        <f>DATA!A610</f>
        <v>AU (AU.B.Bystrica)</v>
      </c>
      <c r="B611" s="97" t="str">
        <f>DATA!C610&amp;" - "&amp;DATA!B610</f>
        <v>Autor hudby - SM1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0</v>
      </c>
      <c r="K611" s="13">
        <v>0</v>
      </c>
      <c r="L611" s="13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3</v>
      </c>
      <c r="U611">
        <v>3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 s="84">
        <v>0</v>
      </c>
      <c r="AE611" s="89">
        <f>SUM(C611,J611,T611,AD611,)</f>
        <v>3</v>
      </c>
    </row>
    <row r="612">
      <c r="A612" s="61" t="str">
        <f>DATA!A611</f>
        <v>AU (AU.B.Bystrica)</v>
      </c>
      <c r="B612" s="97" t="str">
        <f>DATA!C611&amp;" - "&amp;DATA!B611</f>
        <v>Autor pohybovej spolupráce - SM1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0</v>
      </c>
      <c r="K612" s="13">
        <v>0</v>
      </c>
      <c r="L612" s="13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1</v>
      </c>
      <c r="U612">
        <v>1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 s="84">
        <v>0</v>
      </c>
      <c r="AE612" s="89">
        <f>SUM(C612,J612,T612,AD612,)</f>
        <v>1</v>
      </c>
    </row>
    <row r="613">
      <c r="A613" s="61" t="str">
        <f>DATA!A612</f>
        <v>AU (AU.B.Bystrica)</v>
      </c>
      <c r="B613" s="97" t="str">
        <f>DATA!C612&amp;" - "&amp;DATA!B612</f>
        <v>Dirigent - SM1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0</v>
      </c>
      <c r="K613" s="13">
        <v>0</v>
      </c>
      <c r="L613" s="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3</v>
      </c>
      <c r="U613">
        <v>3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 s="84">
        <v>0</v>
      </c>
      <c r="AE613" s="89">
        <f>SUM(C613,J613,T613,AD613,)</f>
        <v>3</v>
      </c>
    </row>
    <row r="614">
      <c r="A614" s="61" t="str">
        <f>DATA!A613</f>
        <v>AU (AU.B.Bystrica)</v>
      </c>
      <c r="B614" s="97" t="str">
        <f>DATA!C613&amp;" - "&amp;DATA!B613</f>
        <v>Dramaturg - SM1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0</v>
      </c>
      <c r="K614" s="13">
        <v>0</v>
      </c>
      <c r="L614" s="13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5</v>
      </c>
      <c r="U614">
        <v>5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 s="84">
        <v>0</v>
      </c>
      <c r="AE614" s="89">
        <f>SUM(C614,J614,T614,AD614,)</f>
        <v>5</v>
      </c>
    </row>
    <row r="615">
      <c r="A615" s="61" t="str">
        <f>DATA!A614</f>
        <v>AU (AU.B.Bystrica)</v>
      </c>
      <c r="B615" s="97" t="str">
        <f>DATA!C614&amp;" - "&amp;DATA!B614</f>
        <v>Herec vo vedľajšej úlohe - SM1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0</v>
      </c>
      <c r="K615" s="13">
        <v>0</v>
      </c>
      <c r="L615" s="13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3</v>
      </c>
      <c r="U615">
        <v>3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s="84">
        <v>0</v>
      </c>
      <c r="AE615" s="89">
        <f>SUM(C615,J615,T615,AD615,)</f>
        <v>3</v>
      </c>
    </row>
    <row r="616">
      <c r="A616" s="61" t="str">
        <f>DATA!A615</f>
        <v>AU (AU.B.Bystrica)</v>
      </c>
      <c r="B616" s="97" t="str">
        <f>DATA!C615&amp;" - "&amp;DATA!B615</f>
        <v>Inštrumentalista - SM1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0</v>
      </c>
      <c r="K616" s="13">
        <v>0</v>
      </c>
      <c r="L616" s="13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 s="84">
        <f>SUM(U616:AC616)</f>
        <v>25</v>
      </c>
      <c r="U616">
        <v>25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 s="84">
        <v>0</v>
      </c>
      <c r="AE616" s="89">
        <f>SUM(C616,J616,T616,AD616,)</f>
        <v>25</v>
      </c>
    </row>
    <row r="617">
      <c r="A617" s="61" t="str">
        <f>DATA!A616</f>
        <v>AU (AU.B.Bystrica)</v>
      </c>
      <c r="B617" s="97" t="str">
        <f>DATA!C616&amp;" - "&amp;DATA!B616</f>
        <v>Inštrumentalista - sólista - SM1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0</v>
      </c>
      <c r="K617" s="13">
        <v>0</v>
      </c>
      <c r="L617" s="13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84">
        <f>SUM(U617:AC617)</f>
        <v>11</v>
      </c>
      <c r="U617">
        <v>11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11</v>
      </c>
    </row>
    <row r="618">
      <c r="A618" s="61" t="str">
        <f>DATA!A617</f>
        <v>AU (AU.B.Bystrica)</v>
      </c>
      <c r="B618" s="97" t="str">
        <f>DATA!C617&amp;" - "&amp;DATA!B617</f>
        <v>Kostýmový výtvarník - SM1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0</v>
      </c>
      <c r="K618" s="13">
        <v>0</v>
      </c>
      <c r="L618" s="13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 s="84">
        <f>SUM(U618:AC618)</f>
        <v>1</v>
      </c>
      <c r="U618">
        <v>1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</v>
      </c>
    </row>
    <row r="619">
      <c r="A619" s="61" t="str">
        <f>DATA!A618</f>
        <v>AU (AU.B.Bystrica)</v>
      </c>
      <c r="B619" s="97" t="str">
        <f>DATA!C618&amp;" - "&amp;DATA!B618</f>
        <v>Kurátor výstavy - SM1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0</v>
      </c>
      <c r="K619" s="13">
        <v>0</v>
      </c>
      <c r="L619" s="13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 s="84">
        <f>SUM(U619:AC619)</f>
        <v>1</v>
      </c>
      <c r="U619">
        <v>1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1</v>
      </c>
    </row>
    <row r="620">
      <c r="A620" s="61" t="str">
        <f>DATA!A619</f>
        <v>AU (AU.B.Bystrica)</v>
      </c>
      <c r="B620" s="97" t="str">
        <f>DATA!C619&amp;" - "&amp;DATA!B619</f>
        <v>Scénograf - SM1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0</v>
      </c>
      <c r="K620" s="13">
        <v>0</v>
      </c>
      <c r="L620" s="13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 s="84">
        <f>SUM(U620:AC620)</f>
        <v>2</v>
      </c>
      <c r="U620">
        <v>2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2</v>
      </c>
    </row>
    <row r="621">
      <c r="A621" s="61" t="str">
        <f>DATA!A620</f>
        <v>AU (AU.B.Bystrica)</v>
      </c>
      <c r="B621" s="97" t="str">
        <f>DATA!C620&amp;" - "&amp;DATA!B620</f>
        <v>Spevák - SM1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0</v>
      </c>
      <c r="K621" s="13">
        <v>0</v>
      </c>
      <c r="L621" s="13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 s="84">
        <f>SUM(U621:AC621)</f>
        <v>1</v>
      </c>
      <c r="U621">
        <v>1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1</v>
      </c>
    </row>
    <row r="622">
      <c r="A622" s="61" t="str">
        <f>DATA!A621</f>
        <v>AU (AU.B.Bystrica)</v>
      </c>
      <c r="B622" s="97" t="str">
        <f>DATA!C621&amp;" - "&amp;DATA!B621</f>
        <v>Spevák - sólista - SM1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0</v>
      </c>
      <c r="K622" s="13">
        <v>0</v>
      </c>
      <c r="L622" s="13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 s="84">
        <f>SUM(U622:AC622)</f>
        <v>3</v>
      </c>
      <c r="U622">
        <v>3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3</v>
      </c>
    </row>
    <row r="623">
      <c r="A623" s="61" t="str">
        <f>DATA!A622</f>
        <v>AU (AU.B.Bystrica)</v>
      </c>
      <c r="B623" s="97" t="str">
        <f>DATA!C622&amp;" - "&amp;DATA!B622</f>
        <v>Výtvarník - SM1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0</v>
      </c>
      <c r="K623" s="13">
        <v>0</v>
      </c>
      <c r="L623" s="1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 s="84">
        <f>SUM(U623:AC623)</f>
        <v>83</v>
      </c>
      <c r="U623">
        <v>83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83</v>
      </c>
    </row>
    <row r="624">
      <c r="A624" s="61" t="str">
        <f>DATA!A623</f>
        <v>AU (AU.B.Bystrica)</v>
      </c>
      <c r="B624" s="97" t="str">
        <f>DATA!C623&amp;" - "&amp;DATA!B623</f>
        <v>Zbormajster - SM1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0</v>
      </c>
      <c r="K624" s="13">
        <v>0</v>
      </c>
      <c r="L624" s="13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 s="84">
        <f>SUM(U624:AC624)</f>
        <v>2</v>
      </c>
      <c r="U624">
        <v>2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2</v>
      </c>
    </row>
    <row r="625">
      <c r="A625" s="61" t="str">
        <f>DATA!A624</f>
        <v>AU (AU.B.Bystrica)</v>
      </c>
      <c r="B625" s="97" t="str">
        <f>DATA!C624&amp;" - "&amp;DATA!B624</f>
        <v>Autor dramatizácie literárneho diela - SM2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0</v>
      </c>
      <c r="K625" s="13">
        <v>0</v>
      </c>
      <c r="L625" s="13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 s="84">
        <f>SUM(U625:AC625)</f>
        <v>2</v>
      </c>
      <c r="U625">
        <v>0</v>
      </c>
      <c r="V625">
        <v>2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2</v>
      </c>
    </row>
    <row r="626">
      <c r="A626" s="61" t="str">
        <f>DATA!A625</f>
        <v>AU (AU.B.Bystrica)</v>
      </c>
      <c r="B626" s="97" t="str">
        <f>DATA!C625&amp;" - "&amp;DATA!B625</f>
        <v>Autor hudby - SM2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0</v>
      </c>
      <c r="K626" s="13">
        <v>0</v>
      </c>
      <c r="L626" s="13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 s="84">
        <f>SUM(U626:AC626)</f>
        <v>8</v>
      </c>
      <c r="U626">
        <v>0</v>
      </c>
      <c r="V626">
        <v>8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8</v>
      </c>
    </row>
    <row r="627">
      <c r="A627" s="61" t="str">
        <f>DATA!A626</f>
        <v>AU (AU.B.Bystrica)</v>
      </c>
      <c r="B627" s="97" t="str">
        <f>DATA!C626&amp;" - "&amp;DATA!B626</f>
        <v>Autor pohybovej spolupráce - SM2</v>
      </c>
      <c r="C627" s="84">
        <f>SUM(D627:I627)</f>
        <v>0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0</v>
      </c>
      <c r="K627" s="13">
        <v>0</v>
      </c>
      <c r="L627" s="13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84">
        <f>SUM(U627:AC627)</f>
        <v>2</v>
      </c>
      <c r="U627">
        <v>0</v>
      </c>
      <c r="V627">
        <v>2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2</v>
      </c>
    </row>
    <row r="628">
      <c r="A628" s="61" t="str">
        <f>DATA!A627</f>
        <v>AU (AU.B.Bystrica)</v>
      </c>
      <c r="B628" s="97" t="str">
        <f>DATA!C627&amp;" - "&amp;DATA!B627</f>
        <v>Autor textu - SM2</v>
      </c>
      <c r="C628" s="84">
        <f>SUM(D628:I628)</f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0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 s="84">
        <f>SUM(U628:AC628)</f>
        <v>1</v>
      </c>
      <c r="U628">
        <v>0</v>
      </c>
      <c r="V628">
        <v>1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1</v>
      </c>
    </row>
    <row r="629">
      <c r="A629" s="61" t="str">
        <f>DATA!A628</f>
        <v>AU (AU.B.Bystrica)</v>
      </c>
      <c r="B629" s="97" t="str">
        <f>DATA!C628&amp;" - "&amp;DATA!B628</f>
        <v>Dirigent - SM2</v>
      </c>
      <c r="C629" s="84">
        <f>SUM(D629:I629)</f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0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 s="84">
        <f>SUM(U629:AC629)</f>
        <v>3</v>
      </c>
      <c r="U629">
        <v>0</v>
      </c>
      <c r="V629">
        <v>3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3</v>
      </c>
    </row>
    <row r="630">
      <c r="A630" s="61" t="str">
        <f>DATA!A629</f>
        <v>AU (AU.B.Bystrica)</v>
      </c>
      <c r="B630" s="97" t="str">
        <f>DATA!C629&amp;" - "&amp;DATA!B629</f>
        <v>Herec v hlavnej úlohe - SM2</v>
      </c>
      <c r="C630" s="84">
        <f>SUM(D630:I630)</f>
        <v>0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0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84">
        <f>SUM(U630:AC630)</f>
        <v>2</v>
      </c>
      <c r="U630">
        <v>0</v>
      </c>
      <c r="V630">
        <v>2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2</v>
      </c>
    </row>
    <row r="631">
      <c r="A631" s="61" t="str">
        <f>DATA!A630</f>
        <v>AU (AU.B.Bystrica)</v>
      </c>
      <c r="B631" s="97" t="str">
        <f>DATA!C630&amp;" - "&amp;DATA!B630</f>
        <v>Inštrumentalista - SM2</v>
      </c>
      <c r="C631" s="84">
        <f>SUM(D631:I631)</f>
        <v>0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8</v>
      </c>
      <c r="U631">
        <v>0</v>
      </c>
      <c r="V631">
        <v>8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8</v>
      </c>
    </row>
    <row r="632">
      <c r="A632" s="61" t="str">
        <f>DATA!A631</f>
        <v>AU (AU.B.Bystrica)</v>
      </c>
      <c r="B632" s="97" t="str">
        <f>DATA!C631&amp;" - "&amp;DATA!B631</f>
        <v>Inštrumentalista - sólista - SM2</v>
      </c>
      <c r="C632" s="84">
        <f>SUM(D632:I632)</f>
        <v>0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4</v>
      </c>
      <c r="U632">
        <v>0</v>
      </c>
      <c r="V632">
        <v>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4</v>
      </c>
    </row>
    <row r="633">
      <c r="A633" s="61" t="str">
        <f>DATA!A632</f>
        <v>AU (AU.B.Bystrica)</v>
      </c>
      <c r="B633" s="97" t="str">
        <f>DATA!C632&amp;" - "&amp;DATA!B632</f>
        <v>Kurátor výstavy - SM2</v>
      </c>
      <c r="C633" s="84">
        <f>SUM(D633:I633)</f>
        <v>0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1</v>
      </c>
      <c r="U633">
        <v>0</v>
      </c>
      <c r="V633">
        <v>1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1</v>
      </c>
    </row>
    <row r="634">
      <c r="A634" s="61" t="str">
        <f>DATA!A633</f>
        <v>AU (AU.B.Bystrica)</v>
      </c>
      <c r="B634" s="97" t="str">
        <f>DATA!C633&amp;" - "&amp;DATA!B633</f>
        <v>Režisér - SM2</v>
      </c>
      <c r="C634" s="84">
        <f>SUM(D634:I634)</f>
        <v>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2</v>
      </c>
      <c r="U634">
        <v>0</v>
      </c>
      <c r="V634">
        <v>2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2</v>
      </c>
    </row>
    <row r="635">
      <c r="A635" s="61" t="str">
        <f>DATA!A634</f>
        <v>AU (AU.B.Bystrica)</v>
      </c>
      <c r="B635" s="97" t="str">
        <f>DATA!C634&amp;" - "&amp;DATA!B634</f>
        <v>Spevák - sólista - SM2</v>
      </c>
      <c r="C635" s="84">
        <f>SUM(D635:I635)</f>
        <v>0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4</v>
      </c>
      <c r="U635">
        <v>0</v>
      </c>
      <c r="V635">
        <v>4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4</v>
      </c>
    </row>
    <row r="636">
      <c r="A636" s="61" t="str">
        <f>DATA!A635</f>
        <v>AU (AU.B.Bystrica)</v>
      </c>
      <c r="B636" s="97" t="str">
        <f>DATA!C635&amp;" - "&amp;DATA!B635</f>
        <v>Výtvarník - SM2</v>
      </c>
      <c r="C636" s="84">
        <f>SUM(D636:I636)</f>
        <v>0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62</v>
      </c>
      <c r="U636">
        <v>0</v>
      </c>
      <c r="V636">
        <v>62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62</v>
      </c>
    </row>
    <row r="637">
      <c r="A637" s="61" t="str">
        <f>DATA!A636</f>
        <v>AU (AU.B.Bystrica)</v>
      </c>
      <c r="B637" s="97" t="str">
        <f>DATA!C636&amp;" - "&amp;DATA!B636</f>
        <v>Autor hudby - SM3</v>
      </c>
      <c r="C637" s="84">
        <f>SUM(D637:I637)</f>
        <v>0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8</v>
      </c>
      <c r="U637">
        <v>0</v>
      </c>
      <c r="V637">
        <v>0</v>
      </c>
      <c r="W637">
        <v>8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8</v>
      </c>
    </row>
    <row r="638">
      <c r="A638" s="61" t="str">
        <f>DATA!A637</f>
        <v>AU (AU.B.Bystrica)</v>
      </c>
      <c r="B638" s="97" t="str">
        <f>DATA!C637&amp;" - "&amp;DATA!B637</f>
        <v>Dirigent - SM3</v>
      </c>
      <c r="C638" s="84">
        <f>SUM(D638:I638)</f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54</v>
      </c>
      <c r="U638">
        <v>0</v>
      </c>
      <c r="V638">
        <v>0</v>
      </c>
      <c r="W638">
        <v>54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54</v>
      </c>
    </row>
    <row r="639">
      <c r="A639" s="61" t="str">
        <f>DATA!A638</f>
        <v>AU (AU.B.Bystrica)</v>
      </c>
      <c r="B639" s="97" t="str">
        <f>DATA!C638&amp;" - "&amp;DATA!B638</f>
        <v>Inštrumentalista - SM3</v>
      </c>
      <c r="C639" s="84">
        <f>SUM(D639:I639)</f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57</v>
      </c>
      <c r="U639">
        <v>0</v>
      </c>
      <c r="V639">
        <v>0</v>
      </c>
      <c r="W639">
        <v>57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57</v>
      </c>
    </row>
    <row r="640">
      <c r="A640" s="61" t="str">
        <f>DATA!A639</f>
        <v>AU (AU.B.Bystrica)</v>
      </c>
      <c r="B640" s="97" t="str">
        <f>DATA!C639&amp;" - "&amp;DATA!B639</f>
        <v>Inštrumentalista - sólista - SM3</v>
      </c>
      <c r="C640" s="84">
        <f>SUM(D640:I640)</f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108</v>
      </c>
      <c r="U640">
        <v>0</v>
      </c>
      <c r="V640">
        <v>0</v>
      </c>
      <c r="W640">
        <v>108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108</v>
      </c>
    </row>
    <row r="641">
      <c r="A641" s="61" t="str">
        <f>DATA!A640</f>
        <v>AU (AU.B.Bystrica)</v>
      </c>
      <c r="B641" s="97" t="str">
        <f>DATA!C640&amp;" - "&amp;DATA!B640</f>
        <v>Kurátor výstavy - SM3</v>
      </c>
      <c r="C641" s="84">
        <f>SUM(D641:I641)</f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4</v>
      </c>
      <c r="U641">
        <v>0</v>
      </c>
      <c r="V641">
        <v>0</v>
      </c>
      <c r="W641">
        <v>4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4</v>
      </c>
    </row>
    <row r="642">
      <c r="A642" s="61" t="str">
        <f>DATA!A641</f>
        <v>AU (AU.B.Bystrica)</v>
      </c>
      <c r="B642" s="97" t="str">
        <f>DATA!C641&amp;" - "&amp;DATA!B641</f>
        <v>Režisér - SM3</v>
      </c>
      <c r="C642" s="84">
        <f>SUM(D642:I642)</f>
        <v>0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1</v>
      </c>
      <c r="U642">
        <v>0</v>
      </c>
      <c r="V642">
        <v>0</v>
      </c>
      <c r="W642">
        <v>1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1</v>
      </c>
    </row>
    <row r="643">
      <c r="A643" s="61" t="str">
        <f>DATA!A642</f>
        <v>AU (AU.B.Bystrica)</v>
      </c>
      <c r="B643" s="97" t="str">
        <f>DATA!C642&amp;" - "&amp;DATA!B642</f>
        <v>Spevák - sólista - SM3</v>
      </c>
      <c r="C643" s="84">
        <f>SUM(D643:I643)</f>
        <v>0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89</v>
      </c>
      <c r="U643">
        <v>0</v>
      </c>
      <c r="V643">
        <v>0</v>
      </c>
      <c r="W643">
        <v>89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89</v>
      </c>
    </row>
    <row r="644">
      <c r="A644" s="61" t="str">
        <f>DATA!A643</f>
        <v>AU (AU.B.Bystrica)</v>
      </c>
      <c r="B644" s="97" t="str">
        <f>DATA!C643&amp;" - "&amp;DATA!B643</f>
        <v>Výtvarník - SM3</v>
      </c>
      <c r="C644" s="84">
        <f>SUM(D644:I644)</f>
        <v>0</v>
      </c>
      <c r="D644" s="13">
        <v>0</v>
      </c>
      <c r="E644" s="13">
        <v>0</v>
      </c>
      <c r="F644" s="13">
        <v>0</v>
      </c>
      <c r="G644" s="13">
        <v>0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64</v>
      </c>
      <c r="U644">
        <v>0</v>
      </c>
      <c r="V644">
        <v>0</v>
      </c>
      <c r="W644">
        <v>64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64</v>
      </c>
    </row>
    <row r="645">
      <c r="A645" s="61" t="str">
        <f>DATA!A644</f>
        <v>AU (AU.B.Bystrica)</v>
      </c>
      <c r="B645" s="97" t="str">
        <f>DATA!C644&amp;" - "&amp;DATA!B644</f>
        <v>Zvukár - SM3</v>
      </c>
      <c r="C645" s="84">
        <f>SUM(D645:I645)</f>
        <v>0</v>
      </c>
      <c r="D645" s="13">
        <v>0</v>
      </c>
      <c r="E645" s="13">
        <v>0</v>
      </c>
      <c r="F645" s="13">
        <v>0</v>
      </c>
      <c r="G645" s="13">
        <v>0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1</v>
      </c>
      <c r="U645">
        <v>0</v>
      </c>
      <c r="V645">
        <v>0</v>
      </c>
      <c r="W645">
        <v>1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1</v>
      </c>
    </row>
    <row r="646">
      <c r="A646" s="61" t="str">
        <f>DATA!A645</f>
        <v>AU (AU.B.Bystrica)</v>
      </c>
      <c r="B646" s="97" t="str">
        <f>DATA!C645&amp;" - "&amp;DATA!B645</f>
        <v>Architekt - SN1</v>
      </c>
      <c r="C646" s="84">
        <f>SUM(D646:I646)</f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1</v>
      </c>
      <c r="U646">
        <v>0</v>
      </c>
      <c r="V646">
        <v>0</v>
      </c>
      <c r="W646">
        <v>0</v>
      </c>
      <c r="X646">
        <v>1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1</v>
      </c>
    </row>
    <row r="647">
      <c r="A647" s="61" t="str">
        <f>DATA!A646</f>
        <v>AU (AU.B.Bystrica)</v>
      </c>
      <c r="B647" s="97" t="str">
        <f>DATA!C646&amp;" - "&amp;DATA!B646</f>
        <v>Autor hudby - SN1</v>
      </c>
      <c r="C647" s="84">
        <f>SUM(D647:I647)</f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1</v>
      </c>
      <c r="U647">
        <v>0</v>
      </c>
      <c r="V647">
        <v>0</v>
      </c>
      <c r="W647">
        <v>0</v>
      </c>
      <c r="X647">
        <v>1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1</v>
      </c>
    </row>
    <row r="648">
      <c r="A648" s="61" t="str">
        <f>DATA!A647</f>
        <v>AU (AU.B.Bystrica)</v>
      </c>
      <c r="B648" s="97" t="str">
        <f>DATA!C647&amp;" - "&amp;DATA!B647</f>
        <v>Autor pohybovej spolupráce - SN1</v>
      </c>
      <c r="C648" s="84">
        <f>SUM(D648:I648)</f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2</v>
      </c>
      <c r="U648">
        <v>0</v>
      </c>
      <c r="V648">
        <v>0</v>
      </c>
      <c r="W648">
        <v>0</v>
      </c>
      <c r="X648">
        <v>2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2</v>
      </c>
    </row>
    <row r="649">
      <c r="A649" s="61" t="str">
        <f>DATA!A648</f>
        <v>AU (AU.B.Bystrica)</v>
      </c>
      <c r="B649" s="97" t="str">
        <f>DATA!C648&amp;" - "&amp;DATA!B648</f>
        <v>Dirigent - SN1</v>
      </c>
      <c r="C649" s="84">
        <f>SUM(D649:I649)</f>
        <v>0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12</v>
      </c>
      <c r="U649">
        <v>0</v>
      </c>
      <c r="V649">
        <v>0</v>
      </c>
      <c r="W649">
        <v>0</v>
      </c>
      <c r="X649">
        <v>12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12</v>
      </c>
    </row>
    <row r="650">
      <c r="A650" s="61" t="str">
        <f>DATA!A649</f>
        <v>AU (AU.B.Bystrica)</v>
      </c>
      <c r="B650" s="97" t="str">
        <f>DATA!C649&amp;" - "&amp;DATA!B649</f>
        <v>Dizajnér - SN1</v>
      </c>
      <c r="C650" s="84">
        <f>SUM(D650:I650)</f>
        <v>0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1</v>
      </c>
      <c r="U650">
        <v>0</v>
      </c>
      <c r="V650">
        <v>0</v>
      </c>
      <c r="W650">
        <v>0</v>
      </c>
      <c r="X650">
        <v>1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1</v>
      </c>
    </row>
    <row r="651">
      <c r="A651" s="61" t="str">
        <f>DATA!A650</f>
        <v>AU (AU.B.Bystrica)</v>
      </c>
      <c r="B651" s="97" t="str">
        <f>DATA!C650&amp;" - "&amp;DATA!B650</f>
        <v>Dramaturg - SN1</v>
      </c>
      <c r="C651" s="84">
        <f>SUM(D651:I651)</f>
        <v>0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6</v>
      </c>
      <c r="U651">
        <v>0</v>
      </c>
      <c r="V651">
        <v>0</v>
      </c>
      <c r="W651">
        <v>0</v>
      </c>
      <c r="X651">
        <v>6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6</v>
      </c>
    </row>
    <row r="652">
      <c r="A652" s="61" t="str">
        <f>DATA!A651</f>
        <v>AU (AU.B.Bystrica)</v>
      </c>
      <c r="B652" s="97" t="str">
        <f>DATA!C651&amp;" - "&amp;DATA!B651</f>
        <v>Herec v hlavnej úlohe - SN1</v>
      </c>
      <c r="C652" s="84">
        <f>SUM(D652:I652)</f>
        <v>0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6</v>
      </c>
      <c r="U652">
        <v>0</v>
      </c>
      <c r="V652">
        <v>0</v>
      </c>
      <c r="W652">
        <v>0</v>
      </c>
      <c r="X652">
        <v>6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6</v>
      </c>
    </row>
    <row r="653">
      <c r="A653" s="61" t="str">
        <f>DATA!A652</f>
        <v>AU (AU.B.Bystrica)</v>
      </c>
      <c r="B653" s="97" t="str">
        <f>DATA!C652&amp;" - "&amp;DATA!B652</f>
        <v>Herec v hlavnej úlohe - SN1</v>
      </c>
      <c r="C653" s="84">
        <f>SUM(D653:I653)</f>
        <v>0</v>
      </c>
      <c r="D653" s="13">
        <v>0</v>
      </c>
      <c r="E653" s="13">
        <v>0</v>
      </c>
      <c r="F653" s="13">
        <v>0</v>
      </c>
      <c r="G653" s="13">
        <v>0</v>
      </c>
      <c r="H653" s="13">
        <v>0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4</v>
      </c>
      <c r="U653">
        <v>0</v>
      </c>
      <c r="V653">
        <v>0</v>
      </c>
      <c r="W653">
        <v>0</v>
      </c>
      <c r="X653">
        <v>4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4</v>
      </c>
    </row>
    <row r="654">
      <c r="A654" s="61" t="str">
        <f>DATA!A653</f>
        <v>AU (AU.B.Bystrica)</v>
      </c>
      <c r="B654" s="97" t="str">
        <f>DATA!C653&amp;" - "&amp;DATA!B653</f>
        <v>Herec vo vedľajšej úlohe - SN1</v>
      </c>
      <c r="C654" s="84">
        <f>SUM(D654:I654)</f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0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3</v>
      </c>
      <c r="U654">
        <v>0</v>
      </c>
      <c r="V654">
        <v>0</v>
      </c>
      <c r="W654">
        <v>0</v>
      </c>
      <c r="X654">
        <v>3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3</v>
      </c>
    </row>
    <row r="655">
      <c r="A655" s="61" t="str">
        <f>DATA!A654</f>
        <v>AU (AU.B.Bystrica)</v>
      </c>
      <c r="B655" s="97" t="str">
        <f>DATA!C654&amp;" - "&amp;DATA!B654</f>
        <v>Herec vo vedľajšej úlohe - SN1</v>
      </c>
      <c r="C655" s="84">
        <f>SUM(D655:I655)</f>
        <v>0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3</v>
      </c>
      <c r="U655">
        <v>0</v>
      </c>
      <c r="V655">
        <v>0</v>
      </c>
      <c r="W655">
        <v>0</v>
      </c>
      <c r="X655">
        <v>3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3</v>
      </c>
    </row>
    <row r="656">
      <c r="A656" s="61" t="str">
        <f>DATA!A655</f>
        <v>AU (AU.B.Bystrica)</v>
      </c>
      <c r="B656" s="97" t="str">
        <f>DATA!C655&amp;" - "&amp;DATA!B655</f>
        <v>Inštrumentalista - SN1</v>
      </c>
      <c r="C656" s="84">
        <f>SUM(D656:I656)</f>
        <v>0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23</v>
      </c>
      <c r="U656">
        <v>0</v>
      </c>
      <c r="V656">
        <v>0</v>
      </c>
      <c r="W656">
        <v>0</v>
      </c>
      <c r="X656">
        <v>23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23</v>
      </c>
    </row>
    <row r="657">
      <c r="A657" s="61" t="str">
        <f>DATA!A656</f>
        <v>AU (AU.B.Bystrica)</v>
      </c>
      <c r="B657" s="97" t="str">
        <f>DATA!C656&amp;" - "&amp;DATA!B656</f>
        <v>Inštrumentalista - sólista - SN1</v>
      </c>
      <c r="C657" s="84">
        <f>SUM(D657:I657)</f>
        <v>0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22</v>
      </c>
      <c r="U657">
        <v>0</v>
      </c>
      <c r="V657">
        <v>0</v>
      </c>
      <c r="W657">
        <v>0</v>
      </c>
      <c r="X657">
        <v>22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0</v>
      </c>
      <c r="AE657" s="89">
        <f>SUM(C657,J657,T657,AD657,)</f>
        <v>22</v>
      </c>
    </row>
    <row r="658">
      <c r="A658" s="61" t="str">
        <f>DATA!A657</f>
        <v>AU (AU.B.Bystrica)</v>
      </c>
      <c r="B658" s="97" t="str">
        <f>DATA!C657&amp;" - "&amp;DATA!B657</f>
        <v>Kolorista - SN1</v>
      </c>
      <c r="C658" s="84">
        <f>SUM(D658:I658)</f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3</v>
      </c>
      <c r="U658">
        <v>0</v>
      </c>
      <c r="V658">
        <v>0</v>
      </c>
      <c r="W658">
        <v>0</v>
      </c>
      <c r="X658">
        <v>3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0</v>
      </c>
      <c r="AE658" s="89">
        <f>SUM(C658,J658,T658,AD658,)</f>
        <v>3</v>
      </c>
    </row>
    <row r="659">
      <c r="A659" s="61" t="str">
        <f>DATA!A658</f>
        <v>AU (AU.B.Bystrica)</v>
      </c>
      <c r="B659" s="97" t="str">
        <f>DATA!C658&amp;" - "&amp;DATA!B658</f>
        <v>Kostýmový výtvarník - SN1</v>
      </c>
      <c r="C659" s="84">
        <f>SUM(D659:I659)</f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1</v>
      </c>
      <c r="U659">
        <v>0</v>
      </c>
      <c r="V659">
        <v>0</v>
      </c>
      <c r="W659">
        <v>0</v>
      </c>
      <c r="X659">
        <v>1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0</v>
      </c>
      <c r="AE659" s="89">
        <f>SUM(C659,J659,T659,AD659,)</f>
        <v>1</v>
      </c>
    </row>
    <row r="660">
      <c r="A660" s="61" t="str">
        <f>DATA!A659</f>
        <v>AU (AU.B.Bystrica)</v>
      </c>
      <c r="B660" s="97" t="str">
        <f>DATA!C659&amp;" - "&amp;DATA!B659</f>
        <v>Kurátor výstavy - SN1</v>
      </c>
      <c r="C660" s="84">
        <f>SUM(D660:I660)</f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2</v>
      </c>
      <c r="U660">
        <v>0</v>
      </c>
      <c r="V660">
        <v>0</v>
      </c>
      <c r="W660">
        <v>0</v>
      </c>
      <c r="X660">
        <v>2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0</v>
      </c>
      <c r="AE660" s="89">
        <f>SUM(C660,J660,T660,AD660,)</f>
        <v>2</v>
      </c>
    </row>
    <row r="661">
      <c r="A661" s="61" t="str">
        <f>DATA!A660</f>
        <v>AU (AU.B.Bystrica)</v>
      </c>
      <c r="B661" s="97" t="str">
        <f>DATA!C660&amp;" - "&amp;DATA!B660</f>
        <v>Prekladateľ - SN1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1</v>
      </c>
      <c r="U661">
        <v>0</v>
      </c>
      <c r="V661">
        <v>0</v>
      </c>
      <c r="W661">
        <v>0</v>
      </c>
      <c r="X661">
        <v>1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0</v>
      </c>
      <c r="AE661" s="89">
        <f>SUM(C661,J661,T661,AD661,)</f>
        <v>1</v>
      </c>
    </row>
    <row r="662">
      <c r="A662" s="61" t="str">
        <f>DATA!A661</f>
        <v>AU (AU.B.Bystrica)</v>
      </c>
      <c r="B662" s="97" t="str">
        <f>DATA!C661&amp;" - "&amp;DATA!B661</f>
        <v>Producent - SN1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3</v>
      </c>
      <c r="U662">
        <v>0</v>
      </c>
      <c r="V662">
        <v>0</v>
      </c>
      <c r="W662">
        <v>0</v>
      </c>
      <c r="X662">
        <v>3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0</v>
      </c>
      <c r="AE662" s="89">
        <f>SUM(C662,J662,T662,AD662,)</f>
        <v>3</v>
      </c>
    </row>
    <row r="663">
      <c r="A663" s="61" t="str">
        <f>DATA!A662</f>
        <v>AU (AU.B.Bystrica)</v>
      </c>
      <c r="B663" s="97" t="str">
        <f>DATA!C662&amp;" - "&amp;DATA!B662</f>
        <v>Režisér - SN1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2</v>
      </c>
      <c r="U663">
        <v>0</v>
      </c>
      <c r="V663">
        <v>0</v>
      </c>
      <c r="W663">
        <v>0</v>
      </c>
      <c r="X663">
        <v>2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0</v>
      </c>
      <c r="AE663" s="89">
        <f>SUM(C663,J663,T663,AD663,)</f>
        <v>2</v>
      </c>
    </row>
    <row r="664">
      <c r="A664" s="61" t="str">
        <f>DATA!A663</f>
        <v>AU (AU.B.Bystrica)</v>
      </c>
      <c r="B664" s="97" t="str">
        <f>DATA!C663&amp;" - "&amp;DATA!B663</f>
        <v>Scénograf - SN1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1</v>
      </c>
      <c r="U664">
        <v>0</v>
      </c>
      <c r="V664">
        <v>0</v>
      </c>
      <c r="W664">
        <v>0</v>
      </c>
      <c r="X664">
        <v>1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0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Spevák - SN1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5</v>
      </c>
      <c r="U665">
        <v>0</v>
      </c>
      <c r="V665">
        <v>0</v>
      </c>
      <c r="W665">
        <v>0</v>
      </c>
      <c r="X665">
        <v>5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0</v>
      </c>
      <c r="AE665" s="89">
        <f>SUM(C665,J665,T665,AD665,)</f>
        <v>5</v>
      </c>
    </row>
    <row r="666">
      <c r="A666" s="61" t="str">
        <f>DATA!A665</f>
        <v>AU (AU.B.Bystrica)</v>
      </c>
      <c r="B666" s="97" t="str">
        <f>DATA!C665&amp;" - "&amp;DATA!B665</f>
        <v>Spevák - sólista - SN1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11</v>
      </c>
      <c r="U666">
        <v>0</v>
      </c>
      <c r="V666">
        <v>0</v>
      </c>
      <c r="W666">
        <v>0</v>
      </c>
      <c r="X666">
        <v>11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0</v>
      </c>
      <c r="AE666" s="89">
        <f>SUM(C666,J666,T666,AD666,)</f>
        <v>11</v>
      </c>
    </row>
    <row r="667">
      <c r="A667" s="61" t="str">
        <f>DATA!A666</f>
        <v>AU (AU.B.Bystrica)</v>
      </c>
      <c r="B667" s="97" t="str">
        <f>DATA!C666&amp;" - "&amp;DATA!B666</f>
        <v>Strihač - SN1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1</v>
      </c>
      <c r="U667">
        <v>0</v>
      </c>
      <c r="V667">
        <v>0</v>
      </c>
      <c r="W667">
        <v>0</v>
      </c>
      <c r="X667">
        <v>1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0</v>
      </c>
      <c r="AE667" s="89">
        <f>SUM(C667,J667,T667,AD667,)</f>
        <v>1</v>
      </c>
    </row>
    <row r="668">
      <c r="A668" s="61" t="str">
        <f>DATA!A667</f>
        <v>AU (AU.B.Bystrica)</v>
      </c>
      <c r="B668" s="97" t="str">
        <f>DATA!C667&amp;" - "&amp;DATA!B667</f>
        <v>Výtvarník - SN1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48</v>
      </c>
      <c r="U668">
        <v>0</v>
      </c>
      <c r="V668">
        <v>0</v>
      </c>
      <c r="W668">
        <v>0</v>
      </c>
      <c r="X668">
        <v>48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0</v>
      </c>
      <c r="AE668" s="89">
        <f>SUM(C668,J668,T668,AD668,)</f>
        <v>48</v>
      </c>
    </row>
    <row r="669">
      <c r="A669" s="61" t="str">
        <f>DATA!A668</f>
        <v>AU (AU.B.Bystrica)</v>
      </c>
      <c r="B669" s="97" t="str">
        <f>DATA!C668&amp;" - "&amp;DATA!B668</f>
        <v>Zbormajster - SN1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1</v>
      </c>
      <c r="U669">
        <v>0</v>
      </c>
      <c r="V669">
        <v>0</v>
      </c>
      <c r="W669">
        <v>0</v>
      </c>
      <c r="X669">
        <v>1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0</v>
      </c>
      <c r="AE669" s="89">
        <f>SUM(C669,J669,T669,AD669,)</f>
        <v>1</v>
      </c>
    </row>
    <row r="670">
      <c r="A670" s="61" t="str">
        <f>DATA!A669</f>
        <v>AU (AU.B.Bystrica)</v>
      </c>
      <c r="B670" s="97" t="str">
        <f>DATA!C669&amp;" - "&amp;DATA!B669</f>
        <v>Autor libreta - SN2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1</v>
      </c>
      <c r="U670">
        <v>0</v>
      </c>
      <c r="V670">
        <v>0</v>
      </c>
      <c r="W670">
        <v>0</v>
      </c>
      <c r="X670">
        <v>0</v>
      </c>
      <c r="Y670">
        <v>1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1</v>
      </c>
    </row>
    <row r="671">
      <c r="A671" s="61" t="str">
        <f>DATA!A670</f>
        <v>AU (AU.B.Bystrica)</v>
      </c>
      <c r="B671" s="97" t="str">
        <f>DATA!C670&amp;" - "&amp;DATA!B670</f>
        <v>Autor pohybovej spolupráce - SN2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2</v>
      </c>
      <c r="U671">
        <v>0</v>
      </c>
      <c r="V671">
        <v>0</v>
      </c>
      <c r="W671">
        <v>0</v>
      </c>
      <c r="X671">
        <v>0</v>
      </c>
      <c r="Y671">
        <v>2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2</v>
      </c>
    </row>
    <row r="672">
      <c r="A672" s="61" t="str">
        <f>DATA!A671</f>
        <v>AU (AU.B.Bystrica)</v>
      </c>
      <c r="B672" s="97" t="str">
        <f>DATA!C671&amp;" - "&amp;DATA!B671</f>
        <v>Dirigent - SN2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6</v>
      </c>
      <c r="U672">
        <v>0</v>
      </c>
      <c r="V672">
        <v>0</v>
      </c>
      <c r="W672">
        <v>0</v>
      </c>
      <c r="X672">
        <v>0</v>
      </c>
      <c r="Y672">
        <v>6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6</v>
      </c>
    </row>
    <row r="673">
      <c r="A673" s="61" t="str">
        <f>DATA!A672</f>
        <v>AU (AU.B.Bystrica)</v>
      </c>
      <c r="B673" s="97" t="str">
        <f>DATA!C672&amp;" - "&amp;DATA!B672</f>
        <v>Dizajnér - SN2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1</v>
      </c>
      <c r="U673">
        <v>0</v>
      </c>
      <c r="V673">
        <v>0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1</v>
      </c>
    </row>
    <row r="674">
      <c r="A674" s="61" t="str">
        <f>DATA!A673</f>
        <v>AU (AU.B.Bystrica)</v>
      </c>
      <c r="B674" s="97" t="str">
        <f>DATA!C673&amp;" - "&amp;DATA!B673</f>
        <v>Herec v hlavnej úlohe - SN2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5</v>
      </c>
      <c r="U674">
        <v>0</v>
      </c>
      <c r="V674">
        <v>0</v>
      </c>
      <c r="W674">
        <v>0</v>
      </c>
      <c r="X674">
        <v>0</v>
      </c>
      <c r="Y674">
        <v>5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5</v>
      </c>
    </row>
    <row r="675">
      <c r="A675" s="61" t="str">
        <f>DATA!A674</f>
        <v>AU (AU.B.Bystrica)</v>
      </c>
      <c r="B675" s="97" t="str">
        <f>DATA!C674&amp;" - "&amp;DATA!B674</f>
        <v>Herec vo vedľajšej úlohe - SN2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4</v>
      </c>
      <c r="U675">
        <v>0</v>
      </c>
      <c r="V675">
        <v>0</v>
      </c>
      <c r="W675">
        <v>0</v>
      </c>
      <c r="X675">
        <v>0</v>
      </c>
      <c r="Y675">
        <v>4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4</v>
      </c>
    </row>
    <row r="676">
      <c r="A676" s="61" t="str">
        <f>DATA!A675</f>
        <v>AU (AU.B.Bystrica)</v>
      </c>
      <c r="B676" s="97" t="str">
        <f>DATA!C675&amp;" - "&amp;DATA!B675</f>
        <v>Inštrumentalista - SN2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10</v>
      </c>
      <c r="U676">
        <v>0</v>
      </c>
      <c r="V676">
        <v>0</v>
      </c>
      <c r="W676">
        <v>0</v>
      </c>
      <c r="X676">
        <v>0</v>
      </c>
      <c r="Y676">
        <v>10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10</v>
      </c>
    </row>
    <row r="677">
      <c r="A677" s="61" t="str">
        <f>DATA!A676</f>
        <v>AU (AU.B.Bystrica)</v>
      </c>
      <c r="B677" s="97" t="str">
        <f>DATA!C676&amp;" - "&amp;DATA!B676</f>
        <v>Inštrumentalista - sólista - SN2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5</v>
      </c>
      <c r="U677">
        <v>0</v>
      </c>
      <c r="V677">
        <v>0</v>
      </c>
      <c r="W677">
        <v>0</v>
      </c>
      <c r="X677">
        <v>0</v>
      </c>
      <c r="Y677">
        <v>5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5</v>
      </c>
    </row>
    <row r="678">
      <c r="A678" s="61" t="str">
        <f>DATA!A677</f>
        <v>AU (AU.B.Bystrica)</v>
      </c>
      <c r="B678" s="97" t="str">
        <f>DATA!C677&amp;" - "&amp;DATA!B677</f>
        <v>Kurátor výstavy - SN2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2</v>
      </c>
      <c r="U678">
        <v>0</v>
      </c>
      <c r="V678">
        <v>0</v>
      </c>
      <c r="W678">
        <v>0</v>
      </c>
      <c r="X678">
        <v>0</v>
      </c>
      <c r="Y678">
        <v>2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2</v>
      </c>
    </row>
    <row r="679">
      <c r="A679" s="61" t="str">
        <f>DATA!A678</f>
        <v>AU (AU.B.Bystrica)</v>
      </c>
      <c r="B679" s="97" t="str">
        <f>DATA!C678&amp;" - "&amp;DATA!B678</f>
        <v>Majster zvuku - SN2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1</v>
      </c>
      <c r="U679">
        <v>0</v>
      </c>
      <c r="V679">
        <v>0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1</v>
      </c>
    </row>
    <row r="680">
      <c r="A680" s="61" t="str">
        <f>DATA!A679</f>
        <v>AU (AU.B.Bystrica)</v>
      </c>
      <c r="B680" s="97" t="str">
        <f>DATA!C679&amp;" - "&amp;DATA!B679</f>
        <v>Prekladateľ - SN2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1</v>
      </c>
      <c r="U680">
        <v>0</v>
      </c>
      <c r="V680">
        <v>0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1</v>
      </c>
    </row>
    <row r="681">
      <c r="A681" s="61" t="str">
        <f>DATA!A680</f>
        <v>AU (AU.B.Bystrica)</v>
      </c>
      <c r="B681" s="97" t="str">
        <f>DATA!C680&amp;" - "&amp;DATA!B680</f>
        <v>Režisér - SN2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3</v>
      </c>
      <c r="U681">
        <v>0</v>
      </c>
      <c r="V681">
        <v>0</v>
      </c>
      <c r="W681">
        <v>0</v>
      </c>
      <c r="X681">
        <v>0</v>
      </c>
      <c r="Y681">
        <v>3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3</v>
      </c>
    </row>
    <row r="682">
      <c r="A682" s="61" t="str">
        <f>DATA!A681</f>
        <v>AU (AU.B.Bystrica)</v>
      </c>
      <c r="B682" s="97" t="str">
        <f>DATA!C681&amp;" - "&amp;DATA!B681</f>
        <v>Režisér - SN2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0</v>
      </c>
      <c r="V682">
        <v>0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Scénograf - SN2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</v>
      </c>
      <c r="U683">
        <v>0</v>
      </c>
      <c r="V683">
        <v>0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</v>
      </c>
    </row>
    <row r="684">
      <c r="A684" s="61" t="str">
        <f>DATA!A683</f>
        <v>AU (AU.B.Bystrica)</v>
      </c>
      <c r="B684" s="97" t="str">
        <f>DATA!C683&amp;" - "&amp;DATA!B683</f>
        <v>Spevák - sólista - SN2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1</v>
      </c>
      <c r="U684">
        <v>0</v>
      </c>
      <c r="V684">
        <v>0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1</v>
      </c>
    </row>
    <row r="685">
      <c r="A685" s="61" t="str">
        <f>DATA!A684</f>
        <v>AU (AU.B.Bystrica)</v>
      </c>
      <c r="B685" s="97" t="str">
        <f>DATA!C684&amp;" - "&amp;DATA!B684</f>
        <v>Výtvarník - SN2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30</v>
      </c>
      <c r="U685">
        <v>0</v>
      </c>
      <c r="V685">
        <v>0</v>
      </c>
      <c r="W685">
        <v>0</v>
      </c>
      <c r="X685">
        <v>0</v>
      </c>
      <c r="Y685">
        <v>30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30</v>
      </c>
    </row>
    <row r="686">
      <c r="A686" s="61" t="str">
        <f>DATA!A685</f>
        <v>AU (AU.B.Bystrica)</v>
      </c>
      <c r="B686" s="97" t="str">
        <f>DATA!C685&amp;" - "&amp;DATA!B685</f>
        <v>Autor hudby - SN3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5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5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5</v>
      </c>
    </row>
    <row r="687">
      <c r="A687" s="61" t="str">
        <f>DATA!A686</f>
        <v>AU (AU.B.Bystrica)</v>
      </c>
      <c r="B687" s="97" t="str">
        <f>DATA!C686&amp;" - "&amp;DATA!B686</f>
        <v>Autor námetu - SN3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4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4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4</v>
      </c>
    </row>
    <row r="688">
      <c r="A688" s="61" t="str">
        <f>DATA!A687</f>
        <v>AU (AU.B.Bystrica)</v>
      </c>
      <c r="B688" s="97" t="str">
        <f>DATA!C687&amp;" - "&amp;DATA!B687</f>
        <v>Autor scenára - SN3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3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3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3</v>
      </c>
    </row>
    <row r="689">
      <c r="A689" s="61" t="str">
        <f>DATA!A688</f>
        <v>AU (AU.B.Bystrica)</v>
      </c>
      <c r="B689" s="97" t="str">
        <f>DATA!C688&amp;" - "&amp;DATA!B688</f>
        <v>Dirigent - SN3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15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15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15</v>
      </c>
    </row>
    <row r="690">
      <c r="A690" s="61" t="str">
        <f>DATA!A689</f>
        <v>AU (AU.B.Bystrica)</v>
      </c>
      <c r="B690" s="97" t="str">
        <f>DATA!C689&amp;" - "&amp;DATA!B689</f>
        <v>Dizajnér - SN3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3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3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3</v>
      </c>
    </row>
    <row r="691">
      <c r="A691" s="61" t="str">
        <f>DATA!A690</f>
        <v>AU (AU.B.Bystrica)</v>
      </c>
      <c r="B691" s="97" t="str">
        <f>DATA!C690&amp;" - "&amp;DATA!B690</f>
        <v>Herec v hlavnej úlohe - SN3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1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</v>
      </c>
    </row>
    <row r="692">
      <c r="A692" s="61" t="str">
        <f>DATA!A691</f>
        <v>AU (AU.B.Bystrica)</v>
      </c>
      <c r="B692" s="97" t="str">
        <f>DATA!C691&amp;" - "&amp;DATA!B691</f>
        <v>Herec vo vedľajšej úlohe - SN3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2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2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2</v>
      </c>
    </row>
    <row r="693">
      <c r="A693" s="61" t="str">
        <f>DATA!A692</f>
        <v>AU (AU.B.Bystrica)</v>
      </c>
      <c r="B693" s="97" t="str">
        <f>DATA!C692&amp;" - "&amp;DATA!B692</f>
        <v>Hudobný režisér - SN3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2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2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2</v>
      </c>
    </row>
    <row r="694">
      <c r="A694" s="61" t="str">
        <f>DATA!A693</f>
        <v>AU (AU.B.Bystrica)</v>
      </c>
      <c r="B694" s="97" t="str">
        <f>DATA!C693&amp;" - "&amp;DATA!B693</f>
        <v>Inštrumentalista - SN3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41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41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41</v>
      </c>
    </row>
    <row r="695">
      <c r="A695" s="61" t="str">
        <f>DATA!A694</f>
        <v>AU (AU.B.Bystrica)</v>
      </c>
      <c r="B695" s="97" t="str">
        <f>DATA!C694&amp;" - "&amp;DATA!B694</f>
        <v>Inštrumentalista - sólista - SN3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37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37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37</v>
      </c>
    </row>
    <row r="696">
      <c r="A696" s="61" t="str">
        <f>DATA!A695</f>
        <v>AU (AU.B.Bystrica)</v>
      </c>
      <c r="B696" s="97" t="str">
        <f>DATA!C695&amp;" - "&amp;DATA!B695</f>
        <v>Kameraman - SN3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12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12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12</v>
      </c>
    </row>
    <row r="697">
      <c r="A697" s="61" t="str">
        <f>DATA!A696</f>
        <v>AU (AU.B.Bystrica)</v>
      </c>
      <c r="B697" s="97" t="str">
        <f>DATA!C696&amp;" - "&amp;DATA!B696</f>
        <v>Kurátor výstavy - SN3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1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1</v>
      </c>
    </row>
    <row r="698">
      <c r="A698" s="61" t="str">
        <f>DATA!A697</f>
        <v>AU (AU.B.Bystrica)</v>
      </c>
      <c r="B698" s="97" t="str">
        <f>DATA!C697&amp;" - "&amp;DATA!B697</f>
        <v>Majster zvuku - SN3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11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11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11</v>
      </c>
    </row>
    <row r="699">
      <c r="A699" s="61" t="str">
        <f>DATA!A698</f>
        <v>AU (AU.B.Bystrica)</v>
      </c>
      <c r="B699" s="97" t="str">
        <f>DATA!C698&amp;" - "&amp;DATA!B698</f>
        <v>Režisér - SN3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5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5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5</v>
      </c>
    </row>
    <row r="700">
      <c r="A700" s="61" t="str">
        <f>DATA!A699</f>
        <v>AU (AU.B.Bystrica)</v>
      </c>
      <c r="B700" s="97" t="str">
        <f>DATA!C699&amp;" - "&amp;DATA!B699</f>
        <v>Spevák - SN3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3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3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3</v>
      </c>
    </row>
    <row r="701">
      <c r="A701" s="61" t="str">
        <f>DATA!A700</f>
        <v>AU (AU.B.Bystrica)</v>
      </c>
      <c r="B701" s="97" t="str">
        <f>DATA!C700&amp;" - "&amp;DATA!B700</f>
        <v>Spevák - sólista - SN3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44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44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44</v>
      </c>
    </row>
    <row r="702">
      <c r="A702" s="61" t="str">
        <f>DATA!A701</f>
        <v>AU (AU.B.Bystrica)</v>
      </c>
      <c r="B702" s="97" t="str">
        <f>DATA!C701&amp;" - "&amp;DATA!B701</f>
        <v>Strihač zvuku - SN3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1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1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1</v>
      </c>
    </row>
    <row r="703">
      <c r="A703" s="61" t="str">
        <f>DATA!A702</f>
        <v>AU (AU.B.Bystrica)</v>
      </c>
      <c r="B703" s="97" t="str">
        <f>DATA!C702&amp;" - "&amp;DATA!B702</f>
        <v>Výtvarník - SN3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24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24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24</v>
      </c>
    </row>
    <row r="704">
      <c r="A704" s="61" t="str">
        <f>DATA!A703</f>
        <v>AU (AU.B.Bystrica)</v>
      </c>
      <c r="B704" s="97" t="str">
        <f>DATA!C703&amp;" - "&amp;DATA!B703</f>
        <v>Zvukár - SN3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1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1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1</v>
      </c>
    </row>
    <row r="705">
      <c r="A705" s="61" t="str">
        <f>DATA!A704</f>
        <v>AU (AU.B.Bystrica)</v>
      </c>
      <c r="B705" s="97" t="str">
        <f>DATA!C704&amp;" - "&amp;DATA!B704</f>
        <v>Autor pohybovej spolupráce - SR1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1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1</v>
      </c>
      <c r="AB705">
        <v>0</v>
      </c>
      <c r="AC705">
        <v>0</v>
      </c>
      <c r="AD705" s="84">
        <v>0</v>
      </c>
      <c r="AE705" s="89">
        <f>SUM(C705,J705,T705,AD705,)</f>
        <v>1</v>
      </c>
    </row>
    <row r="706">
      <c r="A706" s="61" t="str">
        <f>DATA!A705</f>
        <v>AU (AU.B.Bystrica)</v>
      </c>
      <c r="B706" s="97" t="str">
        <f>DATA!C705&amp;" - "&amp;DATA!B705</f>
        <v>Dirigent - SR1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5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5</v>
      </c>
      <c r="AB706">
        <v>0</v>
      </c>
      <c r="AC706">
        <v>0</v>
      </c>
      <c r="AD706" s="84">
        <v>0</v>
      </c>
      <c r="AE706" s="89">
        <f>SUM(C706,J706,T706,AD706,)</f>
        <v>5</v>
      </c>
    </row>
    <row r="707">
      <c r="A707" s="61" t="str">
        <f>DATA!A706</f>
        <v>AU (AU.B.Bystrica)</v>
      </c>
      <c r="B707" s="97" t="str">
        <f>DATA!C706&amp;" - "&amp;DATA!B706</f>
        <v>Dramaturg - SR1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1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1</v>
      </c>
      <c r="AB707">
        <v>0</v>
      </c>
      <c r="AC707">
        <v>0</v>
      </c>
      <c r="AD707" s="84">
        <v>0</v>
      </c>
      <c r="AE707" s="89">
        <f>SUM(C707,J707,T707,AD707,)</f>
        <v>1</v>
      </c>
    </row>
    <row r="708">
      <c r="A708" s="61" t="str">
        <f>DATA!A707</f>
        <v>AU (AU.B.Bystrica)</v>
      </c>
      <c r="B708" s="97" t="str">
        <f>DATA!C707&amp;" - "&amp;DATA!B707</f>
        <v>Herec v hlavnej úlohe - SR1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3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3</v>
      </c>
      <c r="AB708">
        <v>0</v>
      </c>
      <c r="AC708">
        <v>0</v>
      </c>
      <c r="AD708" s="84">
        <v>0</v>
      </c>
      <c r="AE708" s="89">
        <f>SUM(C708,J708,T708,AD708,)</f>
        <v>3</v>
      </c>
    </row>
    <row r="709">
      <c r="A709" s="61" t="str">
        <f>DATA!A708</f>
        <v>AU (AU.B.Bystrica)</v>
      </c>
      <c r="B709" s="97" t="str">
        <f>DATA!C708&amp;" - "&amp;DATA!B708</f>
        <v>Inštrumentalista - SR1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11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11</v>
      </c>
      <c r="AB709">
        <v>0</v>
      </c>
      <c r="AC709">
        <v>0</v>
      </c>
      <c r="AD709" s="84">
        <v>0</v>
      </c>
      <c r="AE709" s="89">
        <f>SUM(C709,J709,T709,AD709,)</f>
        <v>11</v>
      </c>
    </row>
    <row r="710">
      <c r="A710" s="61" t="str">
        <f>DATA!A709</f>
        <v>AU (AU.B.Bystrica)</v>
      </c>
      <c r="B710" s="97" t="str">
        <f>DATA!C709&amp;" - "&amp;DATA!B709</f>
        <v>Inštrumentalista - sólista - SR1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14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14</v>
      </c>
      <c r="AB710">
        <v>0</v>
      </c>
      <c r="AC710">
        <v>0</v>
      </c>
      <c r="AD710" s="84">
        <v>0</v>
      </c>
      <c r="AE710" s="89">
        <f>SUM(C710,J710,T710,AD710,)</f>
        <v>14</v>
      </c>
    </row>
    <row r="711">
      <c r="A711" s="61" t="str">
        <f>DATA!A710</f>
        <v>AU (AU.B.Bystrica)</v>
      </c>
      <c r="B711" s="97" t="str">
        <f>DATA!C710&amp;" - "&amp;DATA!B710</f>
        <v>Kostýmový výtvarník - SR1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1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1</v>
      </c>
      <c r="AB711">
        <v>0</v>
      </c>
      <c r="AC711">
        <v>0</v>
      </c>
      <c r="AD711" s="84">
        <v>0</v>
      </c>
      <c r="AE711" s="89">
        <f>SUM(C711,J711,T711,AD711,)</f>
        <v>1</v>
      </c>
    </row>
    <row r="712">
      <c r="A712" s="61" t="str">
        <f>DATA!A711</f>
        <v>AU (AU.B.Bystrica)</v>
      </c>
      <c r="B712" s="97" t="str">
        <f>DATA!C711&amp;" - "&amp;DATA!B711</f>
        <v>Kurátor výstavy - SR1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1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1</v>
      </c>
      <c r="AB712">
        <v>0</v>
      </c>
      <c r="AC712">
        <v>0</v>
      </c>
      <c r="AD712" s="84">
        <v>0</v>
      </c>
      <c r="AE712" s="89">
        <f>SUM(C712,J712,T712,AD712,)</f>
        <v>1</v>
      </c>
    </row>
    <row r="713">
      <c r="A713" s="61" t="str">
        <f>DATA!A712</f>
        <v>AU (AU.B.Bystrica)</v>
      </c>
      <c r="B713" s="97" t="str">
        <f>DATA!C712&amp;" - "&amp;DATA!B712</f>
        <v>Producent - SR1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1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1</v>
      </c>
      <c r="AB713">
        <v>0</v>
      </c>
      <c r="AC713">
        <v>0</v>
      </c>
      <c r="AD713" s="84">
        <v>0</v>
      </c>
      <c r="AE713" s="89">
        <f>SUM(C713,J713,T713,AD713,)</f>
        <v>1</v>
      </c>
    </row>
    <row r="714">
      <c r="A714" s="61" t="str">
        <f>DATA!A713</f>
        <v>AU (AU.B.Bystrica)</v>
      </c>
      <c r="B714" s="97" t="str">
        <f>DATA!C713&amp;" - "&amp;DATA!B713</f>
        <v>Scénograf - SR1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2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2</v>
      </c>
      <c r="AB714">
        <v>0</v>
      </c>
      <c r="AC714">
        <v>0</v>
      </c>
      <c r="AD714" s="84">
        <v>0</v>
      </c>
      <c r="AE714" s="89">
        <f>SUM(C714,J714,T714,AD714,)</f>
        <v>2</v>
      </c>
    </row>
    <row r="715">
      <c r="A715" s="61" t="str">
        <f>DATA!A714</f>
        <v>AU (AU.B.Bystrica)</v>
      </c>
      <c r="B715" s="97" t="str">
        <f>DATA!C714&amp;" - "&amp;DATA!B714</f>
        <v>Spevák - sólista - SR1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2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2</v>
      </c>
      <c r="AB715">
        <v>0</v>
      </c>
      <c r="AC715">
        <v>0</v>
      </c>
      <c r="AD715" s="84">
        <v>0</v>
      </c>
      <c r="AE715" s="89">
        <f>SUM(C715,J715,T715,AD715,)</f>
        <v>2</v>
      </c>
    </row>
    <row r="716">
      <c r="A716" s="61" t="str">
        <f>DATA!A715</f>
        <v>AU (AU.B.Bystrica)</v>
      </c>
      <c r="B716" s="97" t="str">
        <f>DATA!C715&amp;" - "&amp;DATA!B715</f>
        <v>Výtvarník - SR1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35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35</v>
      </c>
      <c r="AB716">
        <v>0</v>
      </c>
      <c r="AC716">
        <v>0</v>
      </c>
      <c r="AD716" s="84">
        <v>0</v>
      </c>
      <c r="AE716" s="89">
        <f>SUM(C716,J716,T716,AD716,)</f>
        <v>35</v>
      </c>
    </row>
    <row r="717">
      <c r="A717" s="61" t="str">
        <f>DATA!A716</f>
        <v>AU (AU.B.Bystrica)</v>
      </c>
      <c r="B717" s="97" t="str">
        <f>DATA!C716&amp;" - "&amp;DATA!B716</f>
        <v>Autor dramatického diela - SR2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1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1</v>
      </c>
      <c r="AC717">
        <v>0</v>
      </c>
      <c r="AD717" s="84">
        <v>0</v>
      </c>
      <c r="AE717" s="89">
        <f>SUM(C717,J717,T717,AD717,)</f>
        <v>1</v>
      </c>
    </row>
    <row r="718">
      <c r="A718" s="61" t="str">
        <f>DATA!A717</f>
        <v>AU (AU.B.Bystrica)</v>
      </c>
      <c r="B718" s="97" t="str">
        <f>DATA!C717&amp;" - "&amp;DATA!B717</f>
        <v>Autor dramatizácie literárneho diela - SR2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1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1</v>
      </c>
      <c r="AC718">
        <v>0</v>
      </c>
      <c r="AD718" s="84">
        <v>0</v>
      </c>
      <c r="AE718" s="89">
        <f>SUM(C718,J718,T718,AD718,)</f>
        <v>1</v>
      </c>
    </row>
    <row r="719">
      <c r="A719" s="61" t="str">
        <f>DATA!A718</f>
        <v>AU (AU.B.Bystrica)</v>
      </c>
      <c r="B719" s="97" t="str">
        <f>DATA!C718&amp;" - "&amp;DATA!B718</f>
        <v>Autor hudby - SR2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2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2</v>
      </c>
      <c r="AC719">
        <v>0</v>
      </c>
      <c r="AD719" s="84">
        <v>0</v>
      </c>
      <c r="AE719" s="89">
        <f>SUM(C719,J719,T719,AD719,)</f>
        <v>2</v>
      </c>
    </row>
    <row r="720">
      <c r="A720" s="61" t="str">
        <f>DATA!A719</f>
        <v>AU (AU.B.Bystrica)</v>
      </c>
      <c r="B720" s="97" t="str">
        <f>DATA!C719&amp;" - "&amp;DATA!B719</f>
        <v>Autor pohybovej spolupráce - SR2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5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5</v>
      </c>
      <c r="AC720">
        <v>0</v>
      </c>
      <c r="AD720" s="84">
        <v>0</v>
      </c>
      <c r="AE720" s="89">
        <f>SUM(C720,J720,T720,AD720,)</f>
        <v>5</v>
      </c>
    </row>
    <row r="721">
      <c r="A721" s="61" t="str">
        <f>DATA!A720</f>
        <v>AU (AU.B.Bystrica)</v>
      </c>
      <c r="B721" s="97" t="str">
        <f>DATA!C720&amp;" - "&amp;DATA!B720</f>
        <v>Autor úpravy dramatického diela - SR2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1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1</v>
      </c>
      <c r="AC721">
        <v>0</v>
      </c>
      <c r="AD721" s="84">
        <v>0</v>
      </c>
      <c r="AE721" s="89">
        <f>SUM(C721,J721,T721,AD721,)</f>
        <v>1</v>
      </c>
    </row>
    <row r="722">
      <c r="A722" s="61" t="str">
        <f>DATA!A721</f>
        <v>AU (AU.B.Bystrica)</v>
      </c>
      <c r="B722" s="97" t="str">
        <f>DATA!C721&amp;" - "&amp;DATA!B721</f>
        <v>Dirigent - SR2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1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1</v>
      </c>
      <c r="AC722">
        <v>0</v>
      </c>
      <c r="AD722" s="84">
        <v>0</v>
      </c>
      <c r="AE722" s="89">
        <f>SUM(C722,J722,T722,AD722,)</f>
        <v>1</v>
      </c>
    </row>
    <row r="723">
      <c r="A723" s="61" t="str">
        <f>DATA!A722</f>
        <v>AU (AU.B.Bystrica)</v>
      </c>
      <c r="B723" s="97" t="str">
        <f>DATA!C722&amp;" - "&amp;DATA!B722</f>
        <v>Dramaturg - SR2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1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1</v>
      </c>
      <c r="AC723">
        <v>0</v>
      </c>
      <c r="AD723" s="84">
        <v>0</v>
      </c>
      <c r="AE723" s="89">
        <f>SUM(C723,J723,T723,AD723,)</f>
        <v>1</v>
      </c>
    </row>
    <row r="724">
      <c r="A724" s="61" t="str">
        <f>DATA!A723</f>
        <v>AU (AU.B.Bystrica)</v>
      </c>
      <c r="B724" s="97" t="str">
        <f>DATA!C723&amp;" - "&amp;DATA!B723</f>
        <v>Herec v hlavnej úlohe - SR2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2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2</v>
      </c>
      <c r="AC724">
        <v>0</v>
      </c>
      <c r="AD724" s="84">
        <v>0</v>
      </c>
      <c r="AE724" s="89">
        <f>SUM(C724,J724,T724,AD724,)</f>
        <v>2</v>
      </c>
    </row>
    <row r="725">
      <c r="A725" s="61" t="str">
        <f>DATA!A724</f>
        <v>AU (AU.B.Bystrica)</v>
      </c>
      <c r="B725" s="97" t="str">
        <f>DATA!C724&amp;" - "&amp;DATA!B724</f>
        <v>Inštrumentalista - SR2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14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14</v>
      </c>
      <c r="AC725">
        <v>0</v>
      </c>
      <c r="AD725" s="84">
        <v>0</v>
      </c>
      <c r="AE725" s="89">
        <f>SUM(C725,J725,T725,AD725,)</f>
        <v>14</v>
      </c>
    </row>
    <row r="726">
      <c r="A726" s="61" t="str">
        <f>DATA!A725</f>
        <v>AU (AU.B.Bystrica)</v>
      </c>
      <c r="B726" s="97" t="str">
        <f>DATA!C725&amp;" - "&amp;DATA!B725</f>
        <v>Inštrumentalista - sólista - SR2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2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2</v>
      </c>
      <c r="AC726">
        <v>0</v>
      </c>
      <c r="AD726" s="84">
        <v>0</v>
      </c>
      <c r="AE726" s="89">
        <f>SUM(C726,J726,T726,AD726,)</f>
        <v>2</v>
      </c>
    </row>
    <row r="727">
      <c r="A727" s="61" t="str">
        <f>DATA!A726</f>
        <v>AU (AU.B.Bystrica)</v>
      </c>
      <c r="B727" s="97" t="str">
        <f>DATA!C726&amp;" - "&amp;DATA!B726</f>
        <v>Kurátor výstavy - SR2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7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7</v>
      </c>
      <c r="AC727">
        <v>0</v>
      </c>
      <c r="AD727" s="84">
        <v>0</v>
      </c>
      <c r="AE727" s="89">
        <f>SUM(C727,J727,T727,AD727,)</f>
        <v>7</v>
      </c>
    </row>
    <row r="728">
      <c r="A728" s="61" t="str">
        <f>DATA!A727</f>
        <v>AU (AU.B.Bystrica)</v>
      </c>
      <c r="B728" s="97" t="str">
        <f>DATA!C727&amp;" - "&amp;DATA!B727</f>
        <v>Prekladateľ - SR2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1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1</v>
      </c>
      <c r="AC728">
        <v>0</v>
      </c>
      <c r="AD728" s="84">
        <v>0</v>
      </c>
      <c r="AE728" s="89">
        <f>SUM(C728,J728,T728,AD728,)</f>
        <v>1</v>
      </c>
    </row>
    <row r="729">
      <c r="A729" s="61" t="str">
        <f>DATA!A728</f>
        <v>AU (AU.B.Bystrica)</v>
      </c>
      <c r="B729" s="97" t="str">
        <f>DATA!C728&amp;" - "&amp;DATA!B728</f>
        <v>Režisér - SR2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6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6</v>
      </c>
      <c r="AC729">
        <v>0</v>
      </c>
      <c r="AD729" s="84">
        <v>0</v>
      </c>
      <c r="AE729" s="89">
        <f>SUM(C729,J729,T729,AD729,)</f>
        <v>6</v>
      </c>
    </row>
    <row r="730">
      <c r="A730" s="61" t="str">
        <f>DATA!A729</f>
        <v>AU (AU.B.Bystrica)</v>
      </c>
      <c r="B730" s="97" t="str">
        <f>DATA!C729&amp;" - "&amp;DATA!B729</f>
        <v>Spevák - sólista - SR2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3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3</v>
      </c>
      <c r="AC730">
        <v>0</v>
      </c>
      <c r="AD730" s="84">
        <v>0</v>
      </c>
      <c r="AE730" s="89">
        <f>SUM(C730,J730,T730,AD730,)</f>
        <v>3</v>
      </c>
    </row>
    <row r="731">
      <c r="A731" s="61" t="str">
        <f>DATA!A730</f>
        <v>AU (AU.B.Bystrica)</v>
      </c>
      <c r="B731" s="97" t="str">
        <f>DATA!C730&amp;" - "&amp;DATA!B730</f>
        <v>Výtvarník - SR2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49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49</v>
      </c>
      <c r="AC731">
        <v>0</v>
      </c>
      <c r="AD731" s="84">
        <v>0</v>
      </c>
      <c r="AE731" s="89">
        <f>SUM(C731,J731,T731,AD731,)</f>
        <v>49</v>
      </c>
    </row>
    <row r="732">
      <c r="A732" s="61" t="str">
        <f>DATA!A731</f>
        <v>AU (AU.B.Bystrica)</v>
      </c>
      <c r="B732" s="97" t="str">
        <f>DATA!C731&amp;" - "&amp;DATA!B731</f>
        <v>Dirigent - SR3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7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7</v>
      </c>
      <c r="AD732" s="84">
        <v>0</v>
      </c>
      <c r="AE732" s="89">
        <f>SUM(C732,J732,T732,AD732,)</f>
        <v>7</v>
      </c>
    </row>
    <row r="733">
      <c r="A733" s="61" t="str">
        <f>DATA!A732</f>
        <v>AU (AU.B.Bystrica)</v>
      </c>
      <c r="B733" s="97" t="str">
        <f>DATA!C732&amp;" - "&amp;DATA!B732</f>
        <v>Herec v hlavnej úlohe - SR3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2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2</v>
      </c>
      <c r="AD733" s="84">
        <v>0</v>
      </c>
      <c r="AE733" s="89">
        <f>SUM(C733,J733,T733,AD733,)</f>
        <v>2</v>
      </c>
    </row>
    <row r="734">
      <c r="A734" s="61" t="str">
        <f>DATA!A733</f>
        <v>AU (AU.B.Bystrica)</v>
      </c>
      <c r="B734" s="97" t="str">
        <f>DATA!C733&amp;" - "&amp;DATA!B733</f>
        <v>Inštrumentalista - SR3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57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57</v>
      </c>
      <c r="AD734" s="84">
        <v>0</v>
      </c>
      <c r="AE734" s="89">
        <f>SUM(C734,J734,T734,AD734,)</f>
        <v>57</v>
      </c>
    </row>
    <row r="735">
      <c r="A735" s="61" t="str">
        <f>DATA!A734</f>
        <v>AU (AU.B.Bystrica)</v>
      </c>
      <c r="B735" s="97" t="str">
        <f>DATA!C734&amp;" - "&amp;DATA!B734</f>
        <v>Inštrumentalista - sólista - SR3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59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59</v>
      </c>
      <c r="AD735" s="84">
        <v>0</v>
      </c>
      <c r="AE735" s="89">
        <f>SUM(C735,J735,T735,AD735,)</f>
        <v>59</v>
      </c>
    </row>
    <row r="736">
      <c r="A736" s="61" t="str">
        <f>DATA!A735</f>
        <v>AU (AU.B.Bystrica)</v>
      </c>
      <c r="B736" s="97" t="str">
        <f>DATA!C735&amp;" - "&amp;DATA!B735</f>
        <v>Kurátor výstavy - SR3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9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9</v>
      </c>
      <c r="AD736" s="84">
        <v>0</v>
      </c>
      <c r="AE736" s="89">
        <f>SUM(C736,J736,T736,AD736,)</f>
        <v>9</v>
      </c>
    </row>
    <row r="737">
      <c r="A737" s="61" t="str">
        <f>DATA!A736</f>
        <v>AU (AU.B.Bystrica)</v>
      </c>
      <c r="B737" s="97" t="str">
        <f>DATA!C736&amp;" - "&amp;DATA!B736</f>
        <v>Spevák - SR3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12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12</v>
      </c>
      <c r="AD737" s="84">
        <v>0</v>
      </c>
      <c r="AE737" s="89">
        <f>SUM(C737,J737,T737,AD737,)</f>
        <v>12</v>
      </c>
    </row>
    <row r="738">
      <c r="A738" s="61" t="str">
        <f>DATA!A737</f>
        <v>AU (AU.B.Bystrica)</v>
      </c>
      <c r="B738" s="97" t="str">
        <f>DATA!C737&amp;" - "&amp;DATA!B737</f>
        <v>Spevák - sólista - SR3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33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33</v>
      </c>
      <c r="AD738" s="84">
        <v>0</v>
      </c>
      <c r="AE738" s="89">
        <f>SUM(C738,J738,T738,AD738,)</f>
        <v>33</v>
      </c>
    </row>
    <row r="739">
      <c r="A739" s="61" t="str">
        <f>DATA!A738</f>
        <v>AU (AU.B.Bystrica)</v>
      </c>
      <c r="B739" s="97" t="str">
        <f>DATA!C738&amp;" - "&amp;DATA!B738</f>
        <v>Výtvarník - SR3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79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79</v>
      </c>
      <c r="AD739" s="84">
        <v>0</v>
      </c>
      <c r="AE739" s="89">
        <f>SUM(C739,J739,T739,AD739,)</f>
        <v>79</v>
      </c>
    </row>
    <row r="740">
      <c r="A740" s="61" t="str">
        <f>DATA!A739</f>
        <v>AU (AU.B.Bystrica)</v>
      </c>
      <c r="B740" s="97" t="str">
        <f>DATA!C739&amp;" - "&amp;DATA!B739</f>
        <v>Herec vo vedľajšej úlohe - ZM1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1</v>
      </c>
      <c r="K740" s="13">
        <v>1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1</v>
      </c>
    </row>
    <row r="741">
      <c r="A741" s="61" t="str">
        <f>DATA!A740</f>
        <v>AU (AU.B.Bystrica)</v>
      </c>
      <c r="B741" s="97" t="str">
        <f>DATA!C740&amp;" - "&amp;DATA!B740</f>
        <v>Inštrumentalista - sólista - ZM1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1</v>
      </c>
      <c r="K741" s="13">
        <v>1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1</v>
      </c>
    </row>
    <row r="742">
      <c r="A742" s="61" t="str">
        <f>DATA!A741</f>
        <v>AU (AU.B.Bystrica)</v>
      </c>
      <c r="B742" s="97" t="str">
        <f>DATA!C741&amp;" - "&amp;DATA!B741</f>
        <v>Výtvarník - ZM1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2</v>
      </c>
      <c r="K742" s="13">
        <v>2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2</v>
      </c>
    </row>
    <row r="743">
      <c r="A743" s="61" t="str">
        <f>DATA!A742</f>
        <v>AU (AU.B.Bystrica)</v>
      </c>
      <c r="B743" s="97" t="str">
        <f>DATA!C742&amp;" - "&amp;DATA!B742</f>
        <v>Inštrumentalista - sólista - ZM2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2</v>
      </c>
      <c r="K743" s="13">
        <v>0</v>
      </c>
      <c r="L743" s="13">
        <v>2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2</v>
      </c>
    </row>
    <row r="744">
      <c r="A744" s="61" t="str">
        <f>DATA!A743</f>
        <v>AU (AU.B.Bystrica)</v>
      </c>
      <c r="B744" s="97" t="str">
        <f>DATA!C743&amp;" - "&amp;DATA!B743</f>
        <v>Kurátor výstavy - ZM2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1</v>
      </c>
      <c r="K744" s="13">
        <v>0</v>
      </c>
      <c r="L744" s="13">
        <v>1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1</v>
      </c>
    </row>
    <row r="745">
      <c r="A745" s="61" t="str">
        <f>DATA!A744</f>
        <v>AU (AU.B.Bystrica)</v>
      </c>
      <c r="B745" s="97" t="str">
        <f>DATA!C744&amp;" - "&amp;DATA!B744</f>
        <v>Výtvarník - ZM2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2</v>
      </c>
      <c r="K745" s="13">
        <v>0</v>
      </c>
      <c r="L745" s="13">
        <v>2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2</v>
      </c>
    </row>
    <row r="746">
      <c r="A746" s="61" t="str">
        <f>DATA!A745</f>
        <v>AU (AU.B.Bystrica)</v>
      </c>
      <c r="B746" s="97" t="str">
        <f>DATA!C745&amp;" - "&amp;DATA!B745</f>
        <v>Dirigent - ZM3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1</v>
      </c>
      <c r="K746" s="13">
        <v>0</v>
      </c>
      <c r="L746" s="13">
        <v>0</v>
      </c>
      <c r="M746">
        <v>1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1</v>
      </c>
    </row>
    <row r="747">
      <c r="A747" s="61" t="str">
        <f>DATA!A746</f>
        <v>AU (AU.B.Bystrica)</v>
      </c>
      <c r="B747" s="97" t="str">
        <f>DATA!C746&amp;" - "&amp;DATA!B746</f>
        <v>Inštrumentalista - ZM3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4</v>
      </c>
      <c r="K747" s="13">
        <v>0</v>
      </c>
      <c r="L747" s="13">
        <v>0</v>
      </c>
      <c r="M747">
        <v>4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4</v>
      </c>
    </row>
    <row r="748">
      <c r="A748" s="61" t="str">
        <f>DATA!A747</f>
        <v>AU (AU.B.Bystrica)</v>
      </c>
      <c r="B748" s="97" t="str">
        <f>DATA!C747&amp;" - "&amp;DATA!B747</f>
        <v>Inštrumentalista - sólista - ZM3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5</v>
      </c>
      <c r="K748" s="13">
        <v>0</v>
      </c>
      <c r="L748" s="13">
        <v>0</v>
      </c>
      <c r="M748">
        <v>5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5</v>
      </c>
    </row>
    <row r="749">
      <c r="A749" s="61" t="str">
        <f>DATA!A748</f>
        <v>AU (AU.B.Bystrica)</v>
      </c>
      <c r="B749" s="97" t="str">
        <f>DATA!C748&amp;" - "&amp;DATA!B748</f>
        <v>Režisér - ZM3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2</v>
      </c>
      <c r="K749" s="13">
        <v>0</v>
      </c>
      <c r="L749" s="13">
        <v>0</v>
      </c>
      <c r="M749">
        <v>2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2</v>
      </c>
    </row>
    <row r="750">
      <c r="A750" s="61" t="str">
        <f>DATA!A749</f>
        <v>AU (AU.B.Bystrica)</v>
      </c>
      <c r="B750" s="97" t="str">
        <f>DATA!C749&amp;" - "&amp;DATA!B749</f>
        <v>Výtvarník - ZM3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1</v>
      </c>
      <c r="K750" s="13">
        <v>0</v>
      </c>
      <c r="L750" s="13">
        <v>0</v>
      </c>
      <c r="M750">
        <v>1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1</v>
      </c>
    </row>
    <row r="751">
      <c r="A751" s="61" t="str">
        <f>DATA!A750</f>
        <v>AU (AU.B.Bystrica)</v>
      </c>
      <c r="B751" s="97" t="str">
        <f>DATA!C750&amp;" - "&amp;DATA!B750</f>
        <v>Autor dramatického diela - ZN1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1</v>
      </c>
      <c r="K751" s="13">
        <v>0</v>
      </c>
      <c r="L751" s="13">
        <v>0</v>
      </c>
      <c r="M751">
        <v>0</v>
      </c>
      <c r="N751">
        <v>1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1</v>
      </c>
    </row>
    <row r="752">
      <c r="A752" s="61" t="str">
        <f>DATA!A751</f>
        <v>AU (AU.B.Bystrica)</v>
      </c>
      <c r="B752" s="97" t="str">
        <f>DATA!C751&amp;" - "&amp;DATA!B751</f>
        <v>Autor pohybovej spolupráce - ZN1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1</v>
      </c>
      <c r="K752" s="13">
        <v>0</v>
      </c>
      <c r="L752" s="13">
        <v>0</v>
      </c>
      <c r="M752">
        <v>0</v>
      </c>
      <c r="N752">
        <v>1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1</v>
      </c>
    </row>
    <row r="753">
      <c r="A753" s="61" t="str">
        <f>DATA!A752</f>
        <v>AU (AU.B.Bystrica)</v>
      </c>
      <c r="B753" s="97" t="str">
        <f>DATA!C752&amp;" - "&amp;DATA!B752</f>
        <v>Dirigent - ZN1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1</v>
      </c>
      <c r="K753" s="13">
        <v>0</v>
      </c>
      <c r="L753" s="13">
        <v>0</v>
      </c>
      <c r="M753">
        <v>0</v>
      </c>
      <c r="N753">
        <v>1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1</v>
      </c>
    </row>
    <row r="754">
      <c r="A754" s="61" t="str">
        <f>DATA!A753</f>
        <v>AU (AU.B.Bystrica)</v>
      </c>
      <c r="B754" s="97" t="str">
        <f>DATA!C753&amp;" - "&amp;DATA!B753</f>
        <v>Dramaturg - ZN1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1</v>
      </c>
      <c r="K754" s="13">
        <v>0</v>
      </c>
      <c r="L754" s="13">
        <v>0</v>
      </c>
      <c r="M754">
        <v>0</v>
      </c>
      <c r="N754">
        <v>1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1</v>
      </c>
    </row>
    <row r="755">
      <c r="A755" s="61" t="str">
        <f>DATA!A754</f>
        <v>AU (AU.B.Bystrica)</v>
      </c>
      <c r="B755" s="97" t="str">
        <f>DATA!C754&amp;" - "&amp;DATA!B754</f>
        <v>Herec v hlavnej úlohe - ZN1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6</v>
      </c>
      <c r="K755" s="13">
        <v>0</v>
      </c>
      <c r="L755" s="13">
        <v>0</v>
      </c>
      <c r="M755">
        <v>0</v>
      </c>
      <c r="N755">
        <v>6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6</v>
      </c>
    </row>
    <row r="756">
      <c r="A756" s="61" t="str">
        <f>DATA!A755</f>
        <v>AU (AU.B.Bystrica)</v>
      </c>
      <c r="B756" s="97" t="str">
        <f>DATA!C755&amp;" - "&amp;DATA!B755</f>
        <v>Herec vo vedľajšej úlohe - ZN1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2</v>
      </c>
      <c r="K756" s="13">
        <v>0</v>
      </c>
      <c r="L756" s="13">
        <v>0</v>
      </c>
      <c r="M756">
        <v>0</v>
      </c>
      <c r="N756">
        <v>2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2</v>
      </c>
    </row>
    <row r="757">
      <c r="A757" s="61" t="str">
        <f>DATA!A756</f>
        <v>AU (AU.B.Bystrica)</v>
      </c>
      <c r="B757" s="97" t="str">
        <f>DATA!C756&amp;" - "&amp;DATA!B756</f>
        <v>Inštrumentalista - ZN1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2</v>
      </c>
      <c r="K757" s="13">
        <v>0</v>
      </c>
      <c r="L757" s="13">
        <v>0</v>
      </c>
      <c r="M757">
        <v>0</v>
      </c>
      <c r="N757">
        <v>2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2</v>
      </c>
    </row>
    <row r="758">
      <c r="A758" s="61" t="str">
        <f>DATA!A757</f>
        <v>AU (AU.B.Bystrica)</v>
      </c>
      <c r="B758" s="97" t="str">
        <f>DATA!C757&amp;" - "&amp;DATA!B757</f>
        <v>Inštrumentalista - sólista - ZN1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4</v>
      </c>
      <c r="K758" s="13">
        <v>0</v>
      </c>
      <c r="L758" s="13">
        <v>0</v>
      </c>
      <c r="M758">
        <v>0</v>
      </c>
      <c r="N758">
        <v>4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4</v>
      </c>
    </row>
    <row r="759">
      <c r="A759" s="61" t="str">
        <f>DATA!A758</f>
        <v>AU (AU.B.Bystrica)</v>
      </c>
      <c r="B759" s="97" t="str">
        <f>DATA!C758&amp;" - "&amp;DATA!B758</f>
        <v>Režisér - ZN1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1</v>
      </c>
      <c r="K759" s="13">
        <v>0</v>
      </c>
      <c r="L759" s="13">
        <v>0</v>
      </c>
      <c r="M759">
        <v>0</v>
      </c>
      <c r="N759">
        <v>1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1</v>
      </c>
    </row>
    <row r="760">
      <c r="A760" s="61" t="str">
        <f>DATA!A759</f>
        <v>AU (AU.B.Bystrica)</v>
      </c>
      <c r="B760" s="97" t="str">
        <f>DATA!C759&amp;" - "&amp;DATA!B759</f>
        <v>Spevák - sólista - ZN1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1</v>
      </c>
      <c r="K760" s="13">
        <v>0</v>
      </c>
      <c r="L760" s="13">
        <v>0</v>
      </c>
      <c r="M760">
        <v>0</v>
      </c>
      <c r="N760">
        <v>1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1</v>
      </c>
    </row>
    <row r="761">
      <c r="A761" s="61" t="str">
        <f>DATA!A760</f>
        <v>AU (AU.B.Bystrica)</v>
      </c>
      <c r="B761" s="97" t="str">
        <f>DATA!C760&amp;" - "&amp;DATA!B760</f>
        <v>Autor hudby - ZN2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1</v>
      </c>
      <c r="K761" s="13">
        <v>0</v>
      </c>
      <c r="L761" s="13">
        <v>0</v>
      </c>
      <c r="M761">
        <v>0</v>
      </c>
      <c r="N761">
        <v>0</v>
      </c>
      <c r="O761">
        <v>1</v>
      </c>
      <c r="P761">
        <v>0</v>
      </c>
      <c r="Q761">
        <v>0</v>
      </c>
      <c r="R761">
        <v>0</v>
      </c>
      <c r="S761">
        <v>0</v>
      </c>
      <c r="T761" s="84">
        <f>SUM(U761:AC761)</f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1</v>
      </c>
    </row>
    <row r="762">
      <c r="A762" s="61" t="str">
        <f>DATA!A761</f>
        <v>AU (AU.B.Bystrica)</v>
      </c>
      <c r="B762" s="97" t="str">
        <f>DATA!C761&amp;" - "&amp;DATA!B761</f>
        <v>Autor pohybovej spolupráce - ZN2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1</v>
      </c>
      <c r="K762" s="13">
        <v>0</v>
      </c>
      <c r="L762" s="13">
        <v>0</v>
      </c>
      <c r="M762">
        <v>0</v>
      </c>
      <c r="N762">
        <v>0</v>
      </c>
      <c r="O762">
        <v>1</v>
      </c>
      <c r="P762">
        <v>0</v>
      </c>
      <c r="Q762">
        <v>0</v>
      </c>
      <c r="R762">
        <v>0</v>
      </c>
      <c r="S762">
        <v>0</v>
      </c>
      <c r="T762" s="84">
        <f>SUM(U762:AC762)</f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1</v>
      </c>
    </row>
    <row r="763">
      <c r="A763" s="61" t="str">
        <f>DATA!A762</f>
        <v>AU (AU.B.Bystrica)</v>
      </c>
      <c r="B763" s="97" t="str">
        <f>DATA!C762&amp;" - "&amp;DATA!B762</f>
        <v>Herec v hlavnej úlohe - ZN2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1</v>
      </c>
      <c r="K763" s="13">
        <v>0</v>
      </c>
      <c r="L763" s="13">
        <v>0</v>
      </c>
      <c r="M763">
        <v>0</v>
      </c>
      <c r="N763">
        <v>0</v>
      </c>
      <c r="O763">
        <v>1</v>
      </c>
      <c r="P763">
        <v>0</v>
      </c>
      <c r="Q763">
        <v>0</v>
      </c>
      <c r="R763">
        <v>0</v>
      </c>
      <c r="S763">
        <v>0</v>
      </c>
      <c r="T763" s="84">
        <f>SUM(U763:AC763)</f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1</v>
      </c>
    </row>
    <row r="764">
      <c r="A764" s="61" t="str">
        <f>DATA!A763</f>
        <v>AU (AU.B.Bystrica)</v>
      </c>
      <c r="B764" s="97" t="str">
        <f>DATA!C763&amp;" - "&amp;DATA!B763</f>
        <v>Inštrumentalista - sólista - ZN2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2</v>
      </c>
      <c r="K764" s="13">
        <v>0</v>
      </c>
      <c r="L764" s="13">
        <v>0</v>
      </c>
      <c r="M764">
        <v>0</v>
      </c>
      <c r="N764">
        <v>0</v>
      </c>
      <c r="O764">
        <v>2</v>
      </c>
      <c r="P764">
        <v>0</v>
      </c>
      <c r="Q764">
        <v>0</v>
      </c>
      <c r="R764">
        <v>0</v>
      </c>
      <c r="S764">
        <v>0</v>
      </c>
      <c r="T764" s="84">
        <f>SUM(U764:AC764)</f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2</v>
      </c>
    </row>
    <row r="765">
      <c r="A765" s="61" t="str">
        <f>DATA!A764</f>
        <v>AU (AU.B.Bystrica)</v>
      </c>
      <c r="B765" s="97" t="str">
        <f>DATA!C764&amp;" - "&amp;DATA!B764</f>
        <v>Výtvarník - ZN2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1</v>
      </c>
      <c r="K765" s="13">
        <v>0</v>
      </c>
      <c r="L765" s="13">
        <v>0</v>
      </c>
      <c r="M765">
        <v>0</v>
      </c>
      <c r="N765">
        <v>0</v>
      </c>
      <c r="O765">
        <v>1</v>
      </c>
      <c r="P765">
        <v>0</v>
      </c>
      <c r="Q765">
        <v>0</v>
      </c>
      <c r="R765">
        <v>0</v>
      </c>
      <c r="S765">
        <v>0</v>
      </c>
      <c r="T765" s="84">
        <f>SUM(U765:AC765)</f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1</v>
      </c>
    </row>
    <row r="766">
      <c r="A766" s="61" t="str">
        <f>DATA!A765</f>
        <v>AU (AU.B.Bystrica)</v>
      </c>
      <c r="B766" s="97" t="str">
        <f>DATA!C765&amp;" - "&amp;DATA!B765</f>
        <v>Herec v hlavnej úlohe - ZN3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1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1</v>
      </c>
      <c r="Q766">
        <v>0</v>
      </c>
      <c r="R766">
        <v>0</v>
      </c>
      <c r="S766">
        <v>0</v>
      </c>
      <c r="T766" s="84">
        <f>SUM(U766:AC766)</f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1</v>
      </c>
    </row>
    <row r="767">
      <c r="A767" s="61" t="str">
        <f>DATA!A766</f>
        <v>AU (AU.B.Bystrica)</v>
      </c>
      <c r="B767" s="97" t="str">
        <f>DATA!C766&amp;" - "&amp;DATA!B766</f>
        <v>Herec vo vedľajšej úlohe - ZN3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1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1</v>
      </c>
      <c r="Q767">
        <v>0</v>
      </c>
      <c r="R767">
        <v>0</v>
      </c>
      <c r="S767">
        <v>0</v>
      </c>
      <c r="T767" s="84">
        <f>SUM(U767:AC767)</f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 s="84">
        <v>0</v>
      </c>
      <c r="AE767" s="89">
        <f>SUM(C767,J767,T767,AD767,)</f>
        <v>1</v>
      </c>
    </row>
    <row r="768">
      <c r="A768" s="61" t="str">
        <f>DATA!A767</f>
        <v>AU (AU.B.Bystrica)</v>
      </c>
      <c r="B768" s="97" t="str">
        <f>DATA!C767&amp;" - "&amp;DATA!B767</f>
        <v>Spevák - ZN3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1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1</v>
      </c>
      <c r="Q768">
        <v>0</v>
      </c>
      <c r="R768">
        <v>0</v>
      </c>
      <c r="S768">
        <v>0</v>
      </c>
      <c r="T768" s="84">
        <f>SUM(U768:AC768)</f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 s="84">
        <v>0</v>
      </c>
      <c r="AE768" s="89">
        <f>SUM(C768,J768,T768,AD768,)</f>
        <v>1</v>
      </c>
    </row>
    <row r="769">
      <c r="A769" s="61" t="str">
        <f>DATA!A768</f>
        <v>AU (AU.B.Bystrica)</v>
      </c>
      <c r="B769" s="97" t="str">
        <f>DATA!C768&amp;" - "&amp;DATA!B768</f>
        <v>Spevák - sólista - ZN3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1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1</v>
      </c>
      <c r="Q769">
        <v>0</v>
      </c>
      <c r="R769">
        <v>0</v>
      </c>
      <c r="S769">
        <v>0</v>
      </c>
      <c r="T769" s="84">
        <f>SUM(U769:AC769)</f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 s="84">
        <v>0</v>
      </c>
      <c r="AE769" s="89">
        <f>SUM(C769,J769,T769,AD769,)</f>
        <v>1</v>
      </c>
    </row>
    <row r="770">
      <c r="A770" s="61" t="str">
        <f>DATA!A769</f>
        <v>KU (KU.Ružomberok)</v>
      </c>
      <c r="B770" s="97" t="str">
        <f>DATA!C769&amp;" - "&amp;DATA!B769</f>
        <v>Výtvarník - EN1</v>
      </c>
      <c r="C770" s="84">
        <f>SUM(D770:I770)</f>
        <v>5</v>
      </c>
      <c r="D770" s="13">
        <v>0</v>
      </c>
      <c r="E770" s="13">
        <v>0</v>
      </c>
      <c r="F770" s="13">
        <v>0</v>
      </c>
      <c r="G770" s="13">
        <v>5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 s="84">
        <v>0</v>
      </c>
      <c r="AE770" s="89">
        <f>SUM(C770,J770,T770,AD770,)</f>
        <v>5</v>
      </c>
    </row>
    <row r="771">
      <c r="A771" s="61" t="str">
        <f>DATA!A770</f>
        <v>KU (KU.Ružomberok)</v>
      </c>
      <c r="B771" s="97" t="str">
        <f>DATA!C770&amp;" - "&amp;DATA!B770</f>
        <v>Výtvarník - EN2</v>
      </c>
      <c r="C771" s="84">
        <f>SUM(D771:I771)</f>
        <v>4</v>
      </c>
      <c r="D771" s="13">
        <v>0</v>
      </c>
      <c r="E771" s="13">
        <v>0</v>
      </c>
      <c r="F771" s="13">
        <v>0</v>
      </c>
      <c r="G771" s="13">
        <v>0</v>
      </c>
      <c r="H771" s="13">
        <v>4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 s="84">
        <v>0</v>
      </c>
      <c r="AE771" s="89">
        <f>SUM(C771,J771,T771,AD771,)</f>
        <v>4</v>
      </c>
    </row>
    <row r="772">
      <c r="A772" s="61" t="str">
        <f>DATA!A771</f>
        <v>KU (KU.Ružomberok)</v>
      </c>
      <c r="B772" s="97" t="str">
        <f>DATA!C771&amp;" - "&amp;DATA!B771</f>
        <v>Výtvarník - EN3</v>
      </c>
      <c r="C772" s="84">
        <f>SUM(D772:I772)</f>
        <v>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3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 s="84">
        <v>0</v>
      </c>
      <c r="AE772" s="89">
        <f>SUM(C772,J772,T772,AD772,)</f>
        <v>3</v>
      </c>
    </row>
    <row r="773">
      <c r="A773" s="61" t="str">
        <f>DATA!A772</f>
        <v>KU (KU.Ružomberok)</v>
      </c>
      <c r="B773" s="97" t="str">
        <f>DATA!C772&amp;" - "&amp;DATA!B772</f>
        <v>Inštrumentalista - SM1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12</v>
      </c>
      <c r="U773">
        <v>12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 s="84">
        <v>0</v>
      </c>
      <c r="AE773" s="89">
        <f>SUM(C773,J773,T773,AD773,)</f>
        <v>12</v>
      </c>
    </row>
    <row r="774">
      <c r="A774" s="61" t="str">
        <f>DATA!A773</f>
        <v>KU (KU.Ružomberok)</v>
      </c>
      <c r="B774" s="97" t="str">
        <f>DATA!C773&amp;" - "&amp;DATA!B773</f>
        <v>Inštrumentalista - sólista - SM1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4</v>
      </c>
      <c r="U774">
        <v>4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 s="84">
        <v>0</v>
      </c>
      <c r="AE774" s="89">
        <f>SUM(C774,J774,T774,AD774,)</f>
        <v>4</v>
      </c>
    </row>
    <row r="775">
      <c r="A775" s="61" t="str">
        <f>DATA!A774</f>
        <v>KU (KU.Ružomberok)</v>
      </c>
      <c r="B775" s="97" t="str">
        <f>DATA!C774&amp;" - "&amp;DATA!B774</f>
        <v>Inštrumentalista - SM2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3</v>
      </c>
      <c r="U775">
        <v>0</v>
      </c>
      <c r="V775">
        <v>3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 s="84">
        <v>0</v>
      </c>
      <c r="AE775" s="89">
        <f>SUM(C775,J775,T775,AD775,)</f>
        <v>3</v>
      </c>
    </row>
    <row r="776">
      <c r="A776" s="61" t="str">
        <f>DATA!A775</f>
        <v>KU (KU.Ružomberok)</v>
      </c>
      <c r="B776" s="97" t="str">
        <f>DATA!C775&amp;" - "&amp;DATA!B775</f>
        <v>Inštrumentalista - sólista - SM2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2</v>
      </c>
      <c r="U776">
        <v>0</v>
      </c>
      <c r="V776">
        <v>2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 s="84">
        <v>0</v>
      </c>
      <c r="AE776" s="89">
        <f>SUM(C776,J776,T776,AD776,)</f>
        <v>2</v>
      </c>
    </row>
    <row r="777">
      <c r="A777" s="61" t="str">
        <f>DATA!A776</f>
        <v>KU (KU.Ružomberok)</v>
      </c>
      <c r="B777" s="97" t="str">
        <f>DATA!C776&amp;" - "&amp;DATA!B776</f>
        <v>Dirigent - SM3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6</v>
      </c>
      <c r="U777">
        <v>0</v>
      </c>
      <c r="V777">
        <v>0</v>
      </c>
      <c r="W777">
        <v>6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 s="84">
        <v>0</v>
      </c>
      <c r="AE777" s="89">
        <f>SUM(C777,J777,T777,AD777,)</f>
        <v>6</v>
      </c>
    </row>
    <row r="778">
      <c r="A778" s="61" t="str">
        <f>DATA!A777</f>
        <v>KU (KU.Ružomberok)</v>
      </c>
      <c r="B778" s="97" t="str">
        <f>DATA!C777&amp;" - "&amp;DATA!B777</f>
        <v>Inštrumentalista - SM3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10</v>
      </c>
      <c r="U778">
        <v>0</v>
      </c>
      <c r="V778">
        <v>0</v>
      </c>
      <c r="W778">
        <v>10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 s="84">
        <v>0</v>
      </c>
      <c r="AE778" s="89">
        <f>SUM(C778,J778,T778,AD778,)</f>
        <v>10</v>
      </c>
    </row>
    <row r="779">
      <c r="A779" s="61" t="str">
        <f>DATA!A778</f>
        <v>KU (KU.Ružomberok)</v>
      </c>
      <c r="B779" s="97" t="str">
        <f>DATA!C778&amp;" - "&amp;DATA!B778</f>
        <v>Inštrumentalista - sólista - SM3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36</v>
      </c>
      <c r="U779">
        <v>0</v>
      </c>
      <c r="V779">
        <v>0</v>
      </c>
      <c r="W779">
        <v>36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 s="84">
        <v>0</v>
      </c>
      <c r="AE779" s="89">
        <f>SUM(C779,J779,T779,AD779,)</f>
        <v>36</v>
      </c>
    </row>
    <row r="780">
      <c r="A780" s="61" t="str">
        <f>DATA!A779</f>
        <v>KU (KU.Ružomberok)</v>
      </c>
      <c r="B780" s="97" t="str">
        <f>DATA!C779&amp;" - "&amp;DATA!B779</f>
        <v>Spevák - sólista - SM3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10</v>
      </c>
      <c r="U780">
        <v>0</v>
      </c>
      <c r="V780">
        <v>0</v>
      </c>
      <c r="W780">
        <v>10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 s="84">
        <v>0</v>
      </c>
      <c r="AE780" s="89">
        <f>SUM(C780,J780,T780,AD780,)</f>
        <v>10</v>
      </c>
    </row>
    <row r="781">
      <c r="A781" s="61" t="str">
        <f>DATA!A780</f>
        <v>KU (KU.Ružomberok)</v>
      </c>
      <c r="B781" s="97" t="str">
        <f>DATA!C780&amp;" - "&amp;DATA!B780</f>
        <v>Výtvarník - SM3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1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KU (KU.Ružomberok)</v>
      </c>
      <c r="B782" s="97" t="str">
        <f>DATA!C781&amp;" - "&amp;DATA!B781</f>
        <v>Inštrumentalista - SN1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1</v>
      </c>
      <c r="U782">
        <v>0</v>
      </c>
      <c r="V782">
        <v>0</v>
      </c>
      <c r="W782">
        <v>0</v>
      </c>
      <c r="X782">
        <v>1</v>
      </c>
      <c r="Y782">
        <v>0</v>
      </c>
      <c r="Z782">
        <v>0</v>
      </c>
      <c r="AA782">
        <v>0</v>
      </c>
      <c r="AB782">
        <v>0</v>
      </c>
      <c r="AC782">
        <v>0</v>
      </c>
      <c r="AD782" s="84">
        <v>0</v>
      </c>
      <c r="AE782" s="89">
        <f>SUM(C782,J782,T782,AD782,)</f>
        <v>1</v>
      </c>
    </row>
    <row r="783">
      <c r="A783" s="61" t="str">
        <f>DATA!A782</f>
        <v>KU (KU.Ružomberok)</v>
      </c>
      <c r="B783" s="97" t="str">
        <f>DATA!C782&amp;" - "&amp;DATA!B782</f>
        <v>Inštrumentalista - sólista - SN1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5</v>
      </c>
      <c r="U783">
        <v>0</v>
      </c>
      <c r="V783">
        <v>0</v>
      </c>
      <c r="W783">
        <v>0</v>
      </c>
      <c r="X783">
        <v>5</v>
      </c>
      <c r="Y783">
        <v>0</v>
      </c>
      <c r="Z783">
        <v>0</v>
      </c>
      <c r="AA783">
        <v>0</v>
      </c>
      <c r="AB783">
        <v>0</v>
      </c>
      <c r="AC783">
        <v>0</v>
      </c>
      <c r="AD783" s="84">
        <v>0</v>
      </c>
      <c r="AE783" s="89">
        <f>SUM(C783,J783,T783,AD783,)</f>
        <v>5</v>
      </c>
    </row>
    <row r="784">
      <c r="A784" s="61" t="str">
        <f>DATA!A783</f>
        <v>KU (KU.Ružomberok)</v>
      </c>
      <c r="B784" s="97" t="str">
        <f>DATA!C783&amp;" - "&amp;DATA!B783</f>
        <v>Výtvarník - SN1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1</v>
      </c>
      <c r="U784">
        <v>0</v>
      </c>
      <c r="V784">
        <v>0</v>
      </c>
      <c r="W784">
        <v>0</v>
      </c>
      <c r="X784">
        <v>1</v>
      </c>
      <c r="Y784">
        <v>0</v>
      </c>
      <c r="Z784">
        <v>0</v>
      </c>
      <c r="AA784">
        <v>0</v>
      </c>
      <c r="AB784">
        <v>0</v>
      </c>
      <c r="AC784">
        <v>0</v>
      </c>
      <c r="AD784" s="84">
        <v>0</v>
      </c>
      <c r="AE784" s="89">
        <f>SUM(C784,J784,T784,AD784,)</f>
        <v>1</v>
      </c>
    </row>
    <row r="785">
      <c r="A785" s="61" t="str">
        <f>DATA!A784</f>
        <v>KU (KU.Ružomberok)</v>
      </c>
      <c r="B785" s="97" t="str">
        <f>DATA!C784&amp;" - "&amp;DATA!B784</f>
        <v>Inštrumentalista - SN2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1</v>
      </c>
      <c r="U785">
        <v>0</v>
      </c>
      <c r="V785">
        <v>0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0</v>
      </c>
      <c r="AC785">
        <v>0</v>
      </c>
      <c r="AD785" s="84">
        <v>0</v>
      </c>
      <c r="AE785" s="89">
        <f>SUM(C785,J785,T785,AD785,)</f>
        <v>1</v>
      </c>
    </row>
    <row r="786">
      <c r="A786" s="61" t="str">
        <f>DATA!A785</f>
        <v>KU (KU.Ružomberok)</v>
      </c>
      <c r="B786" s="97" t="str">
        <f>DATA!C785&amp;" - "&amp;DATA!B785</f>
        <v>Inštrumentalista - sólista - SN2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1</v>
      </c>
      <c r="U786">
        <v>0</v>
      </c>
      <c r="V786">
        <v>0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0</v>
      </c>
      <c r="AC786">
        <v>0</v>
      </c>
      <c r="AD786" s="84">
        <v>0</v>
      </c>
      <c r="AE786" s="89">
        <f>SUM(C786,J786,T786,AD786,)</f>
        <v>1</v>
      </c>
    </row>
    <row r="787">
      <c r="A787" s="61" t="str">
        <f>DATA!A786</f>
        <v>KU (KU.Ružomberok)</v>
      </c>
      <c r="B787" s="97" t="str">
        <f>DATA!C786&amp;" - "&amp;DATA!B786</f>
        <v>Výtvarník - SN2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1</v>
      </c>
      <c r="U787">
        <v>0</v>
      </c>
      <c r="V787">
        <v>0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0</v>
      </c>
      <c r="AC787">
        <v>0</v>
      </c>
      <c r="AD787" s="84">
        <v>0</v>
      </c>
      <c r="AE787" s="89">
        <f>SUM(C787,J787,T787,AD787,)</f>
        <v>1</v>
      </c>
    </row>
    <row r="788">
      <c r="A788" s="61" t="str">
        <f>DATA!A787</f>
        <v>KU (KU.Ružomberok)</v>
      </c>
      <c r="B788" s="97" t="str">
        <f>DATA!C787&amp;" - "&amp;DATA!B787</f>
        <v>Inštrumentalista - SN3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5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5</v>
      </c>
      <c r="AA788">
        <v>0</v>
      </c>
      <c r="AB788">
        <v>0</v>
      </c>
      <c r="AC788">
        <v>0</v>
      </c>
      <c r="AD788" s="84">
        <v>0</v>
      </c>
      <c r="AE788" s="89">
        <f>SUM(C788,J788,T788,AD788,)</f>
        <v>5</v>
      </c>
    </row>
    <row r="789">
      <c r="A789" s="61" t="str">
        <f>DATA!A788</f>
        <v>KU (KU.Ružomberok)</v>
      </c>
      <c r="B789" s="97" t="str">
        <f>DATA!C788&amp;" - "&amp;DATA!B788</f>
        <v>Inštrumentalista - sólista - SN3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10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10</v>
      </c>
      <c r="AA789">
        <v>0</v>
      </c>
      <c r="AB789">
        <v>0</v>
      </c>
      <c r="AC789">
        <v>0</v>
      </c>
      <c r="AD789" s="84">
        <v>0</v>
      </c>
      <c r="AE789" s="89">
        <f>SUM(C789,J789,T789,AD789,)</f>
        <v>10</v>
      </c>
    </row>
    <row r="790">
      <c r="A790" s="61" t="str">
        <f>DATA!A789</f>
        <v>KU (KU.Ružomberok)</v>
      </c>
      <c r="B790" s="97" t="str">
        <f>DATA!C789&amp;" - "&amp;DATA!B789</f>
        <v>Spevák - SN3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8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8</v>
      </c>
      <c r="AA790">
        <v>0</v>
      </c>
      <c r="AB790">
        <v>0</v>
      </c>
      <c r="AC790">
        <v>0</v>
      </c>
      <c r="AD790" s="84">
        <v>0</v>
      </c>
      <c r="AE790" s="89">
        <f>SUM(C790,J790,T790,AD790,)</f>
        <v>8</v>
      </c>
    </row>
    <row r="791">
      <c r="A791" s="61" t="str">
        <f>DATA!A790</f>
        <v>KU (KU.Ružomberok)</v>
      </c>
      <c r="B791" s="97" t="str">
        <f>DATA!C790&amp;" - "&amp;DATA!B790</f>
        <v>Spevák - sólista - SN3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2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2</v>
      </c>
      <c r="AA791">
        <v>0</v>
      </c>
      <c r="AB791">
        <v>0</v>
      </c>
      <c r="AC791">
        <v>0</v>
      </c>
      <c r="AD791" s="84">
        <v>0</v>
      </c>
      <c r="AE791" s="89">
        <f>SUM(C791,J791,T791,AD791,)</f>
        <v>2</v>
      </c>
    </row>
    <row r="792">
      <c r="A792" s="61" t="str">
        <f>DATA!A791</f>
        <v>KU (KU.Ružomberok)</v>
      </c>
      <c r="B792" s="97" t="str">
        <f>DATA!C791&amp;" - "&amp;DATA!B791</f>
        <v>Inštrumentalista - sólista - SR1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3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3</v>
      </c>
      <c r="AB792">
        <v>0</v>
      </c>
      <c r="AC792">
        <v>0</v>
      </c>
      <c r="AD792" s="84">
        <v>0</v>
      </c>
      <c r="AE792" s="89">
        <f>SUM(C792,J792,T792,AD792,)</f>
        <v>3</v>
      </c>
    </row>
    <row r="793">
      <c r="A793" s="61" t="str">
        <f>DATA!A792</f>
        <v>KU (KU.Ružomberok)</v>
      </c>
      <c r="B793" s="97" t="str">
        <f>DATA!C792&amp;" - "&amp;DATA!B792</f>
        <v>Spevák - SR1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2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2</v>
      </c>
      <c r="AB793">
        <v>0</v>
      </c>
      <c r="AC793">
        <v>0</v>
      </c>
      <c r="AD793" s="84">
        <v>0</v>
      </c>
      <c r="AE793" s="89">
        <f>SUM(C793,J793,T793,AD793,)</f>
        <v>2</v>
      </c>
    </row>
    <row r="794">
      <c r="A794" s="61" t="str">
        <f>DATA!A793</f>
        <v>KU (KU.Ružomberok)</v>
      </c>
      <c r="B794" s="97" t="str">
        <f>DATA!C793&amp;" - "&amp;DATA!B793</f>
        <v>Výtvarník - SR1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1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1</v>
      </c>
      <c r="AB794">
        <v>0</v>
      </c>
      <c r="AC794">
        <v>0</v>
      </c>
      <c r="AD794" s="84">
        <v>0</v>
      </c>
      <c r="AE794" s="89">
        <f>SUM(C794,J794,T794,AD794,)</f>
        <v>1</v>
      </c>
    </row>
    <row r="795">
      <c r="A795" s="61" t="str">
        <f>DATA!A794</f>
        <v>KU (KU.Ružomberok)</v>
      </c>
      <c r="B795" s="97" t="str">
        <f>DATA!C794&amp;" - "&amp;DATA!B794</f>
        <v>Inštrumentalista - sólista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1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1</v>
      </c>
      <c r="AC795">
        <v>0</v>
      </c>
      <c r="AD795" s="84">
        <v>0</v>
      </c>
      <c r="AE795" s="89">
        <f>SUM(C795,J795,T795,AD795,)</f>
        <v>1</v>
      </c>
    </row>
    <row r="796">
      <c r="A796" s="61" t="str">
        <f>DATA!A795</f>
        <v>KU (KU.Ružomberok)</v>
      </c>
      <c r="B796" s="97" t="str">
        <f>DATA!C795&amp;" - "&amp;DATA!B795</f>
        <v>Výtvarník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11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11</v>
      </c>
      <c r="AC796">
        <v>0</v>
      </c>
      <c r="AD796" s="84">
        <v>0</v>
      </c>
      <c r="AE796" s="89">
        <f>SUM(C796,J796,T796,AD796,)</f>
        <v>11</v>
      </c>
    </row>
    <row r="797">
      <c r="A797" s="61" t="str">
        <f>DATA!A796</f>
        <v>KU (KU.Ružomberok)</v>
      </c>
      <c r="B797" s="97" t="str">
        <f>DATA!C796&amp;" - "&amp;DATA!B796</f>
        <v>Dirigent - SR3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7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7</v>
      </c>
      <c r="AD797" s="84">
        <v>0</v>
      </c>
      <c r="AE797" s="89">
        <f>SUM(C797,J797,T797,AD797,)</f>
        <v>7</v>
      </c>
    </row>
    <row r="798">
      <c r="A798" s="61" t="str">
        <f>DATA!A797</f>
        <v>KU (KU.Ružomberok)</v>
      </c>
      <c r="B798" s="97" t="str">
        <f>DATA!C797&amp;" - "&amp;DATA!B797</f>
        <v>Inštrumentalista - SR3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9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9</v>
      </c>
      <c r="AD798" s="84">
        <v>0</v>
      </c>
      <c r="AE798" s="89">
        <f>SUM(C798,J798,T798,AD798,)</f>
        <v>9</v>
      </c>
    </row>
    <row r="799">
      <c r="A799" s="61" t="str">
        <f>DATA!A798</f>
        <v>KU (KU.Ružomberok)</v>
      </c>
      <c r="B799" s="97" t="str">
        <f>DATA!C798&amp;" - "&amp;DATA!B798</f>
        <v>Inštrumentalista - sólista - SR3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6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6</v>
      </c>
      <c r="AD799" s="84">
        <v>0</v>
      </c>
      <c r="AE799" s="89">
        <f>SUM(C799,J799,T799,AD799,)</f>
        <v>6</v>
      </c>
    </row>
    <row r="800">
      <c r="A800" s="61" t="str">
        <f>DATA!A799</f>
        <v>KU (KU.Ružomberok)</v>
      </c>
      <c r="B800" s="97" t="str">
        <f>DATA!C799&amp;" - "&amp;DATA!B799</f>
        <v>Spevák - SR3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3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3</v>
      </c>
      <c r="AD800" s="84">
        <v>0</v>
      </c>
      <c r="AE800" s="89">
        <f>SUM(C800,J800,T800,AD800,)</f>
        <v>3</v>
      </c>
    </row>
    <row r="801">
      <c r="A801" s="61" t="str">
        <f>DATA!A800</f>
        <v>KU (KU.Ružomberok)</v>
      </c>
      <c r="B801" s="97" t="str">
        <f>DATA!C800&amp;" - "&amp;DATA!B800</f>
        <v>Spevák - sólista - SR3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8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8</v>
      </c>
      <c r="AD801" s="84">
        <v>0</v>
      </c>
      <c r="AE801" s="89">
        <f>SUM(C801,J801,T801,AD801,)</f>
        <v>8</v>
      </c>
    </row>
    <row r="802">
      <c r="A802" s="61" t="str">
        <f>DATA!A801</f>
        <v>KU (KU.Ružomberok)</v>
      </c>
      <c r="B802" s="97" t="str">
        <f>DATA!C801&amp;" - "&amp;DATA!B801</f>
        <v>Výtvarník - SR3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4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4</v>
      </c>
      <c r="AD802" s="84">
        <v>0</v>
      </c>
      <c r="AE802" s="89">
        <f>SUM(C802,J802,T802,AD802,)</f>
        <v>4</v>
      </c>
    </row>
    <row r="803">
      <c r="A803" s="61" t="str">
        <f>DATA!A802</f>
        <v>STU v Bratislave (STUBA)</v>
      </c>
      <c r="B803" s="97" t="str">
        <f>DATA!C802&amp;" - "&amp;DATA!B802</f>
        <v>Architekt - EM1</v>
      </c>
      <c r="C803" s="84">
        <f>SUM(D803:I803)</f>
        <v>4</v>
      </c>
      <c r="D803" s="13">
        <v>4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 s="84">
        <v>0</v>
      </c>
      <c r="AE803" s="89">
        <f>SUM(C803,J803,T803,AD803,)</f>
        <v>4</v>
      </c>
    </row>
    <row r="804">
      <c r="A804" s="61" t="str">
        <f>DATA!A803</f>
        <v>STU v Bratislave (STUBA)</v>
      </c>
      <c r="B804" s="97" t="str">
        <f>DATA!C803&amp;" - "&amp;DATA!B803</f>
        <v>Dizajnér - EM1</v>
      </c>
      <c r="C804" s="84">
        <f>SUM(D804:I804)</f>
        <v>1</v>
      </c>
      <c r="D804" s="13">
        <v>1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 s="84">
        <v>0</v>
      </c>
      <c r="AE804" s="89">
        <f>SUM(C804,J804,T804,AD804,)</f>
        <v>1</v>
      </c>
    </row>
    <row r="805">
      <c r="A805" s="61" t="str">
        <f>DATA!A804</f>
        <v>STU v Bratislave (STUBA)</v>
      </c>
      <c r="B805" s="97" t="str">
        <f>DATA!C804&amp;" - "&amp;DATA!B804</f>
        <v>Výtvarník - EM1</v>
      </c>
      <c r="C805" s="84">
        <f>SUM(D805:I805)</f>
        <v>1</v>
      </c>
      <c r="D805" s="13">
        <v>1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 s="84">
        <v>0</v>
      </c>
      <c r="AE805" s="89">
        <f>SUM(C805,J805,T805,AD805,)</f>
        <v>1</v>
      </c>
    </row>
    <row r="806">
      <c r="A806" s="61" t="str">
        <f>DATA!A805</f>
        <v>STU v Bratislave (STUBA)</v>
      </c>
      <c r="B806" s="97" t="str">
        <f>DATA!C805&amp;" - "&amp;DATA!B805</f>
        <v>Architekt - EM2</v>
      </c>
      <c r="C806" s="84">
        <f>SUM(D806:I806)</f>
        <v>7</v>
      </c>
      <c r="D806" s="13">
        <v>0</v>
      </c>
      <c r="E806" s="13">
        <v>7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 s="84">
        <v>0</v>
      </c>
      <c r="AE806" s="89">
        <f>SUM(C806,J806,T806,AD806,)</f>
        <v>7</v>
      </c>
    </row>
    <row r="807">
      <c r="A807" s="61" t="str">
        <f>DATA!A806</f>
        <v>STU v Bratislave (STUBA)</v>
      </c>
      <c r="B807" s="97" t="str">
        <f>DATA!C806&amp;" - "&amp;DATA!B806</f>
        <v>Dizajnér - EM2</v>
      </c>
      <c r="C807" s="84">
        <f>SUM(D807:I807)</f>
        <v>1</v>
      </c>
      <c r="D807" s="13">
        <v>0</v>
      </c>
      <c r="E807" s="13">
        <v>1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 s="84">
        <v>0</v>
      </c>
      <c r="AE807" s="89">
        <f>SUM(C807,J807,T807,AD807,)</f>
        <v>1</v>
      </c>
    </row>
    <row r="808">
      <c r="A808" s="61" t="str">
        <f>DATA!A807</f>
        <v>STU v Bratislave (STUBA)</v>
      </c>
      <c r="B808" s="97" t="str">
        <f>DATA!C807&amp;" - "&amp;DATA!B807</f>
        <v>Architekt - EM3</v>
      </c>
      <c r="C808" s="84">
        <f>SUM(D808:I808)</f>
        <v>7</v>
      </c>
      <c r="D808" s="13">
        <v>0</v>
      </c>
      <c r="E808" s="13">
        <v>0</v>
      </c>
      <c r="F808" s="13">
        <v>7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 s="84">
        <v>0</v>
      </c>
      <c r="AE808" s="89">
        <f>SUM(C808,J808,T808,AD808,)</f>
        <v>7</v>
      </c>
    </row>
    <row r="809">
      <c r="A809" s="61" t="str">
        <f>DATA!A808</f>
        <v>STU v Bratislave (STUBA)</v>
      </c>
      <c r="B809" s="97" t="str">
        <f>DATA!C808&amp;" - "&amp;DATA!B808</f>
        <v>Dizajnér - EM3</v>
      </c>
      <c r="C809" s="84">
        <f>SUM(D809:I809)</f>
        <v>1</v>
      </c>
      <c r="D809" s="13">
        <v>0</v>
      </c>
      <c r="E809" s="13">
        <v>0</v>
      </c>
      <c r="F809" s="13">
        <v>1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 s="84">
        <v>0</v>
      </c>
      <c r="AE809" s="89">
        <f>SUM(C809,J809,T809,AD809,)</f>
        <v>1</v>
      </c>
    </row>
    <row r="810">
      <c r="A810" s="61" t="str">
        <f>DATA!A809</f>
        <v>STU v Bratislave (STUBA)</v>
      </c>
      <c r="B810" s="97" t="str">
        <f>DATA!C809&amp;" - "&amp;DATA!B809</f>
        <v>Scénograf - EN2</v>
      </c>
      <c r="C810" s="84">
        <f>SUM(D810:I810)</f>
        <v>1</v>
      </c>
      <c r="D810" s="13">
        <v>0</v>
      </c>
      <c r="E810" s="13">
        <v>0</v>
      </c>
      <c r="F810" s="13">
        <v>0</v>
      </c>
      <c r="G810" s="13">
        <v>0</v>
      </c>
      <c r="H810" s="13">
        <v>1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 s="84">
        <v>0</v>
      </c>
      <c r="AE810" s="89">
        <f>SUM(C810,J810,T810,AD810,)</f>
        <v>1</v>
      </c>
    </row>
    <row r="811">
      <c r="A811" s="61" t="str">
        <f>DATA!A810</f>
        <v>STU v Bratislave (STUBA)</v>
      </c>
      <c r="B811" s="97" t="str">
        <f>DATA!C810&amp;" - "&amp;DATA!B810</f>
        <v>Architekt - I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 s="84">
        <v>14</v>
      </c>
      <c r="AE811" s="89">
        <f>SUM(C811,J811,T811,AD811,)</f>
        <v>14</v>
      </c>
    </row>
    <row r="812">
      <c r="A812" s="61" t="str">
        <f>DATA!A811</f>
        <v>STU v Bratislave (STUBA)</v>
      </c>
      <c r="B812" s="97" t="str">
        <f>DATA!C811&amp;" - "&amp;DATA!B811</f>
        <v>Dizajnér - I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 s="84">
        <v>3</v>
      </c>
      <c r="AE812" s="89">
        <f>SUM(C812,J812,T812,AD812,)</f>
        <v>3</v>
      </c>
    </row>
    <row r="813">
      <c r="A813" s="61" t="str">
        <f>DATA!A812</f>
        <v>STU v Bratislave (STUBA)</v>
      </c>
      <c r="B813" s="97" t="str">
        <f>DATA!C812&amp;" - "&amp;DATA!B812</f>
        <v>Architekt - SM1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11</v>
      </c>
      <c r="U813">
        <v>11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 s="84">
        <v>0</v>
      </c>
      <c r="AE813" s="89">
        <f>SUM(C813,J813,T813,AD813,)</f>
        <v>11</v>
      </c>
    </row>
    <row r="814">
      <c r="A814" s="61" t="str">
        <f>DATA!A813</f>
        <v>STU v Bratislave (STUBA)</v>
      </c>
      <c r="B814" s="97" t="str">
        <f>DATA!C813&amp;" - "&amp;DATA!B813</f>
        <v>Dizajnér - SM1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0</v>
      </c>
      <c r="K814" s="13">
        <v>0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6</v>
      </c>
      <c r="U814">
        <v>6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 s="84">
        <v>0</v>
      </c>
      <c r="AE814" s="89">
        <f>SUM(C814,J814,T814,AD814,)</f>
        <v>6</v>
      </c>
    </row>
    <row r="815">
      <c r="A815" s="61" t="str">
        <f>DATA!A814</f>
        <v>STU v Bratislave (STUBA)</v>
      </c>
      <c r="B815" s="97" t="str">
        <f>DATA!C814&amp;" - "&amp;DATA!B814</f>
        <v>Výtvarník - SM1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0</v>
      </c>
      <c r="K815" s="13">
        <v>0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8</v>
      </c>
      <c r="U815">
        <v>8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 s="84">
        <v>0</v>
      </c>
      <c r="AE815" s="89">
        <f>SUM(C815,J815,T815,AD815,)</f>
        <v>8</v>
      </c>
    </row>
    <row r="816">
      <c r="A816" s="61" t="str">
        <f>DATA!A815</f>
        <v>STU v Bratislave (STUBA)</v>
      </c>
      <c r="B816" s="97" t="str">
        <f>DATA!C815&amp;" - "&amp;DATA!B815</f>
        <v>Architekt - SM2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0</v>
      </c>
      <c r="K816" s="13">
        <v>0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3</v>
      </c>
      <c r="U816">
        <v>0</v>
      </c>
      <c r="V816">
        <v>3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 s="84">
        <v>0</v>
      </c>
      <c r="AE816" s="89">
        <f>SUM(C816,J816,T816,AD816,)</f>
        <v>3</v>
      </c>
    </row>
    <row r="817">
      <c r="A817" s="61" t="str">
        <f>DATA!A816</f>
        <v>STU v Bratislave (STUBA)</v>
      </c>
      <c r="B817" s="97" t="str">
        <f>DATA!C816&amp;" - "&amp;DATA!B816</f>
        <v>Dizajnér - SM2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0</v>
      </c>
      <c r="K817" s="13">
        <v>0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9</v>
      </c>
      <c r="U817">
        <v>0</v>
      </c>
      <c r="V817">
        <v>9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 s="84">
        <v>0</v>
      </c>
      <c r="AE817" s="89">
        <f>SUM(C817,J817,T817,AD817,)</f>
        <v>9</v>
      </c>
    </row>
    <row r="818">
      <c r="A818" s="61" t="str">
        <f>DATA!A817</f>
        <v>STU v Bratislave (STUBA)</v>
      </c>
      <c r="B818" s="97" t="str">
        <f>DATA!C817&amp;" - "&amp;DATA!B817</f>
        <v>Kurátor výstavy - SM2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0</v>
      </c>
      <c r="K818" s="13">
        <v>0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3</v>
      </c>
      <c r="U818">
        <v>0</v>
      </c>
      <c r="V818">
        <v>3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 s="84">
        <v>0</v>
      </c>
      <c r="AE818" s="89">
        <f>SUM(C818,J818,T818,AD818,)</f>
        <v>3</v>
      </c>
    </row>
    <row r="819">
      <c r="A819" s="61" t="str">
        <f>DATA!A818</f>
        <v>STU v Bratislave (STUBA)</v>
      </c>
      <c r="B819" s="97" t="str">
        <f>DATA!C818&amp;" - "&amp;DATA!B818</f>
        <v>Výtvarník - SM2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0</v>
      </c>
      <c r="K819" s="13">
        <v>0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2</v>
      </c>
      <c r="U819">
        <v>0</v>
      </c>
      <c r="V819">
        <v>2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 s="84">
        <v>0</v>
      </c>
      <c r="AE819" s="89">
        <f>SUM(C819,J819,T819,AD819,)</f>
        <v>2</v>
      </c>
    </row>
    <row r="820">
      <c r="A820" s="61" t="str">
        <f>DATA!A819</f>
        <v>STU v Bratislave (STUBA)</v>
      </c>
      <c r="B820" s="97" t="str">
        <f>DATA!C819&amp;" - "&amp;DATA!B819</f>
        <v>Architekt - SM3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0</v>
      </c>
      <c r="K820" s="13">
        <v>0</v>
      </c>
      <c r="L820" s="13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3</v>
      </c>
      <c r="U820">
        <v>0</v>
      </c>
      <c r="V820">
        <v>0</v>
      </c>
      <c r="W820">
        <v>3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 s="84">
        <v>0</v>
      </c>
      <c r="AE820" s="89">
        <f>SUM(C820,J820,T820,AD820,)</f>
        <v>3</v>
      </c>
    </row>
    <row r="821">
      <c r="A821" s="61" t="str">
        <f>DATA!A820</f>
        <v>STU v Bratislave (STUBA)</v>
      </c>
      <c r="B821" s="97" t="str">
        <f>DATA!C820&amp;" - "&amp;DATA!B820</f>
        <v>Autor scenára - SM3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0</v>
      </c>
      <c r="K821" s="13">
        <v>0</v>
      </c>
      <c r="L821" s="13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1</v>
      </c>
      <c r="U821">
        <v>0</v>
      </c>
      <c r="V821">
        <v>0</v>
      </c>
      <c r="W821">
        <v>1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1</v>
      </c>
    </row>
    <row r="822">
      <c r="A822" s="61" t="str">
        <f>DATA!A821</f>
        <v>STU v Bratislave (STUBA)</v>
      </c>
      <c r="B822" s="97" t="str">
        <f>DATA!C821&amp;" - "&amp;DATA!B821</f>
        <v>Dizajnér - SM3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0</v>
      </c>
      <c r="K822" s="13">
        <v>0</v>
      </c>
      <c r="L822" s="13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7</v>
      </c>
      <c r="U822">
        <v>0</v>
      </c>
      <c r="V822">
        <v>0</v>
      </c>
      <c r="W822">
        <v>7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7</v>
      </c>
    </row>
    <row r="823">
      <c r="A823" s="61" t="str">
        <f>DATA!A822</f>
        <v>STU v Bratislave (STUBA)</v>
      </c>
      <c r="B823" s="97" t="str">
        <f>DATA!C822&amp;" - "&amp;DATA!B822</f>
        <v>Kurátor výstavy - SM3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0</v>
      </c>
      <c r="K823" s="13">
        <v>0</v>
      </c>
      <c r="L823" s="1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1</v>
      </c>
      <c r="U823">
        <v>0</v>
      </c>
      <c r="V823">
        <v>0</v>
      </c>
      <c r="W823">
        <v>1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1</v>
      </c>
    </row>
    <row r="824">
      <c r="A824" s="61" t="str">
        <f>DATA!A823</f>
        <v>STU v Bratislave (STUBA)</v>
      </c>
      <c r="B824" s="97" t="str">
        <f>DATA!C823&amp;" - "&amp;DATA!B823</f>
        <v>Výtvarník - SM3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0</v>
      </c>
      <c r="K824" s="13">
        <v>0</v>
      </c>
      <c r="L824" s="13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8</v>
      </c>
      <c r="U824">
        <v>0</v>
      </c>
      <c r="V824">
        <v>0</v>
      </c>
      <c r="W824">
        <v>8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8</v>
      </c>
    </row>
    <row r="825">
      <c r="A825" s="61" t="str">
        <f>DATA!A824</f>
        <v>STU v Bratislave (STUBA)</v>
      </c>
      <c r="B825" s="97" t="str">
        <f>DATA!C824&amp;" - "&amp;DATA!B824</f>
        <v>Architekt - SN1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0</v>
      </c>
      <c r="K825" s="13">
        <v>0</v>
      </c>
      <c r="L825" s="13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24</v>
      </c>
      <c r="U825">
        <v>0</v>
      </c>
      <c r="V825">
        <v>0</v>
      </c>
      <c r="W825">
        <v>0</v>
      </c>
      <c r="X825">
        <v>24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24</v>
      </c>
    </row>
    <row r="826">
      <c r="A826" s="61" t="str">
        <f>DATA!A825</f>
        <v>STU v Bratislave (STUBA)</v>
      </c>
      <c r="B826" s="97" t="str">
        <f>DATA!C825&amp;" - "&amp;DATA!B825</f>
        <v>Dizajnér - SN1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0</v>
      </c>
      <c r="K826" s="13">
        <v>0</v>
      </c>
      <c r="L826" s="13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1</v>
      </c>
      <c r="U826">
        <v>0</v>
      </c>
      <c r="V826">
        <v>0</v>
      </c>
      <c r="W826">
        <v>0</v>
      </c>
      <c r="X826">
        <v>1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1</v>
      </c>
    </row>
    <row r="827">
      <c r="A827" s="61" t="str">
        <f>DATA!A826</f>
        <v>STU v Bratislave (STUBA)</v>
      </c>
      <c r="B827" s="97" t="str">
        <f>DATA!C826&amp;" - "&amp;DATA!B826</f>
        <v>Výtvarník - SN1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0</v>
      </c>
      <c r="K827" s="13">
        <v>0</v>
      </c>
      <c r="L827" s="13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14</v>
      </c>
      <c r="U827">
        <v>0</v>
      </c>
      <c r="V827">
        <v>0</v>
      </c>
      <c r="W827">
        <v>0</v>
      </c>
      <c r="X827">
        <v>14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14</v>
      </c>
    </row>
    <row r="828">
      <c r="A828" s="61" t="str">
        <f>DATA!A827</f>
        <v>STU v Bratislave (STUBA)</v>
      </c>
      <c r="B828" s="97" t="str">
        <f>DATA!C827&amp;" - "&amp;DATA!B827</f>
        <v>Architekt - SN2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0</v>
      </c>
      <c r="K828" s="13">
        <v>0</v>
      </c>
      <c r="L828" s="13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6</v>
      </c>
      <c r="U828">
        <v>0</v>
      </c>
      <c r="V828">
        <v>0</v>
      </c>
      <c r="W828">
        <v>0</v>
      </c>
      <c r="X828">
        <v>0</v>
      </c>
      <c r="Y828">
        <v>6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6</v>
      </c>
    </row>
    <row r="829">
      <c r="A829" s="61" t="str">
        <f>DATA!A828</f>
        <v>STU v Bratislave (STUBA)</v>
      </c>
      <c r="B829" s="97" t="str">
        <f>DATA!C828&amp;" - "&amp;DATA!B828</f>
        <v>Autor konceptu - SN2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0</v>
      </c>
      <c r="K829" s="13">
        <v>0</v>
      </c>
      <c r="L829" s="13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1</v>
      </c>
      <c r="U829">
        <v>0</v>
      </c>
      <c r="V829">
        <v>0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STU v Bratislave (STUBA)</v>
      </c>
      <c r="B830" s="97" t="str">
        <f>DATA!C829&amp;" - "&amp;DATA!B829</f>
        <v>Kurátor výstavy - SN2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0</v>
      </c>
      <c r="K830" s="13">
        <v>0</v>
      </c>
      <c r="L830" s="13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2</v>
      </c>
      <c r="U830">
        <v>0</v>
      </c>
      <c r="V830">
        <v>0</v>
      </c>
      <c r="W830">
        <v>0</v>
      </c>
      <c r="X830">
        <v>0</v>
      </c>
      <c r="Y830">
        <v>2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2</v>
      </c>
    </row>
    <row r="831">
      <c r="A831" s="61" t="str">
        <f>DATA!A830</f>
        <v>STU v Bratislave (STUBA)</v>
      </c>
      <c r="B831" s="97" t="str">
        <f>DATA!C830&amp;" - "&amp;DATA!B830</f>
        <v>Režisér - SN2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0</v>
      </c>
      <c r="K831" s="13">
        <v>0</v>
      </c>
      <c r="L831" s="13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1</v>
      </c>
      <c r="U831">
        <v>0</v>
      </c>
      <c r="V831">
        <v>0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1</v>
      </c>
    </row>
    <row r="832">
      <c r="A832" s="61" t="str">
        <f>DATA!A831</f>
        <v>STU v Bratislave (STUBA)</v>
      </c>
      <c r="B832" s="97" t="str">
        <f>DATA!C831&amp;" - "&amp;DATA!B831</f>
        <v>Scénograf - SN2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0</v>
      </c>
      <c r="K832" s="13">
        <v>0</v>
      </c>
      <c r="L832" s="13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1</v>
      </c>
      <c r="U832">
        <v>0</v>
      </c>
      <c r="V832">
        <v>0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1</v>
      </c>
    </row>
    <row r="833">
      <c r="A833" s="61" t="str">
        <f>DATA!A832</f>
        <v>STU v Bratislave (STUBA)</v>
      </c>
      <c r="B833" s="97" t="str">
        <f>DATA!C832&amp;" - "&amp;DATA!B832</f>
        <v>Výtvarník - SN2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0</v>
      </c>
      <c r="K833" s="13">
        <v>0</v>
      </c>
      <c r="L833" s="1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6</v>
      </c>
      <c r="U833">
        <v>0</v>
      </c>
      <c r="V833">
        <v>0</v>
      </c>
      <c r="W833">
        <v>0</v>
      </c>
      <c r="X833">
        <v>0</v>
      </c>
      <c r="Y833">
        <v>6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6</v>
      </c>
    </row>
    <row r="834">
      <c r="A834" s="61" t="str">
        <f>DATA!A833</f>
        <v>STU v Bratislave (STUBA)</v>
      </c>
      <c r="B834" s="97" t="str">
        <f>DATA!C833&amp;" - "&amp;DATA!B833</f>
        <v>Architekt - SN3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0</v>
      </c>
      <c r="K834" s="13">
        <v>0</v>
      </c>
      <c r="L834" s="13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2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2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2</v>
      </c>
    </row>
    <row r="835">
      <c r="A835" s="61" t="str">
        <f>DATA!A834</f>
        <v>STU v Bratislave (STUBA)</v>
      </c>
      <c r="B835" s="97" t="str">
        <f>DATA!C834&amp;" - "&amp;DATA!B834</f>
        <v>Dizajnér - SN3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0</v>
      </c>
      <c r="K835" s="13">
        <v>0</v>
      </c>
      <c r="L835" s="13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4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4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4</v>
      </c>
    </row>
    <row r="836">
      <c r="A836" s="61" t="str">
        <f>DATA!A835</f>
        <v>STU v Bratislave (STUBA)</v>
      </c>
      <c r="B836" s="97" t="str">
        <f>DATA!C835&amp;" - "&amp;DATA!B835</f>
        <v>Výtvarník - SN3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0</v>
      </c>
      <c r="K836" s="13">
        <v>0</v>
      </c>
      <c r="L836" s="13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5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5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5</v>
      </c>
    </row>
    <row r="837">
      <c r="A837" s="61" t="str">
        <f>DATA!A836</f>
        <v>STU v Bratislave (STUBA)</v>
      </c>
      <c r="B837" s="97" t="str">
        <f>DATA!C836&amp;" - "&amp;DATA!B836</f>
        <v>Architekt - SR1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0</v>
      </c>
      <c r="K837" s="13">
        <v>0</v>
      </c>
      <c r="L837" s="13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20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20</v>
      </c>
      <c r="AB837">
        <v>0</v>
      </c>
      <c r="AC837">
        <v>0</v>
      </c>
      <c r="AD837" s="84">
        <v>0</v>
      </c>
      <c r="AE837" s="89">
        <f>SUM(C837,J837,T837,AD837,)</f>
        <v>20</v>
      </c>
    </row>
    <row r="838">
      <c r="A838" s="61" t="str">
        <f>DATA!A837</f>
        <v>STU v Bratislave (STUBA)</v>
      </c>
      <c r="B838" s="97" t="str">
        <f>DATA!C837&amp;" - "&amp;DATA!B837</f>
        <v>Dizajnér - SR1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0</v>
      </c>
      <c r="K838" s="13">
        <v>0</v>
      </c>
      <c r="L838" s="13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1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1</v>
      </c>
      <c r="AB838">
        <v>0</v>
      </c>
      <c r="AC838">
        <v>0</v>
      </c>
      <c r="AD838" s="84">
        <v>0</v>
      </c>
      <c r="AE838" s="89">
        <f>SUM(C838,J838,T838,AD838,)</f>
        <v>1</v>
      </c>
    </row>
    <row r="839">
      <c r="A839" s="61" t="str">
        <f>DATA!A838</f>
        <v>STU v Bratislave (STUBA)</v>
      </c>
      <c r="B839" s="97" t="str">
        <f>DATA!C838&amp;" - "&amp;DATA!B838</f>
        <v>Scénograf - SR1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0</v>
      </c>
      <c r="K839" s="13">
        <v>0</v>
      </c>
      <c r="L839" s="13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 s="84">
        <f>SUM(U839:AC839)</f>
        <v>1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1</v>
      </c>
      <c r="AB839">
        <v>0</v>
      </c>
      <c r="AC839">
        <v>0</v>
      </c>
      <c r="AD839" s="84">
        <v>0</v>
      </c>
      <c r="AE839" s="89">
        <f>SUM(C839,J839,T839,AD839,)</f>
        <v>1</v>
      </c>
    </row>
    <row r="840">
      <c r="A840" s="61" t="str">
        <f>DATA!A839</f>
        <v>STU v Bratislave (STUBA)</v>
      </c>
      <c r="B840" s="97" t="str">
        <f>DATA!C839&amp;" - "&amp;DATA!B839</f>
        <v>Výtvarník - SR1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0</v>
      </c>
      <c r="K840" s="13">
        <v>0</v>
      </c>
      <c r="L840" s="13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 s="84">
        <f>SUM(U840:AC840)</f>
        <v>15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15</v>
      </c>
      <c r="AB840">
        <v>0</v>
      </c>
      <c r="AC840">
        <v>0</v>
      </c>
      <c r="AD840" s="84">
        <v>0</v>
      </c>
      <c r="AE840" s="89">
        <f>SUM(C840,J840,T840,AD840,)</f>
        <v>15</v>
      </c>
    </row>
    <row r="841">
      <c r="A841" s="61" t="str">
        <f>DATA!A840</f>
        <v>STU v Bratislave (STUBA)</v>
      </c>
      <c r="B841" s="97" t="str">
        <f>DATA!C840&amp;" - "&amp;DATA!B840</f>
        <v>Architekt - SR2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0</v>
      </c>
      <c r="K841" s="13">
        <v>0</v>
      </c>
      <c r="L841" s="13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 s="84">
        <f>SUM(U841:AC841)</f>
        <v>41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41</v>
      </c>
      <c r="AC841">
        <v>0</v>
      </c>
      <c r="AD841" s="84">
        <v>0</v>
      </c>
      <c r="AE841" s="89">
        <f>SUM(C841,J841,T841,AD841,)</f>
        <v>41</v>
      </c>
    </row>
    <row r="842">
      <c r="A842" s="61" t="str">
        <f>DATA!A841</f>
        <v>STU v Bratislave (STUBA)</v>
      </c>
      <c r="B842" s="97" t="str">
        <f>DATA!C841&amp;" - "&amp;DATA!B841</f>
        <v>Dizajnér - SR2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0</v>
      </c>
      <c r="K842" s="13">
        <v>0</v>
      </c>
      <c r="L842" s="13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 s="84">
        <f>SUM(U842:AC842)</f>
        <v>6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6</v>
      </c>
      <c r="AC842">
        <v>0</v>
      </c>
      <c r="AD842" s="84">
        <v>0</v>
      </c>
      <c r="AE842" s="89">
        <f>SUM(C842,J842,T842,AD842,)</f>
        <v>6</v>
      </c>
    </row>
    <row r="843">
      <c r="A843" s="61" t="str">
        <f>DATA!A842</f>
        <v>STU v Bratislave (STUBA)</v>
      </c>
      <c r="B843" s="97" t="str">
        <f>DATA!C842&amp;" - "&amp;DATA!B842</f>
        <v>Kurátor výstavy - SR2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0</v>
      </c>
      <c r="K843" s="13">
        <v>0</v>
      </c>
      <c r="L843" s="1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 s="84">
        <f>SUM(U843:AC843)</f>
        <v>2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2</v>
      </c>
      <c r="AC843">
        <v>0</v>
      </c>
      <c r="AD843" s="84">
        <v>0</v>
      </c>
      <c r="AE843" s="89">
        <f>SUM(C843,J843,T843,AD843,)</f>
        <v>2</v>
      </c>
    </row>
    <row r="844">
      <c r="A844" s="61" t="str">
        <f>DATA!A843</f>
        <v>STU v Bratislave (STUBA)</v>
      </c>
      <c r="B844" s="97" t="str">
        <f>DATA!C843&amp;" - "&amp;DATA!B843</f>
        <v>Scénograf - SR2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0</v>
      </c>
      <c r="K844" s="13">
        <v>0</v>
      </c>
      <c r="L844" s="13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 s="84">
        <f>SUM(U844:AC844)</f>
        <v>1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1</v>
      </c>
      <c r="AC844">
        <v>0</v>
      </c>
      <c r="AD844" s="84">
        <v>0</v>
      </c>
      <c r="AE844" s="89">
        <f>SUM(C844,J844,T844,AD844,)</f>
        <v>1</v>
      </c>
    </row>
    <row r="845">
      <c r="A845" s="61" t="str">
        <f>DATA!A844</f>
        <v>STU v Bratislave (STUBA)</v>
      </c>
      <c r="B845" s="97" t="str">
        <f>DATA!C844&amp;" - "&amp;DATA!B844</f>
        <v>Výtvarník - SR2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0</v>
      </c>
      <c r="K845" s="13">
        <v>0</v>
      </c>
      <c r="L845" s="13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 s="84">
        <f>SUM(U845:AC845)</f>
        <v>14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14</v>
      </c>
      <c r="AC845">
        <v>0</v>
      </c>
      <c r="AD845" s="84">
        <v>0</v>
      </c>
      <c r="AE845" s="89">
        <f>SUM(C845,J845,T845,AD845,)</f>
        <v>14</v>
      </c>
    </row>
    <row r="846">
      <c r="A846" s="61" t="str">
        <f>DATA!A845</f>
        <v>STU v Bratislave (STUBA)</v>
      </c>
      <c r="B846" s="97" t="str">
        <f>DATA!C845&amp;" - "&amp;DATA!B845</f>
        <v>Architekt - SR3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0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 s="84">
        <f>SUM(U846:AC846)</f>
        <v>12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12</v>
      </c>
      <c r="AD846" s="84">
        <v>0</v>
      </c>
      <c r="AE846" s="89">
        <f>SUM(C846,J846,T846,AD846,)</f>
        <v>12</v>
      </c>
    </row>
    <row r="847">
      <c r="A847" s="61" t="str">
        <f>DATA!A846</f>
        <v>STU v Bratislave (STUBA)</v>
      </c>
      <c r="B847" s="97" t="str">
        <f>DATA!C846&amp;" - "&amp;DATA!B846</f>
        <v>Dizajnér - SR3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0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 s="84">
        <f>SUM(U847:AC847)</f>
        <v>13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13</v>
      </c>
      <c r="AD847" s="84">
        <v>0</v>
      </c>
      <c r="AE847" s="89">
        <f>SUM(C847,J847,T847,AD847,)</f>
        <v>13</v>
      </c>
    </row>
    <row r="848">
      <c r="A848" s="61" t="str">
        <f>DATA!A847</f>
        <v>STU v Bratislave (STUBA)</v>
      </c>
      <c r="B848" s="97" t="str">
        <f>DATA!C847&amp;" - "&amp;DATA!B847</f>
        <v>Kurátor výstavy - SR3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0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 s="84">
        <f>SUM(U848:AC848)</f>
        <v>1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1</v>
      </c>
      <c r="AD848" s="84">
        <v>0</v>
      </c>
      <c r="AE848" s="89">
        <f>SUM(C848,J848,T848,AD848,)</f>
        <v>1</v>
      </c>
    </row>
    <row r="849">
      <c r="A849" s="61" t="str">
        <f>DATA!A848</f>
        <v>STU v Bratislave (STUBA)</v>
      </c>
      <c r="B849" s="97" t="str">
        <f>DATA!C848&amp;" - "&amp;DATA!B848</f>
        <v>Výtvarník - SR3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0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 s="84">
        <f>SUM(U849:AC849)</f>
        <v>1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1</v>
      </c>
      <c r="AD849" s="84">
        <v>0</v>
      </c>
      <c r="AE849" s="89">
        <f>SUM(C849,J849,T849,AD849,)</f>
        <v>1</v>
      </c>
    </row>
    <row r="850">
      <c r="A850" s="61" t="str">
        <f>DATA!A849</f>
        <v>STU v Bratislave (STUBA)</v>
      </c>
      <c r="B850" s="97" t="str">
        <f>DATA!C849&amp;" - "&amp;DATA!B849</f>
        <v>Architekt - ZM2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2</v>
      </c>
      <c r="K850" s="13">
        <v>0</v>
      </c>
      <c r="L850" s="13">
        <v>2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2</v>
      </c>
    </row>
    <row r="851">
      <c r="A851" s="61" t="str">
        <f>DATA!A850</f>
        <v>STU v Bratislave (STUBA)</v>
      </c>
      <c r="B851" s="97" t="str">
        <f>DATA!C850&amp;" - "&amp;DATA!B850</f>
        <v>Kurátor výstavy - ZM2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1</v>
      </c>
      <c r="K851" s="13">
        <v>0</v>
      </c>
      <c r="L851" s="13">
        <v>1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 s="84">
        <f>SUM(U851:AC851)</f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1</v>
      </c>
    </row>
    <row r="852">
      <c r="A852" s="61" t="str">
        <f>DATA!A851</f>
        <v>STU v Bratislave (STUBA)</v>
      </c>
      <c r="B852" s="97" t="str">
        <f>DATA!C851&amp;" - "&amp;DATA!B851</f>
        <v>Architekt - ZN1</v>
      </c>
      <c r="C852" s="84">
        <f>SUM(D852:I852)</f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2</v>
      </c>
      <c r="K852" s="13">
        <v>0</v>
      </c>
      <c r="L852" s="13">
        <v>0</v>
      </c>
      <c r="M852">
        <v>0</v>
      </c>
      <c r="N852">
        <v>2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2</v>
      </c>
    </row>
    <row r="853">
      <c r="A853" s="61" t="str">
        <f>DATA!A852</f>
        <v>STU v Bratislave (STUBA)</v>
      </c>
      <c r="B853" s="97" t="str">
        <f>DATA!C852&amp;" - "&amp;DATA!B852</f>
        <v>Dizajnér - ZN1</v>
      </c>
      <c r="C853" s="84">
        <f>SUM(D853:I853)</f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1</v>
      </c>
      <c r="K853" s="13">
        <v>0</v>
      </c>
      <c r="L853" s="13">
        <v>0</v>
      </c>
      <c r="M853">
        <v>0</v>
      </c>
      <c r="N853">
        <v>1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1</v>
      </c>
    </row>
    <row r="854">
      <c r="A854" s="61" t="str">
        <f>DATA!A853</f>
        <v>STU v Bratislave (STUBA)</v>
      </c>
      <c r="B854" s="97" t="str">
        <f>DATA!C853&amp;" - "&amp;DATA!B853</f>
        <v>Výtvarník - ZN1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35</v>
      </c>
      <c r="K854" s="13">
        <v>0</v>
      </c>
      <c r="L854" s="13">
        <v>0</v>
      </c>
      <c r="M854">
        <v>0</v>
      </c>
      <c r="N854">
        <v>35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35</v>
      </c>
    </row>
    <row r="855">
      <c r="A855" s="61" t="str">
        <f>DATA!A854</f>
        <v>STU v Bratislave (STUBA)</v>
      </c>
      <c r="B855" s="97" t="str">
        <f>DATA!C854&amp;" - "&amp;DATA!B854</f>
        <v>Architekt - ZN2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1</v>
      </c>
      <c r="K855" s="13">
        <v>0</v>
      </c>
      <c r="L855" s="13">
        <v>0</v>
      </c>
      <c r="M855">
        <v>0</v>
      </c>
      <c r="N855">
        <v>0</v>
      </c>
      <c r="O855">
        <v>1</v>
      </c>
      <c r="P855">
        <v>0</v>
      </c>
      <c r="Q855">
        <v>0</v>
      </c>
      <c r="R855">
        <v>0</v>
      </c>
      <c r="S855">
        <v>0</v>
      </c>
      <c r="T855" s="84">
        <f>SUM(U855:AC855)</f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1</v>
      </c>
    </row>
    <row r="856">
      <c r="A856" s="61" t="str">
        <f>DATA!A855</f>
        <v>PEVŠ (PEVŠ.Bratislava)</v>
      </c>
      <c r="B856" s="97" t="str">
        <f>DATA!C855&amp;" - "&amp;DATA!B855</f>
        <v>Autor námetu - SN1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</v>
      </c>
      <c r="U856">
        <v>0</v>
      </c>
      <c r="V856">
        <v>0</v>
      </c>
      <c r="W856">
        <v>0</v>
      </c>
      <c r="X856">
        <v>1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</v>
      </c>
    </row>
    <row r="857">
      <c r="A857" s="61" t="str">
        <f>DATA!A856</f>
        <v>PEVŠ (PEVŠ.Bratislava)</v>
      </c>
      <c r="B857" s="97" t="str">
        <f>DATA!C856&amp;" - "&amp;DATA!B856</f>
        <v>Autor scenára - SN1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1</v>
      </c>
      <c r="U857">
        <v>0</v>
      </c>
      <c r="V857">
        <v>0</v>
      </c>
      <c r="W857">
        <v>0</v>
      </c>
      <c r="X857">
        <v>1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1</v>
      </c>
    </row>
    <row r="858">
      <c r="A858" s="61" t="str">
        <f>DATA!A857</f>
        <v>PEVŠ (PEVŠ.Bratislava)</v>
      </c>
      <c r="B858" s="97" t="str">
        <f>DATA!C857&amp;" - "&amp;DATA!B857</f>
        <v>Režisér - SN1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1</v>
      </c>
      <c r="U858">
        <v>0</v>
      </c>
      <c r="V858">
        <v>0</v>
      </c>
      <c r="W858">
        <v>0</v>
      </c>
      <c r="X858">
        <v>1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1</v>
      </c>
    </row>
    <row r="859">
      <c r="A859" s="61" t="str">
        <f>DATA!A858</f>
        <v>PEVŠ (PEVŠ.Bratislava)</v>
      </c>
      <c r="B859" s="97" t="str">
        <f>DATA!C858&amp;" - "&amp;DATA!B858</f>
        <v>Autor námetu - SN2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1</v>
      </c>
      <c r="U859">
        <v>0</v>
      </c>
      <c r="V859">
        <v>0</v>
      </c>
      <c r="W859">
        <v>0</v>
      </c>
      <c r="X859">
        <v>0</v>
      </c>
      <c r="Y859">
        <v>1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1</v>
      </c>
    </row>
    <row r="860">
      <c r="A860" s="61" t="str">
        <f>DATA!A859</f>
        <v>PEVŠ (PEVŠ.Bratislava)</v>
      </c>
      <c r="B860" s="97" t="str">
        <f>DATA!C859&amp;" - "&amp;DATA!B859</f>
        <v>Autor scenára - SN2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1</v>
      </c>
      <c r="U860">
        <v>0</v>
      </c>
      <c r="V860">
        <v>0</v>
      </c>
      <c r="W860">
        <v>0</v>
      </c>
      <c r="X860">
        <v>0</v>
      </c>
      <c r="Y860">
        <v>1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1</v>
      </c>
    </row>
    <row r="861">
      <c r="A861" s="61" t="str">
        <f>DATA!A860</f>
        <v>PEVŠ (PEVŠ.Bratislava)</v>
      </c>
      <c r="B861" s="97" t="str">
        <f>DATA!C860&amp;" - "&amp;DATA!B860</f>
        <v>Režisér - SN2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1</v>
      </c>
      <c r="U861">
        <v>0</v>
      </c>
      <c r="V861">
        <v>0</v>
      </c>
      <c r="W861">
        <v>0</v>
      </c>
      <c r="X861">
        <v>0</v>
      </c>
      <c r="Y861">
        <v>1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1</v>
      </c>
    </row>
    <row r="862">
      <c r="A862" s="61" t="str">
        <f>DATA!A861</f>
        <v>HUAJA (HUAJA.BŠ)</v>
      </c>
      <c r="B862" s="97" t="str">
        <f>DATA!C861&amp;" - "&amp;DATA!B861</f>
        <v>Autor hudby - EM1</v>
      </c>
      <c r="C862" s="84">
        <f>SUM(D862:I862)</f>
        <v>1</v>
      </c>
      <c r="D862" s="13">
        <v>1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1</v>
      </c>
    </row>
    <row r="863">
      <c r="A863" s="61" t="str">
        <f>DATA!A862</f>
        <v>HUAJA (HUAJA.BŠ)</v>
      </c>
      <c r="B863" s="97" t="str">
        <f>DATA!C862&amp;" - "&amp;DATA!B862</f>
        <v>Spevák - sólista - EN1</v>
      </c>
      <c r="C863" s="84">
        <f>SUM(D863:I863)</f>
        <v>2</v>
      </c>
      <c r="D863" s="13">
        <v>0</v>
      </c>
      <c r="E863" s="13">
        <v>0</v>
      </c>
      <c r="F863" s="13">
        <v>0</v>
      </c>
      <c r="G863" s="13">
        <v>2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2</v>
      </c>
    </row>
    <row r="864">
      <c r="A864" s="61" t="str">
        <f>DATA!A863</f>
        <v>HUAJA (HUAJA.BŠ)</v>
      </c>
      <c r="B864" s="97" t="str">
        <f>DATA!C863&amp;" - "&amp;DATA!B863</f>
        <v>Inštrumentalista - SM1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3</v>
      </c>
      <c r="U864">
        <v>3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3</v>
      </c>
    </row>
    <row r="865">
      <c r="A865" s="61" t="str">
        <f>DATA!A864</f>
        <v>HUAJA (HUAJA.BŠ)</v>
      </c>
      <c r="B865" s="97" t="str">
        <f>DATA!C864&amp;" - "&amp;DATA!B864</f>
        <v>Inštrumentalista - sólista - SM1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1</v>
      </c>
      <c r="U865">
        <v>1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1</v>
      </c>
    </row>
    <row r="866">
      <c r="A866" s="61" t="str">
        <f>DATA!A865</f>
        <v>HUAJA (HUAJA.BŠ)</v>
      </c>
      <c r="B866" s="97" t="str">
        <f>DATA!C865&amp;" - "&amp;DATA!B865</f>
        <v>Spevák - sólista - SM1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1</v>
      </c>
      <c r="U866">
        <v>1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1</v>
      </c>
    </row>
    <row r="867">
      <c r="A867" s="61" t="str">
        <f>DATA!A866</f>
        <v>HUAJA (HUAJA.BŠ)</v>
      </c>
      <c r="B867" s="97" t="str">
        <f>DATA!C866&amp;" - "&amp;DATA!B866</f>
        <v>Dirigent - SM2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1</v>
      </c>
      <c r="U867">
        <v>0</v>
      </c>
      <c r="V867">
        <v>1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1</v>
      </c>
    </row>
    <row r="868">
      <c r="A868" s="61" t="str">
        <f>DATA!A867</f>
        <v>HUAJA (HUAJA.BŠ)</v>
      </c>
      <c r="B868" s="97" t="str">
        <f>DATA!C867&amp;" - "&amp;DATA!B867</f>
        <v>Dirigent - SM3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</v>
      </c>
      <c r="U868">
        <v>0</v>
      </c>
      <c r="V868">
        <v>0</v>
      </c>
      <c r="W868">
        <v>1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</v>
      </c>
    </row>
    <row r="869">
      <c r="A869" s="61" t="str">
        <f>DATA!A868</f>
        <v>HUAJA (HUAJA.BŠ)</v>
      </c>
      <c r="B869" s="97" t="str">
        <f>DATA!C868&amp;" - "&amp;DATA!B868</f>
        <v>Inštrumentalista - SN1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4</v>
      </c>
      <c r="U869">
        <v>0</v>
      </c>
      <c r="V869">
        <v>0</v>
      </c>
      <c r="W869">
        <v>0</v>
      </c>
      <c r="X869">
        <v>4</v>
      </c>
      <c r="Y869">
        <v>0</v>
      </c>
      <c r="Z869">
        <v>0</v>
      </c>
      <c r="AA869">
        <v>0</v>
      </c>
      <c r="AB869">
        <v>0</v>
      </c>
      <c r="AC869">
        <v>0</v>
      </c>
      <c r="AD869" s="84">
        <v>0</v>
      </c>
      <c r="AE869" s="89">
        <f>SUM(C869,J869,T869,AD869,)</f>
        <v>4</v>
      </c>
    </row>
    <row r="870">
      <c r="A870" s="61" t="str">
        <f>DATA!A869</f>
        <v>HUAJA (HUAJA.BŠ)</v>
      </c>
      <c r="B870" s="97" t="str">
        <f>DATA!C869&amp;" - "&amp;DATA!B869</f>
        <v>Inštrumentalista - SN2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1</v>
      </c>
      <c r="U870">
        <v>0</v>
      </c>
      <c r="V870">
        <v>0</v>
      </c>
      <c r="W870">
        <v>0</v>
      </c>
      <c r="X870">
        <v>0</v>
      </c>
      <c r="Y870">
        <v>1</v>
      </c>
      <c r="Z870">
        <v>0</v>
      </c>
      <c r="AA870">
        <v>0</v>
      </c>
      <c r="AB870">
        <v>0</v>
      </c>
      <c r="AC870">
        <v>0</v>
      </c>
      <c r="AD870" s="84">
        <v>0</v>
      </c>
      <c r="AE870" s="89">
        <f>SUM(C870,J870,T870,AD870,)</f>
        <v>1</v>
      </c>
    </row>
    <row r="871">
      <c r="A871" s="61" t="str">
        <f>DATA!A870</f>
        <v>HUAJA (HUAJA.BŠ)</v>
      </c>
      <c r="B871" s="97" t="str">
        <f>DATA!C870&amp;" - "&amp;DATA!B870</f>
        <v>Spevák - sólista - SN3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1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1</v>
      </c>
      <c r="AA871">
        <v>0</v>
      </c>
      <c r="AB871">
        <v>0</v>
      </c>
      <c r="AC871">
        <v>0</v>
      </c>
      <c r="AD871" s="84">
        <v>0</v>
      </c>
      <c r="AE871" s="89">
        <f>SUM(C871,J871,T871,AD871,)</f>
        <v>1</v>
      </c>
    </row>
    <row r="872">
      <c r="A872" s="61" t="str">
        <f>DATA!A871</f>
        <v>HUAJA (HUAJA.BŠ)</v>
      </c>
      <c r="B872" s="97" t="str">
        <f>DATA!C871&amp;" - "&amp;DATA!B871</f>
        <v>Autor hudby - SR1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1</v>
      </c>
      <c r="AB872">
        <v>0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HUAJA (HUAJA.BŠ)</v>
      </c>
      <c r="B873" s="97" t="str">
        <f>DATA!C872&amp;" - "&amp;DATA!B872</f>
        <v>Spevák - SR3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1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1</v>
      </c>
      <c r="AD873" s="84">
        <v>0</v>
      </c>
      <c r="AE873" s="89">
        <f>SUM(C873,J873,T873,AD873,)</f>
        <v>1</v>
      </c>
    </row>
    <row r="874">
      <c r="A874" s="61" t="str">
        <f>DATA!A873</f>
        <v>HUAJA (HUAJA.BŠ)</v>
      </c>
      <c r="B874" s="97" t="str">
        <f>DATA!C873&amp;" - "&amp;DATA!B873</f>
        <v>Spevák - sólista - SR3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2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2</v>
      </c>
      <c r="AD874" s="84">
        <v>0</v>
      </c>
      <c r="AE874" s="89">
        <f>SUM(C874,J874,T874,AD874,)</f>
        <v>2</v>
      </c>
    </row>
    <row r="875">
      <c r="A875" s="61" t="str">
        <f>DATA!A874</f>
        <v>HUAJA (HUAJA.BŠ)</v>
      </c>
      <c r="B875" s="97" t="str">
        <f>DATA!C874&amp;" - "&amp;DATA!B874</f>
        <v>Spevák - ZN3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1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1</v>
      </c>
      <c r="Q875">
        <v>0</v>
      </c>
      <c r="R875">
        <v>0</v>
      </c>
      <c r="S875">
        <v>0</v>
      </c>
      <c r="T875" s="84">
        <f>SUM(U875:AC875)</f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 s="84">
        <v>0</v>
      </c>
      <c r="AE875" s="89">
        <f>SUM(C875,J875,T875,AD875,)</f>
        <v>1</v>
      </c>
    </row>
    <row r="876">
      <c r="C876" s="89">
        <f>SUM(INDIRECT(ADDRESS(3,3,4)):INDIRECT(ADDRESS(875,3,4)))</f>
        <v>305</v>
      </c>
      <c r="D876" s="89">
        <f>SUM(INDIRECT(ADDRESS(3,4,4)):INDIRECT(ADDRESS(875,4,4)))</f>
        <v>87</v>
      </c>
      <c r="E876" s="89">
        <f>SUM(INDIRECT(ADDRESS(3,5,4)):INDIRECT(ADDRESS(875,5,4)))</f>
        <v>47</v>
      </c>
      <c r="F876" s="89">
        <f>SUM(INDIRECT(ADDRESS(3,6,4)):INDIRECT(ADDRESS(875,6,4)))</f>
        <v>46</v>
      </c>
      <c r="G876" s="89">
        <f>SUM(INDIRECT(ADDRESS(3,7,4)):INDIRECT(ADDRESS(875,7,4)))</f>
        <v>67</v>
      </c>
      <c r="H876" s="89">
        <f>SUM(INDIRECT(ADDRESS(3,8,4)):INDIRECT(ADDRESS(875,8,4)))</f>
        <v>26</v>
      </c>
      <c r="I876" s="89">
        <f>SUM(INDIRECT(ADDRESS(3,9,4)):INDIRECT(ADDRESS(875,9,4)))</f>
        <v>32</v>
      </c>
      <c r="J876" s="89">
        <f>SUM(INDIRECT(ADDRESS(3,10,4)):INDIRECT(ADDRESS(875,10,4)))</f>
        <v>320</v>
      </c>
      <c r="K876" s="89">
        <f>SUM(INDIRECT(ADDRESS(3,11,4)):INDIRECT(ADDRESS(875,11,4)))</f>
        <v>28</v>
      </c>
      <c r="L876" s="89">
        <f>SUM(INDIRECT(ADDRESS(3,12,4)):INDIRECT(ADDRESS(875,12,4)))</f>
        <v>26</v>
      </c>
      <c r="M876" s="89">
        <f>SUM(INDIRECT(ADDRESS(3,13,4)):INDIRECT(ADDRESS(875,13,4)))</f>
        <v>69</v>
      </c>
      <c r="N876" s="89">
        <f>SUM(INDIRECT(ADDRESS(3,14,4)):INDIRECT(ADDRESS(875,14,4)))</f>
        <v>125</v>
      </c>
      <c r="O876" s="89">
        <f>SUM(INDIRECT(ADDRESS(3,15,4)):INDIRECT(ADDRESS(875,15,4)))</f>
        <v>44</v>
      </c>
      <c r="P876" s="89">
        <f>SUM(INDIRECT(ADDRESS(3,16,4)):INDIRECT(ADDRESS(875,16,4)))</f>
        <v>25</v>
      </c>
      <c r="Q876" s="89">
        <f>SUM(INDIRECT(ADDRESS(3,17,4)):INDIRECT(ADDRESS(875,17,4)))</f>
        <v>0</v>
      </c>
      <c r="R876" s="89">
        <f>SUM(INDIRECT(ADDRESS(3,18,4)):INDIRECT(ADDRESS(875,18,4)))</f>
        <v>1</v>
      </c>
      <c r="S876" s="89">
        <f>SUM(INDIRECT(ADDRESS(3,19,4)):INDIRECT(ADDRESS(875,19,4)))</f>
        <v>2</v>
      </c>
      <c r="T876" s="89">
        <f>SUM(INDIRECT(ADDRESS(3,20,4)):INDIRECT(ADDRESS(875,20,4)))</f>
        <v>4752</v>
      </c>
      <c r="U876" s="89">
        <f>SUM(INDIRECT(ADDRESS(3,21,4)):INDIRECT(ADDRESS(875,21,4)))</f>
        <v>333</v>
      </c>
      <c r="V876" s="89">
        <f>SUM(INDIRECT(ADDRESS(3,22,4)):INDIRECT(ADDRESS(875,22,4)))</f>
        <v>264</v>
      </c>
      <c r="W876" s="89">
        <f>SUM(INDIRECT(ADDRESS(3,23,4)):INDIRECT(ADDRESS(875,23,4)))</f>
        <v>742</v>
      </c>
      <c r="X876" s="89">
        <f>SUM(INDIRECT(ADDRESS(3,24,4)):INDIRECT(ADDRESS(875,24,4)))</f>
        <v>548</v>
      </c>
      <c r="Y876" s="89">
        <f>SUM(INDIRECT(ADDRESS(3,25,4)):INDIRECT(ADDRESS(875,25,4)))</f>
        <v>458</v>
      </c>
      <c r="Z876" s="89">
        <f>SUM(INDIRECT(ADDRESS(3,26,4)):INDIRECT(ADDRESS(875,26,4)))</f>
        <v>1001</v>
      </c>
      <c r="AA876" s="89">
        <f>SUM(INDIRECT(ADDRESS(3,27,4)):INDIRECT(ADDRESS(875,27,4)))</f>
        <v>298</v>
      </c>
      <c r="AB876" s="89">
        <f>SUM(INDIRECT(ADDRESS(3,28,4)):INDIRECT(ADDRESS(875,28,4)))</f>
        <v>322</v>
      </c>
      <c r="AC876" s="89">
        <f>SUM(INDIRECT(ADDRESS(3,29,4)):INDIRECT(ADDRESS(875,29,4)))</f>
        <v>786</v>
      </c>
      <c r="AD876" s="89">
        <f>SUM(INDIRECT(ADDRESS(3,30,4)):INDIRECT(ADDRESS(875,30,4)))</f>
        <v>96</v>
      </c>
      <c r="AE876" s="89" t="str">
        <f>CONCATENATE("Spolu SR: ",SUM(INDIRECT(ADDRESS(3,31,4)):INDIRECT(ADDRESS(875,31,4))))</f>
        <v>Spolu SR: 5473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FV876"/>
  <sheetViews>
    <sheetView topLeftCell="A1" workbookViewId="0">
      <selection activeCell="H1" sqref="H1"/>
    </sheetView>
  </sheetViews>
  <sheetFormatPr defaultColWidth="25.7109375" defaultRowHeight="15"/>
  <cols>
    <col min="1" max="1" width="38.57031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2" t="s">
        <v>173</v>
      </c>
      <c r="B1" s="52"/>
      <c r="C1" s="52"/>
      <c r="D1" s="52"/>
      <c r="E1" s="53">
        <f>DATA!$M$1</f>
        <v>45960</v>
      </c>
      <c r="F1" s="53"/>
      <c r="G1" s="53"/>
      <c r="H1" s="12"/>
      <c r="I1" s="12"/>
      <c r="J1" s="5"/>
      <c r="K1"/>
      <c r="L1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Dizajnér - I</v>
      </c>
      <c r="C3" s="84">
        <f>SUM(D3:I3)</f>
        <v>0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8</v>
      </c>
      <c r="AE3" s="89">
        <f>SUM(C3,J3,T3,AD3,)</f>
        <v>8</v>
      </c>
    </row>
    <row r="4" s="24" customFormat="1" ht="12.75">
      <c r="A4" s="93" t="str">
        <f>DATA!A3</f>
        <v>UK (UKO)</v>
      </c>
      <c r="B4" s="93" t="str">
        <f>DATA!C3&amp;" - "&amp;DATA!B3</f>
        <v>Hudobný dramaturg - I</v>
      </c>
      <c r="C4" s="84">
        <f>SUM(D4:I4)</f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1</v>
      </c>
      <c r="AE4" s="89">
        <f>SUM(C4,J4,T4,AD4,)</f>
        <v>1</v>
      </c>
    </row>
    <row r="5" s="24" customFormat="1" ht="12.75">
      <c r="A5" s="93" t="str">
        <f>DATA!A4</f>
        <v>UK (UKO)</v>
      </c>
      <c r="B5" s="93" t="str">
        <f>DATA!C4&amp;" - "&amp;DATA!B4</f>
        <v>Inštrumentalista - I</v>
      </c>
      <c r="C5" s="84">
        <f>SUM(D5:I5)</f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1</v>
      </c>
      <c r="AE5" s="89">
        <f>SUM(C5,J5,T5,AD5,)</f>
        <v>1</v>
      </c>
    </row>
    <row r="6" s="24" customFormat="1" ht="12.75">
      <c r="A6" s="93" t="str">
        <f>DATA!A5</f>
        <v>UK (UKO)</v>
      </c>
      <c r="B6" s="93" t="str">
        <f>DATA!C5&amp;" - "&amp;DATA!B5</f>
        <v>Kurátor výstavy - I</v>
      </c>
      <c r="C6" s="84">
        <f>SUM(D6:I6)</f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3</v>
      </c>
      <c r="AE6" s="89">
        <f>SUM(C6,J6,T6,AD6,)</f>
        <v>3</v>
      </c>
    </row>
    <row r="7" s="24" customFormat="1" ht="12.75">
      <c r="A7" s="93" t="str">
        <f>DATA!A6</f>
        <v>UK (UKO)</v>
      </c>
      <c r="B7" s="93" t="str">
        <f>DATA!C6&amp;" - "&amp;DATA!B6</f>
        <v>Dirigent - SM1</v>
      </c>
      <c r="C7" s="84">
        <f>SUM(D7:I7)</f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1</v>
      </c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1</v>
      </c>
    </row>
    <row r="8" s="24" customFormat="1" ht="12.75">
      <c r="A8" s="93" t="str">
        <f>DATA!A7</f>
        <v>UK (UKO)</v>
      </c>
      <c r="B8" s="93" t="str">
        <f>DATA!C7&amp;" - "&amp;DATA!B7</f>
        <v>Inštrumentalista - SM1</v>
      </c>
      <c r="C8" s="84">
        <f>SUM(D8:I8)</f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0.25</v>
      </c>
      <c r="U8" s="24">
        <v>0.25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0.25</v>
      </c>
    </row>
    <row r="9" s="24" customFormat="1" ht="12.75">
      <c r="A9" s="93" t="str">
        <f>DATA!A8</f>
        <v>UK (UKO)</v>
      </c>
      <c r="B9" s="93" t="str">
        <f>DATA!C8&amp;" - "&amp;DATA!B8</f>
        <v>Výtvarník - SM1</v>
      </c>
      <c r="C9" s="84">
        <f>SUM(D9:I9)</f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1</v>
      </c>
      <c r="U9" s="24">
        <v>1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1</v>
      </c>
    </row>
    <row r="10" s="24" customFormat="1" ht="12.75">
      <c r="A10" s="93" t="str">
        <f>DATA!A9</f>
        <v>UK (UKO)</v>
      </c>
      <c r="B10" s="93" t="str">
        <f>DATA!C9&amp;" - "&amp;DATA!B9</f>
        <v>Výtvarník - SM2</v>
      </c>
      <c r="C10" s="84">
        <f>SUM(D10:I10)</f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18</v>
      </c>
      <c r="U10" s="24">
        <v>0</v>
      </c>
      <c r="V10" s="24">
        <v>18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18</v>
      </c>
    </row>
    <row r="11" s="24" customFormat="1" ht="12.75">
      <c r="A11" s="93" t="str">
        <f>DATA!A10</f>
        <v>UK (UKO)</v>
      </c>
      <c r="B11" s="93" t="str">
        <f>DATA!C10&amp;" - "&amp;DATA!B10</f>
        <v>Dirigent - SM3</v>
      </c>
      <c r="C11" s="84">
        <f>SUM(D11:I11)</f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4</v>
      </c>
      <c r="U11" s="24">
        <v>0</v>
      </c>
      <c r="V11" s="24">
        <v>0</v>
      </c>
      <c r="W11" s="24">
        <v>4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4</v>
      </c>
    </row>
    <row r="12" s="24" customFormat="1" ht="12.75">
      <c r="A12" s="93" t="str">
        <f>DATA!A11</f>
        <v>UK (UKO)</v>
      </c>
      <c r="B12" s="93" t="str">
        <f>DATA!C11&amp;" - "&amp;DATA!B11</f>
        <v>Inštrumentalista - SM3</v>
      </c>
      <c r="C12" s="84">
        <f>SUM(D12:I12)</f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0.5</v>
      </c>
      <c r="U12" s="24">
        <v>0</v>
      </c>
      <c r="V12" s="24">
        <v>0</v>
      </c>
      <c r="W12" s="24">
        <v>0.5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0.5</v>
      </c>
    </row>
    <row r="13" s="24" customFormat="1" ht="12.75">
      <c r="A13" s="93" t="str">
        <f>DATA!A12</f>
        <v>UK (UKO)</v>
      </c>
      <c r="B13" s="93" t="str">
        <f>DATA!C12&amp;" - "&amp;DATA!B12</f>
        <v>Výtvarník - SM3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5</v>
      </c>
      <c r="U13" s="24">
        <v>0</v>
      </c>
      <c r="V13" s="24">
        <v>0</v>
      </c>
      <c r="W13" s="24">
        <v>5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0</v>
      </c>
      <c r="AE13" s="89">
        <f>SUM(C13,J13,T13,AD13,)</f>
        <v>5</v>
      </c>
    </row>
    <row r="14" s="24" customFormat="1" ht="12.75">
      <c r="A14" s="93" t="str">
        <f>DATA!A13</f>
        <v>UK (UKO)</v>
      </c>
      <c r="B14" s="93" t="str">
        <f>DATA!C13&amp;" - "&amp;DATA!B13</f>
        <v>Autor námetu - SN1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1</v>
      </c>
      <c r="U14" s="24">
        <v>0</v>
      </c>
      <c r="V14" s="24">
        <v>0</v>
      </c>
      <c r="W14" s="24">
        <v>0</v>
      </c>
      <c r="X14" s="24">
        <v>1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0</v>
      </c>
      <c r="AE14" s="89">
        <f>SUM(C14,J14,T14,AD14,)</f>
        <v>1</v>
      </c>
    </row>
    <row r="15" s="24" customFormat="1" ht="12.75">
      <c r="A15" s="93" t="str">
        <f>DATA!A14</f>
        <v>UK (UKO)</v>
      </c>
      <c r="B15" s="93" t="str">
        <f>DATA!C14&amp;" - "&amp;DATA!B14</f>
        <v>Dizajnér - SN1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2</v>
      </c>
      <c r="U15" s="24">
        <v>0</v>
      </c>
      <c r="V15" s="24">
        <v>0</v>
      </c>
      <c r="W15" s="24">
        <v>0</v>
      </c>
      <c r="X15" s="24">
        <v>2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2</v>
      </c>
    </row>
    <row r="16" s="24" customFormat="1" ht="12.75">
      <c r="A16" s="93" t="str">
        <f>DATA!A15</f>
        <v>UK (UKO)</v>
      </c>
      <c r="B16" s="93" t="str">
        <f>DATA!C15&amp;" - "&amp;DATA!B15</f>
        <v>Dramaturg - SN1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1</v>
      </c>
      <c r="U16" s="24">
        <v>0</v>
      </c>
      <c r="V16" s="24">
        <v>0</v>
      </c>
      <c r="W16" s="24">
        <v>0</v>
      </c>
      <c r="X16" s="24">
        <v>1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1</v>
      </c>
    </row>
    <row r="17" s="24" customFormat="1" ht="12.75">
      <c r="A17" s="93" t="str">
        <f>DATA!A16</f>
        <v>UK (UKO)</v>
      </c>
      <c r="B17" s="93" t="str">
        <f>DATA!C16&amp;" - "&amp;DATA!B16</f>
        <v>Dramaturg projektu - SN1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1.25</v>
      </c>
      <c r="U17" s="24">
        <v>0</v>
      </c>
      <c r="V17" s="24">
        <v>0</v>
      </c>
      <c r="W17" s="24">
        <v>0</v>
      </c>
      <c r="X17" s="24">
        <v>1.25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1.25</v>
      </c>
    </row>
    <row r="18" s="24" customFormat="1" ht="12.75">
      <c r="A18" s="93" t="str">
        <f>DATA!A17</f>
        <v>UK (UKO)</v>
      </c>
      <c r="B18" s="93" t="str">
        <f>DATA!C17&amp;" - "&amp;DATA!B17</f>
        <v>Hudobný dramaturg - SN1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3</v>
      </c>
      <c r="U18" s="24">
        <v>0</v>
      </c>
      <c r="V18" s="24">
        <v>0</v>
      </c>
      <c r="W18" s="24">
        <v>0</v>
      </c>
      <c r="X18" s="24">
        <v>3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3</v>
      </c>
    </row>
    <row r="19" s="24" customFormat="1" ht="12.75">
      <c r="A19" s="93" t="str">
        <f>DATA!A18</f>
        <v>UK (UKO)</v>
      </c>
      <c r="B19" s="93" t="str">
        <f>DATA!C18&amp;" - "&amp;DATA!B18</f>
        <v>Inštrumentalista - SN1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1.55004</v>
      </c>
      <c r="U19" s="24">
        <v>0</v>
      </c>
      <c r="V19" s="24">
        <v>0</v>
      </c>
      <c r="W19" s="24">
        <v>0</v>
      </c>
      <c r="X19" s="24">
        <v>1.55004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1.55004</v>
      </c>
    </row>
    <row r="20" s="24" customFormat="1" ht="12.75">
      <c r="A20" s="93" t="str">
        <f>DATA!A19</f>
        <v>UK (UKO)</v>
      </c>
      <c r="B20" s="93" t="str">
        <f>DATA!C19&amp;" - "&amp;DATA!B19</f>
        <v>Spevák - SN1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0.99999</v>
      </c>
      <c r="U20" s="24">
        <v>0</v>
      </c>
      <c r="V20" s="24">
        <v>0</v>
      </c>
      <c r="W20" s="24">
        <v>0</v>
      </c>
      <c r="X20" s="24">
        <v>0.99999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0.99999</v>
      </c>
    </row>
    <row r="21" s="24" customFormat="1" ht="12.75">
      <c r="A21" s="93" t="str">
        <f>DATA!A20</f>
        <v>UK (UKO)</v>
      </c>
      <c r="B21" s="93" t="str">
        <f>DATA!C20&amp;" - "&amp;DATA!B20</f>
        <v>Spevák - sólista - SN1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1</v>
      </c>
      <c r="U21" s="24">
        <v>0</v>
      </c>
      <c r="V21" s="24">
        <v>0</v>
      </c>
      <c r="W21" s="24">
        <v>0</v>
      </c>
      <c r="X21" s="24">
        <v>1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1</v>
      </c>
    </row>
    <row r="22" s="24" customFormat="1" ht="12.75">
      <c r="A22" s="93" t="str">
        <f>DATA!A21</f>
        <v>UK (UKO)</v>
      </c>
      <c r="B22" s="93" t="str">
        <f>DATA!C21&amp;" - "&amp;DATA!B21</f>
        <v>Autor komentára - SN2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0.5</v>
      </c>
      <c r="U22" s="24">
        <v>0</v>
      </c>
      <c r="V22" s="24">
        <v>0</v>
      </c>
      <c r="W22" s="24">
        <v>0</v>
      </c>
      <c r="X22" s="24">
        <v>0</v>
      </c>
      <c r="Y22" s="24">
        <v>0.5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0.5</v>
      </c>
    </row>
    <row r="23" s="24" customFormat="1" ht="12.75">
      <c r="A23" s="93" t="str">
        <f>DATA!A22</f>
        <v>UK (UKO)</v>
      </c>
      <c r="B23" s="93" t="str">
        <f>DATA!C22&amp;" - "&amp;DATA!B22</f>
        <v>Dirigent - SN2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1</v>
      </c>
      <c r="U23" s="24">
        <v>0</v>
      </c>
      <c r="V23" s="24">
        <v>0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1</v>
      </c>
    </row>
    <row r="24" s="24" customFormat="1" ht="12.75">
      <c r="A24" s="93" t="str">
        <f>DATA!A23</f>
        <v>UK (UKO)</v>
      </c>
      <c r="B24" s="93" t="str">
        <f>DATA!C23&amp;" - "&amp;DATA!B23</f>
        <v>Hudobný dramaturg - SN2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Inštrumentalista - SN2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0.45</v>
      </c>
      <c r="U25" s="24">
        <v>0</v>
      </c>
      <c r="V25" s="24">
        <v>0</v>
      </c>
      <c r="W25" s="24">
        <v>0</v>
      </c>
      <c r="X25" s="24">
        <v>0</v>
      </c>
      <c r="Y25" s="24">
        <v>0.45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0.45</v>
      </c>
    </row>
    <row r="26" s="24" customFormat="1" ht="12.75">
      <c r="A26" s="93" t="str">
        <f>DATA!A25</f>
        <v>UK (UKO)</v>
      </c>
      <c r="B26" s="93" t="str">
        <f>DATA!C25&amp;" - "&amp;DATA!B25</f>
        <v>Spevák - SN2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1.33334</v>
      </c>
      <c r="U26" s="24">
        <v>0</v>
      </c>
      <c r="V26" s="24">
        <v>0</v>
      </c>
      <c r="W26" s="24">
        <v>0</v>
      </c>
      <c r="X26" s="24">
        <v>0</v>
      </c>
      <c r="Y26" s="24">
        <v>1.33334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1.33334</v>
      </c>
    </row>
    <row r="27" s="24" customFormat="1" ht="12.75">
      <c r="A27" s="93" t="str">
        <f>DATA!A26</f>
        <v>UK (UKO)</v>
      </c>
      <c r="B27" s="93" t="str">
        <f>DATA!C26&amp;" - "&amp;DATA!B26</f>
        <v>Výtvarník - SN2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7</v>
      </c>
      <c r="U27" s="24">
        <v>0</v>
      </c>
      <c r="V27" s="24">
        <v>0</v>
      </c>
      <c r="W27" s="24">
        <v>0</v>
      </c>
      <c r="X27" s="24">
        <v>0</v>
      </c>
      <c r="Y27" s="24">
        <v>7</v>
      </c>
      <c r="Z27" s="24">
        <v>0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7</v>
      </c>
    </row>
    <row r="28" s="24" customFormat="1" ht="12.75">
      <c r="A28" s="93" t="str">
        <f>DATA!A27</f>
        <v>UK (UKO)</v>
      </c>
      <c r="B28" s="93" t="str">
        <f>DATA!C27&amp;" - "&amp;DATA!B27</f>
        <v>Dizajnér - SN3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6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6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6</v>
      </c>
    </row>
    <row r="29" s="24" customFormat="1" ht="12.75">
      <c r="A29" s="93" t="str">
        <f>DATA!A28</f>
        <v>UK (UKO)</v>
      </c>
      <c r="B29" s="93" t="str">
        <f>DATA!C28&amp;" - "&amp;DATA!B28</f>
        <v>Inštrumentalista - SN3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6.56676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6.56676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6.56676</v>
      </c>
    </row>
    <row r="30" s="24" customFormat="1" ht="12.75">
      <c r="A30" s="93" t="str">
        <f>DATA!A29</f>
        <v>UK (UKO)</v>
      </c>
      <c r="B30" s="93" t="str">
        <f>DATA!C29&amp;" - "&amp;DATA!B29</f>
        <v>Inštrumentalista - sólista - SN3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3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3</v>
      </c>
    </row>
    <row r="31" s="24" customFormat="1" ht="12.75">
      <c r="A31" s="93" t="str">
        <f>DATA!A30</f>
        <v>UK (UKO)</v>
      </c>
      <c r="B31" s="93" t="str">
        <f>DATA!C30&amp;" - "&amp;DATA!B30</f>
        <v>Spevák - SN3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8.33338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8.33338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8.33338</v>
      </c>
    </row>
    <row r="32" s="24" customFormat="1" ht="12.75">
      <c r="A32" s="93" t="str">
        <f>DATA!A31</f>
        <v>UK (UKO)</v>
      </c>
      <c r="B32" s="93" t="str">
        <f>DATA!C31&amp;" - "&amp;DATA!B31</f>
        <v>Spevák - sólista - SN3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1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1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1</v>
      </c>
    </row>
    <row r="33" s="24" customFormat="1" ht="12.75">
      <c r="A33" s="93" t="str">
        <f>DATA!A32</f>
        <v>UK (UKO)</v>
      </c>
      <c r="B33" s="93" t="str">
        <f>DATA!C32&amp;" - "&amp;DATA!B32</f>
        <v>Dirigent - SR1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3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3</v>
      </c>
      <c r="AB33" s="24">
        <v>0</v>
      </c>
      <c r="AC33" s="24">
        <v>0</v>
      </c>
      <c r="AD33" s="84">
        <v>0</v>
      </c>
      <c r="AE33" s="89">
        <f>SUM(C33,J33,T33,AD33,)</f>
        <v>3</v>
      </c>
    </row>
    <row r="34" s="24" customFormat="1" ht="12.75">
      <c r="A34" s="93" t="str">
        <f>DATA!A33</f>
        <v>UK (UKO)</v>
      </c>
      <c r="B34" s="93" t="str">
        <f>DATA!C33&amp;" - "&amp;DATA!B33</f>
        <v>Dramaturg - SR1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</v>
      </c>
      <c r="AB34" s="24">
        <v>0</v>
      </c>
      <c r="AC34" s="24">
        <v>0</v>
      </c>
      <c r="AD34" s="84">
        <v>0</v>
      </c>
      <c r="AE34" s="89">
        <f>SUM(C34,J34,T34,AD34,)</f>
        <v>1</v>
      </c>
    </row>
    <row r="35" s="24" customFormat="1" ht="12.75">
      <c r="A35" s="93" t="str">
        <f>DATA!A34</f>
        <v>UK (UKO)</v>
      </c>
      <c r="B35" s="93" t="str">
        <f>DATA!C34&amp;" - "&amp;DATA!B34</f>
        <v>Hudobný dramaturg - SR1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2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2</v>
      </c>
      <c r="AB35" s="24">
        <v>0</v>
      </c>
      <c r="AC35" s="24">
        <v>0</v>
      </c>
      <c r="AD35" s="84">
        <v>0</v>
      </c>
      <c r="AE35" s="89">
        <f>SUM(C35,J35,T35,AD35,)</f>
        <v>2</v>
      </c>
    </row>
    <row r="36" s="24" customFormat="1" ht="12.75">
      <c r="A36" s="93" t="str">
        <f>DATA!A35</f>
        <v>UK (UKO)</v>
      </c>
      <c r="B36" s="93" t="str">
        <f>DATA!C35&amp;" - "&amp;DATA!B35</f>
        <v>Inštrumentalista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2.39999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2.39999</v>
      </c>
      <c r="AB36" s="24">
        <v>0</v>
      </c>
      <c r="AC36" s="24">
        <v>0</v>
      </c>
      <c r="AD36" s="84">
        <v>0</v>
      </c>
      <c r="AE36" s="89">
        <f>SUM(C36,J36,T36,AD36,)</f>
        <v>2.39999</v>
      </c>
    </row>
    <row r="37" s="24" customFormat="1" ht="12.75">
      <c r="A37" s="93" t="str">
        <f>DATA!A36</f>
        <v>UK (UKO)</v>
      </c>
      <c r="B37" s="93" t="str">
        <f>DATA!C36&amp;" - "&amp;DATA!B36</f>
        <v>Inštrumentalista - sólista - SR1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1</v>
      </c>
      <c r="AB37" s="24">
        <v>0</v>
      </c>
      <c r="AC37" s="24">
        <v>0</v>
      </c>
      <c r="AD37" s="84">
        <v>0</v>
      </c>
      <c r="AE37" s="89">
        <f>SUM(C37,J37,T37,AD37,)</f>
        <v>1</v>
      </c>
    </row>
    <row r="38" s="24" customFormat="1" ht="12.75">
      <c r="A38" s="93" t="str">
        <f>DATA!A37</f>
        <v>UK (UKO)</v>
      </c>
      <c r="B38" s="93" t="str">
        <f>DATA!C37&amp;" - "&amp;DATA!B37</f>
        <v>Autor dramatického diela - SR2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0.5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0.5</v>
      </c>
      <c r="AC38" s="24">
        <v>0</v>
      </c>
      <c r="AD38" s="84">
        <v>0</v>
      </c>
      <c r="AE38" s="89">
        <f>SUM(C38,J38,T38,AD38,)</f>
        <v>0.5</v>
      </c>
    </row>
    <row r="39" s="24" customFormat="1" ht="12.75">
      <c r="A39" s="93" t="str">
        <f>DATA!A38</f>
        <v>UK (UKO)</v>
      </c>
      <c r="B39" s="93" t="str">
        <f>DATA!C38&amp;" - "&amp;DATA!B38</f>
        <v>Dirigent - SR2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1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1</v>
      </c>
      <c r="AC39" s="24">
        <v>0</v>
      </c>
      <c r="AD39" s="84">
        <v>0</v>
      </c>
      <c r="AE39" s="89">
        <f>SUM(C39,J39,T39,AD39,)</f>
        <v>1</v>
      </c>
    </row>
    <row r="40" s="24" customFormat="1" ht="12.75">
      <c r="A40" s="93" t="str">
        <f>DATA!A39</f>
        <v>UK (UKO)</v>
      </c>
      <c r="B40" s="93" t="str">
        <f>DATA!C39&amp;" - "&amp;DATA!B39</f>
        <v>Dizajnér - SR2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1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</v>
      </c>
      <c r="AC40" s="24">
        <v>0</v>
      </c>
      <c r="AD40" s="84">
        <v>0</v>
      </c>
      <c r="AE40" s="89">
        <f>SUM(C40,J40,T40,AD40,)</f>
        <v>1</v>
      </c>
    </row>
    <row r="41" s="24" customFormat="1" ht="12.75">
      <c r="A41" s="93" t="str">
        <f>DATA!A40</f>
        <v>UK (UKO)</v>
      </c>
      <c r="B41" s="93" t="str">
        <f>DATA!C40&amp;" - "&amp;DATA!B40</f>
        <v>Výtvarník - SR2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5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5</v>
      </c>
      <c r="AC41" s="24">
        <v>0</v>
      </c>
      <c r="AD41" s="84">
        <v>0</v>
      </c>
      <c r="AE41" s="89">
        <f>SUM(C41,J41,T41,AD41,)</f>
        <v>5</v>
      </c>
    </row>
    <row r="42" s="24" customFormat="1" ht="12.75">
      <c r="A42" s="93" t="str">
        <f>DATA!A41</f>
        <v>UK (UKO)</v>
      </c>
      <c r="B42" s="93" t="str">
        <f>DATA!C41&amp;" - "&amp;DATA!B41</f>
        <v>Dirigent - SR3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1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</v>
      </c>
      <c r="AD42" s="84">
        <v>0</v>
      </c>
      <c r="AE42" s="89">
        <f>SUM(C42,J42,T42,AD42,)</f>
        <v>1</v>
      </c>
    </row>
    <row r="43" s="24" customFormat="1" ht="12.75">
      <c r="A43" s="93" t="str">
        <f>DATA!A42</f>
        <v>UK (UKO)</v>
      </c>
      <c r="B43" s="93" t="str">
        <f>DATA!C42&amp;" - "&amp;DATA!B42</f>
        <v>Dizajnér - SR3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84">
        <f>SUM(U43:AC43)</f>
        <v>1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1</v>
      </c>
      <c r="AD43" s="84">
        <v>0</v>
      </c>
      <c r="AE43" s="89">
        <f>SUM(C43,J43,T43,AD43,)</f>
        <v>1</v>
      </c>
    </row>
    <row r="44" s="24" customFormat="1" ht="12.75">
      <c r="A44" s="93" t="str">
        <f>DATA!A43</f>
        <v>UK (UKO)</v>
      </c>
      <c r="B44" s="93" t="str">
        <f>DATA!C43&amp;" - "&amp;DATA!B43</f>
        <v>Inštrumentalista - SR3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11.6667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11.6667</v>
      </c>
      <c r="AD44" s="84">
        <v>0</v>
      </c>
      <c r="AE44" s="89">
        <f>SUM(C44,J44,T44,AD44,)</f>
        <v>11.6667</v>
      </c>
    </row>
    <row r="45" s="24" customFormat="1" ht="12.75">
      <c r="A45" s="93" t="str">
        <f>DATA!A44</f>
        <v>UK (UKO)</v>
      </c>
      <c r="B45" s="93" t="str">
        <f>DATA!C44&amp;" - "&amp;DATA!B44</f>
        <v>Inštrumentalista - sólista - SR3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26.75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26.75</v>
      </c>
      <c r="AD45" s="84">
        <v>0</v>
      </c>
      <c r="AE45" s="89">
        <f>SUM(C45,J45,T45,AD45,)</f>
        <v>26.75</v>
      </c>
    </row>
    <row r="46" s="24" customFormat="1" ht="12.75">
      <c r="A46" s="93" t="str">
        <f>DATA!A45</f>
        <v>UK (UKO)</v>
      </c>
      <c r="B46" s="93" t="str">
        <f>DATA!C45&amp;" - "&amp;DATA!B45</f>
        <v>Spevák - sólista - SR3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0.5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0.5</v>
      </c>
      <c r="AD46" s="84">
        <v>0</v>
      </c>
      <c r="AE46" s="89">
        <f>SUM(C46,J46,T46,AD46,)</f>
        <v>0.5</v>
      </c>
    </row>
    <row r="47" s="24" customFormat="1" ht="12.75">
      <c r="A47" s="93" t="str">
        <f>DATA!A46</f>
        <v>UK (UKO)</v>
      </c>
      <c r="B47" s="93" t="str">
        <f>DATA!C46&amp;" - "&amp;DATA!B46</f>
        <v>Inštrumentalista - sólista - ZM2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0.5</v>
      </c>
      <c r="K47" s="24">
        <v>0</v>
      </c>
      <c r="L47" s="24">
        <v>0.5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84">
        <v>0</v>
      </c>
      <c r="AE47" s="89">
        <f>SUM(C47,J47,T47,AD47,)</f>
        <v>0.5</v>
      </c>
    </row>
    <row r="48" s="24" customFormat="1" ht="12.75">
      <c r="A48" s="93" t="str">
        <f>DATA!A47</f>
        <v>UPJŠ (UPJŠ)</v>
      </c>
      <c r="B48" s="93" t="str">
        <f>DATA!C47&amp;" - "&amp;DATA!B47</f>
        <v>Autor scenára - SN3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7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7</v>
      </c>
      <c r="AA48" s="24">
        <v>0</v>
      </c>
      <c r="AB48" s="24">
        <v>0</v>
      </c>
      <c r="AC48" s="24">
        <v>0</v>
      </c>
      <c r="AD48" s="84">
        <v>0</v>
      </c>
      <c r="AE48" s="89">
        <f>SUM(C48,J48,T48,AD48,)</f>
        <v>7</v>
      </c>
    </row>
    <row r="49" s="24" customFormat="1" ht="12.75">
      <c r="A49" s="93" t="str">
        <f>DATA!A48</f>
        <v>PU (PU)</v>
      </c>
      <c r="B49" s="93" t="str">
        <f>DATA!C48&amp;" - "&amp;DATA!B48</f>
        <v>Autor námetu - I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84">
        <v>1</v>
      </c>
      <c r="AE49" s="89">
        <f>SUM(C49,J49,T49,AD49,)</f>
        <v>1</v>
      </c>
    </row>
    <row r="50" s="24" customFormat="1" ht="12.75">
      <c r="A50" s="93" t="str">
        <f>DATA!A49</f>
        <v>PU (PU)</v>
      </c>
      <c r="B50" s="93" t="str">
        <f>DATA!C49&amp;" - "&amp;DATA!B49</f>
        <v>Výtvarník - I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84">
        <v>1</v>
      </c>
      <c r="AE50" s="89">
        <f>SUM(C50,J50,T50,AD50,)</f>
        <v>1</v>
      </c>
    </row>
    <row r="51" s="24" customFormat="1" ht="12.75">
      <c r="A51" s="93" t="str">
        <f>DATA!A50</f>
        <v>PU (PU)</v>
      </c>
      <c r="B51" s="93" t="str">
        <f>DATA!C50&amp;" - "&amp;DATA!B50</f>
        <v>Výtvarník - SM2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5</v>
      </c>
      <c r="U51" s="24">
        <v>0</v>
      </c>
      <c r="V51" s="24">
        <v>5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5</v>
      </c>
    </row>
    <row r="52" s="24" customFormat="1" ht="12.75">
      <c r="A52" s="93" t="str">
        <f>DATA!A51</f>
        <v>PU (PU)</v>
      </c>
      <c r="B52" s="93" t="str">
        <f>DATA!C51&amp;" - "&amp;DATA!B51</f>
        <v>Zbormajster - SM2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1</v>
      </c>
      <c r="U52" s="24">
        <v>0</v>
      </c>
      <c r="V52" s="24">
        <v>1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1</v>
      </c>
    </row>
    <row r="53" s="24" customFormat="1" ht="12.75">
      <c r="A53" s="93" t="str">
        <f>DATA!A52</f>
        <v>PU (PU)</v>
      </c>
      <c r="B53" s="93" t="str">
        <f>DATA!C52&amp;" - "&amp;DATA!B52</f>
        <v>Dirigent - SM3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6</v>
      </c>
      <c r="U53" s="24">
        <v>0</v>
      </c>
      <c r="V53" s="24">
        <v>0</v>
      </c>
      <c r="W53" s="24">
        <v>6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6</v>
      </c>
    </row>
    <row r="54" s="24" customFormat="1" ht="12.75">
      <c r="A54" s="93" t="str">
        <f>DATA!A53</f>
        <v>PU (PU)</v>
      </c>
      <c r="B54" s="93" t="str">
        <f>DATA!C53&amp;" - "&amp;DATA!B53</f>
        <v>Výtvarník - SM3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4</v>
      </c>
      <c r="U54" s="24">
        <v>0</v>
      </c>
      <c r="V54" s="24">
        <v>0</v>
      </c>
      <c r="W54" s="24">
        <v>4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4</v>
      </c>
    </row>
    <row r="55" s="24" customFormat="1" ht="12.75">
      <c r="A55" s="93" t="str">
        <f>DATA!A54</f>
        <v>PU (PU)</v>
      </c>
      <c r="B55" s="93" t="str">
        <f>DATA!C54&amp;" - "&amp;DATA!B54</f>
        <v>Dirigent - SN1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1</v>
      </c>
      <c r="U55" s="24">
        <v>0</v>
      </c>
      <c r="V55" s="24">
        <v>0</v>
      </c>
      <c r="W55" s="24">
        <v>0</v>
      </c>
      <c r="X55" s="24">
        <v>1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1</v>
      </c>
    </row>
    <row r="56" s="24" customFormat="1" ht="12.75">
      <c r="A56" s="93" t="str">
        <f>DATA!A55</f>
        <v>PU (PU)</v>
      </c>
      <c r="B56" s="93" t="str">
        <f>DATA!C55&amp;" - "&amp;DATA!B55</f>
        <v>Spevák - sólista - SN1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1</v>
      </c>
      <c r="U56" s="24">
        <v>0</v>
      </c>
      <c r="V56" s="24">
        <v>0</v>
      </c>
      <c r="W56" s="24">
        <v>0</v>
      </c>
      <c r="X56" s="24">
        <v>1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1</v>
      </c>
    </row>
    <row r="57" s="24" customFormat="1" ht="12.75">
      <c r="A57" s="93" t="str">
        <f>DATA!A56</f>
        <v>PU (PU)</v>
      </c>
      <c r="B57" s="93" t="str">
        <f>DATA!C56&amp;" - "&amp;DATA!B56</f>
        <v>Zbormajster - SN1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1</v>
      </c>
      <c r="U57" s="24">
        <v>0</v>
      </c>
      <c r="V57" s="24">
        <v>0</v>
      </c>
      <c r="W57" s="24">
        <v>0</v>
      </c>
      <c r="X57" s="24">
        <v>1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1</v>
      </c>
    </row>
    <row r="58" s="24" customFormat="1" ht="12.75">
      <c r="A58" s="93" t="str">
        <f>DATA!A57</f>
        <v>PU (PU)</v>
      </c>
      <c r="B58" s="93" t="str">
        <f>DATA!C57&amp;" - "&amp;DATA!B57</f>
        <v>Kurátor výstavy - SN2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1</v>
      </c>
      <c r="U58" s="24">
        <v>0</v>
      </c>
      <c r="V58" s="24">
        <v>0</v>
      </c>
      <c r="W58" s="24">
        <v>0</v>
      </c>
      <c r="X58" s="24">
        <v>0</v>
      </c>
      <c r="Y58" s="24">
        <v>1</v>
      </c>
      <c r="Z58" s="24">
        <v>0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1</v>
      </c>
    </row>
    <row r="59" s="24" customFormat="1" ht="12.75">
      <c r="A59" s="93" t="str">
        <f>DATA!A58</f>
        <v>PU (PU)</v>
      </c>
      <c r="B59" s="93" t="str">
        <f>DATA!C58&amp;" - "&amp;DATA!B58</f>
        <v>Výtvarník - SN3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1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1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1</v>
      </c>
    </row>
    <row r="60" s="24" customFormat="1" ht="12.75">
      <c r="A60" s="93" t="str">
        <f>DATA!A59</f>
        <v>PU (PU)</v>
      </c>
      <c r="B60" s="93" t="str">
        <f>DATA!C59&amp;" - "&amp;DATA!B59</f>
        <v>Dramaturg projektu - SR1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0.5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0.5</v>
      </c>
      <c r="AB60" s="24">
        <v>0</v>
      </c>
      <c r="AC60" s="24">
        <v>0</v>
      </c>
      <c r="AD60" s="84">
        <v>0</v>
      </c>
      <c r="AE60" s="89">
        <f>SUM(C60,J60,T60,AD60,)</f>
        <v>0.5</v>
      </c>
    </row>
    <row r="61" s="24" customFormat="1" ht="12.75">
      <c r="A61" s="93" t="str">
        <f>DATA!A60</f>
        <v>PU (PU)</v>
      </c>
      <c r="B61" s="93" t="str">
        <f>DATA!C60&amp;" - "&amp;DATA!B60</f>
        <v>Inštrumentalista - SR1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1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1</v>
      </c>
      <c r="AB61" s="24">
        <v>0</v>
      </c>
      <c r="AC61" s="24">
        <v>0</v>
      </c>
      <c r="AD61" s="84">
        <v>0</v>
      </c>
      <c r="AE61" s="89">
        <f>SUM(C61,J61,T61,AD61,)</f>
        <v>1</v>
      </c>
    </row>
    <row r="62" s="24" customFormat="1" ht="12.75">
      <c r="A62" s="93" t="str">
        <f>DATA!A61</f>
        <v>PU (PU)</v>
      </c>
      <c r="B62" s="93" t="str">
        <f>DATA!C61&amp;" - "&amp;DATA!B61</f>
        <v>Inštrumentalista - sólista - SR1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1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1</v>
      </c>
      <c r="AB62" s="24">
        <v>0</v>
      </c>
      <c r="AC62" s="24">
        <v>0</v>
      </c>
      <c r="AD62" s="84">
        <v>0</v>
      </c>
      <c r="AE62" s="89">
        <f>SUM(C62,J62,T62,AD62,)</f>
        <v>1</v>
      </c>
    </row>
    <row r="63" s="24" customFormat="1" ht="12.75">
      <c r="A63" s="93" t="str">
        <f>DATA!A62</f>
        <v>PU (PU)</v>
      </c>
      <c r="B63" s="93" t="str">
        <f>DATA!C62&amp;" - "&amp;DATA!B62</f>
        <v>Spevák - SR1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0.01748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0.01748</v>
      </c>
      <c r="AB63" s="24">
        <v>0</v>
      </c>
      <c r="AC63" s="24">
        <v>0</v>
      </c>
      <c r="AD63" s="84">
        <v>0</v>
      </c>
      <c r="AE63" s="89">
        <f>SUM(C63,J63,T63,AD63,)</f>
        <v>0.01748</v>
      </c>
    </row>
    <row r="64" s="24" customFormat="1" ht="12.75">
      <c r="A64" s="93" t="str">
        <f>DATA!A63</f>
        <v>PU (PU)</v>
      </c>
      <c r="B64" s="93" t="str">
        <f>DATA!C63&amp;" - "&amp;DATA!B63</f>
        <v>Spevák - sólista - SR1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0.5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0.5</v>
      </c>
      <c r="AB64" s="24">
        <v>0</v>
      </c>
      <c r="AC64" s="24">
        <v>0</v>
      </c>
      <c r="AD64" s="84">
        <v>0</v>
      </c>
      <c r="AE64" s="89">
        <f>SUM(C64,J64,T64,AD64,)</f>
        <v>0.5</v>
      </c>
    </row>
    <row r="65" s="24" customFormat="1" ht="12.75">
      <c r="A65" s="93" t="str">
        <f>DATA!A64</f>
        <v>PU (PU)</v>
      </c>
      <c r="B65" s="93" t="str">
        <f>DATA!C64&amp;" - "&amp;DATA!B64</f>
        <v>Dirigent - SR2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1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1</v>
      </c>
      <c r="AC65" s="24">
        <v>0</v>
      </c>
      <c r="AD65" s="84">
        <v>0</v>
      </c>
      <c r="AE65" s="89">
        <f>SUM(C65,J65,T65,AD65,)</f>
        <v>1</v>
      </c>
    </row>
    <row r="66" s="24" customFormat="1" ht="12.75">
      <c r="A66" s="93" t="str">
        <f>DATA!A65</f>
        <v>PU (PU)</v>
      </c>
      <c r="B66" s="93" t="str">
        <f>DATA!C65&amp;" - "&amp;DATA!B65</f>
        <v>Kurátor výstavy - SR2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</v>
      </c>
      <c r="AC66" s="24">
        <v>0</v>
      </c>
      <c r="AD66" s="84">
        <v>0</v>
      </c>
      <c r="AE66" s="89">
        <f>SUM(C66,J66,T66,AD66,)</f>
        <v>1</v>
      </c>
    </row>
    <row r="67" s="24" customFormat="1" ht="12.75">
      <c r="A67" s="93" t="str">
        <f>DATA!A66</f>
        <v>PU (PU)</v>
      </c>
      <c r="B67" s="93" t="str">
        <f>DATA!C66&amp;" - "&amp;DATA!B66</f>
        <v>Režisér - SR2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1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1</v>
      </c>
      <c r="AC67" s="24">
        <v>0</v>
      </c>
      <c r="AD67" s="84">
        <v>0</v>
      </c>
      <c r="AE67" s="89">
        <f>SUM(C67,J67,T67,AD67,)</f>
        <v>1</v>
      </c>
    </row>
    <row r="68" s="24" customFormat="1" ht="12.75">
      <c r="A68" s="93" t="str">
        <f>DATA!A67</f>
        <v>PU (PU)</v>
      </c>
      <c r="B68" s="93" t="str">
        <f>DATA!C67&amp;" - "&amp;DATA!B67</f>
        <v>Spevák - SR2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0.2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0.2</v>
      </c>
      <c r="AC68" s="24">
        <v>0</v>
      </c>
      <c r="AD68" s="84">
        <v>0</v>
      </c>
      <c r="AE68" s="89">
        <f>SUM(C68,J68,T68,AD68,)</f>
        <v>0.2</v>
      </c>
    </row>
    <row r="69" s="24" customFormat="1" ht="12.75">
      <c r="A69" s="93" t="str">
        <f>DATA!A68</f>
        <v>PU (PU)</v>
      </c>
      <c r="B69" s="93" t="str">
        <f>DATA!C68&amp;" - "&amp;DATA!B68</f>
        <v>Spevák - sólista - SR2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0.1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0.1</v>
      </c>
      <c r="AC69" s="24">
        <v>0</v>
      </c>
      <c r="AD69" s="84">
        <v>0</v>
      </c>
      <c r="AE69" s="89">
        <f>SUM(C69,J69,T69,AD69,)</f>
        <v>0.1</v>
      </c>
    </row>
    <row r="70" s="24" customFormat="1" ht="12.75">
      <c r="A70" s="93" t="str">
        <f>DATA!A69</f>
        <v>PU (PU)</v>
      </c>
      <c r="B70" s="93" t="str">
        <f>DATA!C69&amp;" - "&amp;DATA!B69</f>
        <v>Autor aranžmánu - SR3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1</v>
      </c>
      <c r="AD70" s="84">
        <v>0</v>
      </c>
      <c r="AE70" s="89">
        <f>SUM(C70,J70,T70,AD70,)</f>
        <v>1</v>
      </c>
    </row>
    <row r="71" s="24" customFormat="1" ht="12.75">
      <c r="A71" s="93" t="str">
        <f>DATA!A70</f>
        <v>PU (PU)</v>
      </c>
      <c r="B71" s="93" t="str">
        <f>DATA!C70&amp;" - "&amp;DATA!B70</f>
        <v>Autor námetu - SR3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1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1</v>
      </c>
      <c r="AD71" s="84">
        <v>0</v>
      </c>
      <c r="AE71" s="89">
        <f>SUM(C71,J71,T71,AD71,)</f>
        <v>1</v>
      </c>
    </row>
    <row r="72" s="24" customFormat="1" ht="12.75">
      <c r="A72" s="93" t="str">
        <f>DATA!A71</f>
        <v>PU (PU)</v>
      </c>
      <c r="B72" s="93" t="str">
        <f>DATA!C71&amp;" - "&amp;DATA!B71</f>
        <v>Inštrumentalista - SR3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0.5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0.5</v>
      </c>
      <c r="AD72" s="84">
        <v>0</v>
      </c>
      <c r="AE72" s="89">
        <f>SUM(C72,J72,T72,AD72,)</f>
        <v>0.5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sólista - SR3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4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4</v>
      </c>
      <c r="AD73" s="84">
        <v>0</v>
      </c>
      <c r="AE73" s="89">
        <f>SUM(C73,J73,T73,AD73,)</f>
        <v>4</v>
      </c>
    </row>
    <row r="74" s="24" customFormat="1" ht="12.75">
      <c r="A74" s="93" t="str">
        <f>DATA!A73</f>
        <v>PU (PU)</v>
      </c>
      <c r="B74" s="93" t="str">
        <f>DATA!C73&amp;" - "&amp;DATA!B73</f>
        <v>Kurátor výstavy - SR3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1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1</v>
      </c>
      <c r="AD74" s="84">
        <v>0</v>
      </c>
      <c r="AE74" s="89">
        <f>SUM(C74,J74,T74,AD74,)</f>
        <v>1</v>
      </c>
    </row>
    <row r="75" s="24" customFormat="1" ht="12.75">
      <c r="A75" s="93" t="str">
        <f>DATA!A74</f>
        <v>PU (PU)</v>
      </c>
      <c r="B75" s="93" t="str">
        <f>DATA!C74&amp;" - "&amp;DATA!B74</f>
        <v>Spevák - SR3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0.02947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0.02947</v>
      </c>
      <c r="AD75" s="84">
        <v>0</v>
      </c>
      <c r="AE75" s="89">
        <f>SUM(C75,J75,T75,AD75,)</f>
        <v>0.02947</v>
      </c>
    </row>
    <row r="76" s="24" customFormat="1" ht="12.75">
      <c r="A76" s="93" t="str">
        <f>DATA!A75</f>
        <v>PU (PU)</v>
      </c>
      <c r="B76" s="93" t="str">
        <f>DATA!C75&amp;" - "&amp;DATA!B75</f>
        <v>Spevák - sólista - SR3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3.1667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3.1667</v>
      </c>
      <c r="AD76" s="84">
        <v>0</v>
      </c>
      <c r="AE76" s="89">
        <f>SUM(C76,J76,T76,AD76,)</f>
        <v>3.1667</v>
      </c>
    </row>
    <row r="77" s="24" customFormat="1" ht="12.75">
      <c r="A77" s="93" t="str">
        <f>DATA!A76</f>
        <v>PU (PU)</v>
      </c>
      <c r="B77" s="93" t="str">
        <f>DATA!C76&amp;" - "&amp;DATA!B76</f>
        <v>Výtvarník - SR3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6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6</v>
      </c>
      <c r="AD77" s="84">
        <v>0</v>
      </c>
      <c r="AE77" s="89">
        <f>SUM(C77,J77,T77,AD77,)</f>
        <v>6</v>
      </c>
    </row>
    <row r="78" s="24" customFormat="1" ht="12.75">
      <c r="A78" s="93" t="str">
        <f>DATA!A77</f>
        <v>PU (PU)</v>
      </c>
      <c r="B78" s="93" t="str">
        <f>DATA!C77&amp;" - "&amp;DATA!B77</f>
        <v>Zbormajster - SR3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2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</v>
      </c>
      <c r="AD78" s="84">
        <v>0</v>
      </c>
      <c r="AE78" s="89">
        <f>SUM(C78,J78,T78,AD78,)</f>
        <v>2</v>
      </c>
    </row>
    <row r="79" s="24" customFormat="1" ht="12.75">
      <c r="A79" s="93" t="str">
        <f>DATA!A78</f>
        <v>UCM (UCM.Trnava)</v>
      </c>
      <c r="B79" s="93" t="str">
        <f>DATA!C78&amp;" - "&amp;DATA!B78</f>
        <v>Dizajnér - I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84">
        <v>13.5</v>
      </c>
      <c r="AE79" s="89">
        <f>SUM(C79,J79,T79,AD79,)</f>
        <v>13.5</v>
      </c>
    </row>
    <row r="80" s="24" customFormat="1" ht="12.75">
      <c r="A80" s="93" t="str">
        <f>DATA!A79</f>
        <v>UCM (UCM.Trnava)</v>
      </c>
      <c r="B80" s="93" t="str">
        <f>DATA!C79&amp;" - "&amp;DATA!B79</f>
        <v>Kurátor výstavy - I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84">
        <v>1</v>
      </c>
      <c r="AE80" s="89">
        <f>SUM(C80,J80,T80,AD80,)</f>
        <v>1</v>
      </c>
    </row>
    <row r="81" s="24" customFormat="1" ht="12.75">
      <c r="A81" s="93" t="str">
        <f>DATA!A80</f>
        <v>UCM (UCM.Trnava)</v>
      </c>
      <c r="B81" s="93" t="str">
        <f>DATA!C80&amp;" - "&amp;DATA!B80</f>
        <v>Výtvarník - SM1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0.5</v>
      </c>
      <c r="U81" s="24">
        <v>0.5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84">
        <v>0</v>
      </c>
      <c r="AE81" s="89">
        <f>SUM(C81,J81,T81,AD81,)</f>
        <v>0.5</v>
      </c>
    </row>
    <row r="82" s="24" customFormat="1" ht="12.75">
      <c r="A82" s="93" t="str">
        <f>DATA!A81</f>
        <v>UCM (UCM.Trnava)</v>
      </c>
      <c r="B82" s="93" t="str">
        <f>DATA!C81&amp;" - "&amp;DATA!B81</f>
        <v>Dizajnér - SM2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1</v>
      </c>
      <c r="U82" s="24">
        <v>0</v>
      </c>
      <c r="V82" s="24">
        <v>1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84">
        <v>0</v>
      </c>
      <c r="AE82" s="89">
        <f>SUM(C82,J82,T82,AD82,)</f>
        <v>1</v>
      </c>
    </row>
    <row r="83" s="24" customFormat="1" ht="12.75">
      <c r="A83" s="93" t="str">
        <f>DATA!A82</f>
        <v>UCM (UCM.Trnava)</v>
      </c>
      <c r="B83" s="93" t="str">
        <f>DATA!C82&amp;" - "&amp;DATA!B82</f>
        <v>Režisér - SN1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2</v>
      </c>
      <c r="U83" s="24">
        <v>0</v>
      </c>
      <c r="V83" s="24">
        <v>0</v>
      </c>
      <c r="W83" s="24">
        <v>0</v>
      </c>
      <c r="X83" s="24">
        <v>2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84">
        <v>0</v>
      </c>
      <c r="AE83" s="89">
        <f>SUM(C83,J83,T83,AD83,)</f>
        <v>2</v>
      </c>
    </row>
    <row r="84" s="24" customFormat="1" ht="12.75">
      <c r="A84" s="93" t="str">
        <f>DATA!A83</f>
        <v>UCM (UCM.Trnava)</v>
      </c>
      <c r="B84" s="93" t="str">
        <f>DATA!C83&amp;" - "&amp;DATA!B83</f>
        <v>Dizajnér - SN2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2</v>
      </c>
      <c r="U84" s="24">
        <v>0</v>
      </c>
      <c r="V84" s="24">
        <v>0</v>
      </c>
      <c r="W84" s="24">
        <v>0</v>
      </c>
      <c r="X84" s="24">
        <v>0</v>
      </c>
      <c r="Y84" s="24">
        <v>2</v>
      </c>
      <c r="Z84" s="24">
        <v>0</v>
      </c>
      <c r="AA84" s="24">
        <v>0</v>
      </c>
      <c r="AB84" s="24">
        <v>0</v>
      </c>
      <c r="AC84" s="24">
        <v>0</v>
      </c>
      <c r="AD84" s="84">
        <v>0</v>
      </c>
      <c r="AE84" s="89">
        <f>SUM(C84,J84,T84,AD84,)</f>
        <v>2</v>
      </c>
    </row>
    <row r="85" s="24" customFormat="1" ht="12.75">
      <c r="A85" s="93" t="str">
        <f>DATA!A84</f>
        <v>UCM (UCM.Trnava)</v>
      </c>
      <c r="B85" s="93" t="str">
        <f>DATA!C84&amp;" - "&amp;DATA!B84</f>
        <v>Režisér - SN2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</v>
      </c>
      <c r="U85" s="24">
        <v>0</v>
      </c>
      <c r="V85" s="24">
        <v>0</v>
      </c>
      <c r="W85" s="24">
        <v>0</v>
      </c>
      <c r="X85" s="24">
        <v>0</v>
      </c>
      <c r="Y85" s="24">
        <v>1</v>
      </c>
      <c r="Z85" s="24">
        <v>0</v>
      </c>
      <c r="AA85" s="24">
        <v>0</v>
      </c>
      <c r="AB85" s="24">
        <v>0</v>
      </c>
      <c r="AC85" s="24">
        <v>0</v>
      </c>
      <c r="AD85" s="84">
        <v>0</v>
      </c>
      <c r="AE85" s="89">
        <f>SUM(C85,J85,T85,AD85,)</f>
        <v>1</v>
      </c>
    </row>
    <row r="86" s="24" customFormat="1" ht="12.75">
      <c r="A86" s="93" t="str">
        <f>DATA!A85</f>
        <v>UCM (UCM.Trnava)</v>
      </c>
      <c r="B86" s="93" t="str">
        <f>DATA!C85&amp;" - "&amp;DATA!B85</f>
        <v>Autor animácie - SN3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1.7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1.7</v>
      </c>
      <c r="AA86" s="24">
        <v>0</v>
      </c>
      <c r="AB86" s="24">
        <v>0</v>
      </c>
      <c r="AC86" s="24">
        <v>0</v>
      </c>
      <c r="AD86" s="84">
        <v>0</v>
      </c>
      <c r="AE86" s="89">
        <f>SUM(C86,J86,T86,AD86,)</f>
        <v>1.7</v>
      </c>
    </row>
    <row r="87" s="24" customFormat="1" ht="12.75">
      <c r="A87" s="93" t="str">
        <f>DATA!A86</f>
        <v>UCM (UCM.Trnava)</v>
      </c>
      <c r="B87" s="93" t="str">
        <f>DATA!C86&amp;" - "&amp;DATA!B86</f>
        <v>Dizajnér - SN3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1.17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1.17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1.17</v>
      </c>
    </row>
    <row r="88" s="24" customFormat="1" ht="12.75">
      <c r="A88" s="93" t="str">
        <f>DATA!A87</f>
        <v>UCM (UCM.Trnava)</v>
      </c>
      <c r="B88" s="93" t="str">
        <f>DATA!C87&amp;" - "&amp;DATA!B87</f>
        <v>Výkonný producent - SN3</v>
      </c>
      <c r="C88" s="84">
        <f>SUM(D88:I88)</f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2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2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2</v>
      </c>
    </row>
    <row r="89" s="24" customFormat="1" ht="12.75">
      <c r="A89" s="93" t="str">
        <f>DATA!A88</f>
        <v>UCM (UCM.Trnava)</v>
      </c>
      <c r="B89" s="93" t="str">
        <f>DATA!C88&amp;" - "&amp;DATA!B88</f>
        <v>Výtvarník - SN3</v>
      </c>
      <c r="C89" s="84">
        <f>SUM(D89:I89)</f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5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5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5</v>
      </c>
    </row>
    <row r="90" s="24" customFormat="1" ht="12.75">
      <c r="A90" s="93" t="str">
        <f>DATA!A89</f>
        <v>UCM (UCM.Trnava)</v>
      </c>
      <c r="B90" s="93" t="str">
        <f>DATA!C89&amp;" - "&amp;DATA!B89</f>
        <v>Výtvarník - SR1</v>
      </c>
      <c r="C90" s="84">
        <f>SUM(D90:I90)</f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0.5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0.5</v>
      </c>
      <c r="AB90" s="24">
        <v>0</v>
      </c>
      <c r="AC90" s="24">
        <v>0</v>
      </c>
      <c r="AD90" s="84">
        <v>0</v>
      </c>
      <c r="AE90" s="89">
        <f>SUM(C90,J90,T90,AD90,)</f>
        <v>0.5</v>
      </c>
    </row>
    <row r="91" s="24" customFormat="1" ht="12.75">
      <c r="A91" s="93" t="str">
        <f>DATA!A90</f>
        <v>UCM (UCM.Trnava)</v>
      </c>
      <c r="B91" s="93" t="str">
        <f>DATA!C90&amp;" - "&amp;DATA!B90</f>
        <v>Kurátor výstavy - SR3</v>
      </c>
      <c r="C91" s="84">
        <f>SUM(D91:I91)</f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2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2</v>
      </c>
      <c r="AD91" s="84">
        <v>0</v>
      </c>
      <c r="AE91" s="89">
        <f>SUM(C91,J91,T91,AD91,)</f>
        <v>2</v>
      </c>
    </row>
    <row r="92" s="24" customFormat="1" ht="12.75">
      <c r="A92" s="93" t="str">
        <f>DATA!A91</f>
        <v>UCM (UCM.Trnava)</v>
      </c>
      <c r="B92" s="93" t="str">
        <f>DATA!C91&amp;" - "&amp;DATA!B91</f>
        <v>Výkonný producent - SR3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2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2</v>
      </c>
      <c r="AD92" s="84">
        <v>0</v>
      </c>
      <c r="AE92" s="89">
        <f>SUM(C92,J92,T92,AD92,)</f>
        <v>2</v>
      </c>
    </row>
    <row r="93" s="24" customFormat="1" ht="12.75">
      <c r="A93" s="93" t="str">
        <f>DATA!A92</f>
        <v>UCM (UCM.Trnava)</v>
      </c>
      <c r="B93" s="93" t="str">
        <f>DATA!C92&amp;" - "&amp;DATA!B92</f>
        <v>Výtvarník - SR3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1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1</v>
      </c>
      <c r="AD93" s="84">
        <v>0</v>
      </c>
      <c r="AE93" s="89">
        <f>SUM(C93,J93,T93,AD93,)</f>
        <v>1</v>
      </c>
    </row>
    <row r="94" s="24" customFormat="1" ht="12.75">
      <c r="A94" s="93" t="str">
        <f>DATA!A93</f>
        <v>UKF (UKF.Nitra)</v>
      </c>
      <c r="B94" s="93" t="str">
        <f>DATA!C93&amp;" - "&amp;DATA!B93</f>
        <v>Dizajnér - I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84">
        <v>2</v>
      </c>
      <c r="AE94" s="89">
        <f>SUM(C94,J94,T94,AD94,)</f>
        <v>2</v>
      </c>
    </row>
    <row r="95" s="24" customFormat="1" ht="12.75">
      <c r="A95" s="93" t="str">
        <f>DATA!A94</f>
        <v>UKF (UKF.Nitra)</v>
      </c>
      <c r="B95" s="93" t="str">
        <f>DATA!C94&amp;" - "&amp;DATA!B94</f>
        <v>Kurátor výstavy - I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84">
        <v>2</v>
      </c>
      <c r="AE95" s="89">
        <f>SUM(C95,J95,T95,AD95,)</f>
        <v>2</v>
      </c>
    </row>
    <row r="96" s="24" customFormat="1" ht="12.75">
      <c r="A96" s="93" t="str">
        <f>DATA!A95</f>
        <v>UKF (UKF.Nitra)</v>
      </c>
      <c r="B96" s="93" t="str">
        <f>DATA!C95&amp;" - "&amp;DATA!B95</f>
        <v>Inštrumentalista - sólista - SM1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1.2</v>
      </c>
      <c r="U96" s="24">
        <v>1.2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1.2</v>
      </c>
    </row>
    <row r="97" s="24" customFormat="1" ht="12.75">
      <c r="A97" s="93" t="str">
        <f>DATA!A96</f>
        <v>UKF (UKF.Nitra)</v>
      </c>
      <c r="B97" s="93" t="str">
        <f>DATA!C96&amp;" - "&amp;DATA!B96</f>
        <v>Dirigent - SM2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1</v>
      </c>
      <c r="U97" s="24">
        <v>0</v>
      </c>
      <c r="V97" s="24">
        <v>1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1</v>
      </c>
    </row>
    <row r="98">
      <c r="A98" s="61" t="str">
        <f>DATA!A97</f>
        <v>UKF (UKF.Nitra)</v>
      </c>
      <c r="B98" s="61" t="str">
        <f>DATA!C97&amp;" - "&amp;DATA!B97</f>
        <v>Inštrumentalista - sólista - SM2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1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1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17"/>
      <c r="FN98" s="17"/>
      <c r="FO98" s="17"/>
      <c r="FP98" s="17"/>
      <c r="FQ98" s="17"/>
      <c r="FR98" s="17"/>
      <c r="FS98" s="17"/>
      <c r="FT98" s="17"/>
      <c r="FU98" s="17"/>
      <c r="FV98" s="17"/>
    </row>
    <row r="99">
      <c r="A99" s="61" t="str">
        <f>DATA!A98</f>
        <v>UKF (UKF.Nitra)</v>
      </c>
      <c r="B99" s="61" t="str">
        <f>DATA!C98&amp;" - "&amp;DATA!B98</f>
        <v>Inštrumentalista - sólista - SM3</v>
      </c>
      <c r="C99" s="84">
        <f>SUM(D99:I99)</f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84">
        <f>SUM(K99:S99)</f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4">
        <f>SUM(U99:AC99)</f>
        <v>3.5</v>
      </c>
      <c r="U99" s="9">
        <v>0</v>
      </c>
      <c r="V99" s="9">
        <v>0</v>
      </c>
      <c r="W99" s="9">
        <v>3.5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84">
        <v>0</v>
      </c>
      <c r="AE99" s="89">
        <f>SUM(C99,J99,T99,AD99,)</f>
        <v>3.5</v>
      </c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UKF (UKF.Nitra)</v>
      </c>
      <c r="B100" s="61" t="str">
        <f>DATA!C99&amp;" - "&amp;DATA!B99</f>
        <v>Výtvarník - SM3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3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UKF (UKF.Nitra)</v>
      </c>
      <c r="B101" s="61" t="str">
        <f>DATA!C100&amp;" - "&amp;DATA!B100</f>
        <v>Autor scenára - SN1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1</v>
      </c>
      <c r="U101" s="17">
        <v>0</v>
      </c>
      <c r="V101" s="17">
        <v>0</v>
      </c>
      <c r="W101" s="17">
        <v>0</v>
      </c>
      <c r="X101" s="17">
        <v>1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1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UKF (UKF.Nitra)</v>
      </c>
      <c r="B102" s="97" t="str">
        <f>DATA!C101&amp;" - "&amp;DATA!B101</f>
        <v>Dramaturg projektu - SN1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 s="84">
        <v>0</v>
      </c>
      <c r="AE102" s="89">
        <f>SUM(C102,J102,T102,AD102,)</f>
        <v>1</v>
      </c>
    </row>
    <row r="103">
      <c r="A103" s="61" t="str">
        <f>DATA!A102</f>
        <v>UKF (UKF.Nitra)</v>
      </c>
      <c r="B103" s="97" t="str">
        <f>DATA!C102&amp;" - "&amp;DATA!B102</f>
        <v>Hudobný režisér - SN1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0.5</v>
      </c>
      <c r="U103">
        <v>0</v>
      </c>
      <c r="V103">
        <v>0</v>
      </c>
      <c r="W103">
        <v>0</v>
      </c>
      <c r="X103">
        <v>0.5</v>
      </c>
      <c r="Y103">
        <v>0</v>
      </c>
      <c r="Z103">
        <v>0</v>
      </c>
      <c r="AA103">
        <v>0</v>
      </c>
      <c r="AB103">
        <v>0</v>
      </c>
      <c r="AC103">
        <v>0</v>
      </c>
      <c r="AD103" s="84">
        <v>0</v>
      </c>
      <c r="AE103" s="89">
        <f>SUM(C103,J103,T103,AD103,)</f>
        <v>0.5</v>
      </c>
    </row>
    <row r="104">
      <c r="A104" s="61" t="str">
        <f>DATA!A103</f>
        <v>UKF (UKF.Nitra)</v>
      </c>
      <c r="B104" s="97" t="str">
        <f>DATA!C103&amp;" - "&amp;DATA!B103</f>
        <v>Inštrumentalista - SN1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0.5</v>
      </c>
      <c r="U104">
        <v>0</v>
      </c>
      <c r="V104">
        <v>0</v>
      </c>
      <c r="W104">
        <v>0</v>
      </c>
      <c r="X104">
        <v>0.5</v>
      </c>
      <c r="Y104">
        <v>0</v>
      </c>
      <c r="Z104">
        <v>0</v>
      </c>
      <c r="AA104">
        <v>0</v>
      </c>
      <c r="AB104">
        <v>0</v>
      </c>
      <c r="AC104">
        <v>0</v>
      </c>
      <c r="AD104" s="84">
        <v>0</v>
      </c>
      <c r="AE104" s="89">
        <f>SUM(C104,J104,T104,AD104,)</f>
        <v>0.5</v>
      </c>
    </row>
    <row r="105">
      <c r="A105" s="61" t="str">
        <f>DATA!A104</f>
        <v>UKF (UKF.Nitra)</v>
      </c>
      <c r="B105" s="97" t="str">
        <f>DATA!C104&amp;" - "&amp;DATA!B104</f>
        <v>Inštrumentalista - sólista - SN1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UKF (UKF.Nitra)</v>
      </c>
      <c r="B106" s="97" t="str">
        <f>DATA!C105&amp;" - "&amp;DATA!B105</f>
        <v>Režisér - SN1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 s="84">
        <v>0</v>
      </c>
      <c r="AE106" s="89">
        <f>SUM(C106,J106,T106,AD106,)</f>
        <v>1</v>
      </c>
    </row>
    <row r="107">
      <c r="A107" s="61" t="str">
        <f>DATA!A106</f>
        <v>UKF (UKF.Nitra)</v>
      </c>
      <c r="B107" s="97" t="str">
        <f>DATA!C106&amp;" - "&amp;DATA!B106</f>
        <v>Autor scenára - SN2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 s="84">
        <v>0</v>
      </c>
      <c r="AE107" s="89">
        <f>SUM(C107,J107,T107,AD107,)</f>
        <v>1</v>
      </c>
    </row>
    <row r="108">
      <c r="A108" s="61" t="str">
        <f>DATA!A107</f>
        <v>UKF (UKF.Nitra)</v>
      </c>
      <c r="B108" s="97" t="str">
        <f>DATA!C107&amp;" - "&amp;DATA!B107</f>
        <v>Dizajnér - SN2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0</v>
      </c>
      <c r="AC108">
        <v>0</v>
      </c>
      <c r="AD108" s="84">
        <v>0</v>
      </c>
      <c r="AE108" s="89">
        <f>SUM(C108,J108,T108,AD108,)</f>
        <v>1</v>
      </c>
    </row>
    <row r="109">
      <c r="A109" s="61" t="str">
        <f>DATA!A108</f>
        <v>UKF (UKF.Nitra)</v>
      </c>
      <c r="B109" s="97" t="str">
        <f>DATA!C108&amp;" - "&amp;DATA!B108</f>
        <v>Inštrumentalista - SN2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0.11112</v>
      </c>
      <c r="U109">
        <v>0</v>
      </c>
      <c r="V109">
        <v>0</v>
      </c>
      <c r="W109">
        <v>0</v>
      </c>
      <c r="X109">
        <v>0</v>
      </c>
      <c r="Y109">
        <v>0.11112</v>
      </c>
      <c r="Z109">
        <v>0</v>
      </c>
      <c r="AA109">
        <v>0</v>
      </c>
      <c r="AB109">
        <v>0</v>
      </c>
      <c r="AC109">
        <v>0</v>
      </c>
      <c r="AD109" s="84">
        <v>0</v>
      </c>
      <c r="AE109" s="89">
        <f>SUM(C109,J109,T109,AD109,)</f>
        <v>0.11112</v>
      </c>
    </row>
    <row r="110">
      <c r="A110" s="61" t="str">
        <f>DATA!A109</f>
        <v>UKF (UKF.Nitra)</v>
      </c>
      <c r="B110" s="97" t="str">
        <f>DATA!C109&amp;" - "&amp;DATA!B109</f>
        <v>Kurátor výstavy - SN2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2</v>
      </c>
      <c r="U110">
        <v>0</v>
      </c>
      <c r="V110">
        <v>0</v>
      </c>
      <c r="W110">
        <v>0</v>
      </c>
      <c r="X110">
        <v>0</v>
      </c>
      <c r="Y110">
        <v>2</v>
      </c>
      <c r="Z110">
        <v>0</v>
      </c>
      <c r="AA110">
        <v>0</v>
      </c>
      <c r="AB110">
        <v>0</v>
      </c>
      <c r="AC110">
        <v>0</v>
      </c>
      <c r="AD110" s="84">
        <v>0</v>
      </c>
      <c r="AE110" s="89">
        <f>SUM(C110,J110,T110,AD110,)</f>
        <v>2</v>
      </c>
    </row>
    <row r="111">
      <c r="A111" s="61" t="str">
        <f>DATA!A110</f>
        <v>UKF (UKF.Nitra)</v>
      </c>
      <c r="B111" s="97" t="str">
        <f>DATA!C110&amp;" - "&amp;DATA!B110</f>
        <v>Režisér - SN2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1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s="84">
        <v>0</v>
      </c>
      <c r="AE111" s="89">
        <f>SUM(C111,J111,T111,AD111,)</f>
        <v>1</v>
      </c>
    </row>
    <row r="112">
      <c r="A112" s="61" t="str">
        <f>DATA!A111</f>
        <v>UKF (UKF.Nitra)</v>
      </c>
      <c r="B112" s="97" t="str">
        <f>DATA!C111&amp;" - "&amp;DATA!B111</f>
        <v>Výtvarník - SN2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16</v>
      </c>
      <c r="U112">
        <v>0</v>
      </c>
      <c r="V112">
        <v>0</v>
      </c>
      <c r="W112">
        <v>0</v>
      </c>
      <c r="X112">
        <v>0</v>
      </c>
      <c r="Y112">
        <v>16</v>
      </c>
      <c r="Z112">
        <v>0</v>
      </c>
      <c r="AA112">
        <v>0</v>
      </c>
      <c r="AB112">
        <v>0</v>
      </c>
      <c r="AC112">
        <v>0</v>
      </c>
      <c r="AD112" s="84">
        <v>0</v>
      </c>
      <c r="AE112" s="89">
        <f>SUM(C112,J112,T112,AD112,)</f>
        <v>16</v>
      </c>
    </row>
    <row r="113">
      <c r="A113" s="61" t="str">
        <f>DATA!A112</f>
        <v>UKF (UKF.Nitra)</v>
      </c>
      <c r="B113" s="97" t="str">
        <f>DATA!C112&amp;" - "&amp;DATA!B112</f>
        <v>Dizajnér - SN3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</v>
      </c>
      <c r="AA113">
        <v>0</v>
      </c>
      <c r="AB113">
        <v>0</v>
      </c>
      <c r="AC113">
        <v>0</v>
      </c>
      <c r="AD113" s="84">
        <v>0</v>
      </c>
      <c r="AE113" s="89">
        <f>SUM(C113,J113,T113,AD113,)</f>
        <v>1</v>
      </c>
    </row>
    <row r="114">
      <c r="A114" s="61" t="str">
        <f>DATA!A113</f>
        <v>UKF (UKF.Nitra)</v>
      </c>
      <c r="B114" s="97" t="str">
        <f>DATA!C113&amp;" - "&amp;DATA!B113</f>
        <v>Inštrumentalista - sólista - SN3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3.5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3.5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3.5</v>
      </c>
    </row>
    <row r="115">
      <c r="A115" s="61" t="str">
        <f>DATA!A114</f>
        <v>UKF (UKF.Nitra)</v>
      </c>
      <c r="B115" s="97" t="str">
        <f>DATA!C114&amp;" - "&amp;DATA!B114</f>
        <v>Kameraman - SN3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5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5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5</v>
      </c>
    </row>
    <row r="116">
      <c r="A116" s="61" t="str">
        <f>DATA!A115</f>
        <v>UKF (UKF.Nitra)</v>
      </c>
      <c r="B116" s="97" t="str">
        <f>DATA!C115&amp;" - "&amp;DATA!B115</f>
        <v>Kurátor výstavy - SN3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1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1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1</v>
      </c>
    </row>
    <row r="117">
      <c r="A117" s="61" t="str">
        <f>DATA!A116</f>
        <v>UKF (UKF.Nitra)</v>
      </c>
      <c r="B117" s="97" t="str">
        <f>DATA!C116&amp;" - "&amp;DATA!B116</f>
        <v>Režisér - SN3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2.5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2.5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2.5</v>
      </c>
    </row>
    <row r="118">
      <c r="A118" s="61" t="str">
        <f>DATA!A117</f>
        <v>UKF (UKF.Nitra)</v>
      </c>
      <c r="B118" s="97" t="str">
        <f>DATA!C117&amp;" - "&amp;DATA!B117</f>
        <v>Strihač - SN3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4.5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4.5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4.5</v>
      </c>
    </row>
    <row r="119">
      <c r="A119" s="61" t="str">
        <f>DATA!A118</f>
        <v>UKF (UKF.Nitra)</v>
      </c>
      <c r="B119" s="97" t="str">
        <f>DATA!C118&amp;" - "&amp;DATA!B118</f>
        <v>Výtvarník - SN3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20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20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20</v>
      </c>
    </row>
    <row r="120">
      <c r="A120" s="61" t="str">
        <f>DATA!A119</f>
        <v>UKF (UKF.Nitra)</v>
      </c>
      <c r="B120" s="97" t="str">
        <f>DATA!C119&amp;" - "&amp;DATA!B119</f>
        <v>Choreograf - SR1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2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2</v>
      </c>
      <c r="AB120">
        <v>0</v>
      </c>
      <c r="AC120">
        <v>0</v>
      </c>
      <c r="AD120" s="84">
        <v>0</v>
      </c>
      <c r="AE120" s="89">
        <f>SUM(C120,J120,T120,AD120,)</f>
        <v>2</v>
      </c>
    </row>
    <row r="121">
      <c r="A121" s="61" t="str">
        <f>DATA!A120</f>
        <v>UKF (UKF.Nitra)</v>
      </c>
      <c r="B121" s="97" t="str">
        <f>DATA!C120&amp;" - "&amp;DATA!B120</f>
        <v>Inštrumentalista - sólista - SR1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3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3</v>
      </c>
      <c r="AB121">
        <v>0</v>
      </c>
      <c r="AC121">
        <v>0</v>
      </c>
      <c r="AD121" s="84">
        <v>0</v>
      </c>
      <c r="AE121" s="89">
        <f>SUM(C121,J121,T121,AD121,)</f>
        <v>3</v>
      </c>
    </row>
    <row r="122">
      <c r="A122" s="61" t="str">
        <f>DATA!A121</f>
        <v>UKF (UKF.Nitra)</v>
      </c>
      <c r="B122" s="97" t="str">
        <f>DATA!C121&amp;" - "&amp;DATA!B121</f>
        <v>Výtvarník - SR1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1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s="84">
        <v>0</v>
      </c>
      <c r="AE122" s="89">
        <f>SUM(C122,J122,T122,AD122,)</f>
        <v>1</v>
      </c>
    </row>
    <row r="123">
      <c r="A123" s="61" t="str">
        <f>DATA!A122</f>
        <v>UKF (UKF.Nitra)</v>
      </c>
      <c r="B123" s="97" t="str">
        <f>DATA!C122&amp;" - "&amp;DATA!B122</f>
        <v>Dizajnér - SR2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1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</v>
      </c>
      <c r="AC123">
        <v>0</v>
      </c>
      <c r="AD123" s="84">
        <v>0</v>
      </c>
      <c r="AE123" s="89">
        <f>SUM(C123,J123,T123,AD123,)</f>
        <v>1</v>
      </c>
    </row>
    <row r="124">
      <c r="A124" s="61" t="str">
        <f>DATA!A123</f>
        <v>UKF (UKF.Nitra)</v>
      </c>
      <c r="B124" s="97" t="str">
        <f>DATA!C123&amp;" - "&amp;DATA!B123</f>
        <v>Výtvarník - SR2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10</v>
      </c>
      <c r="AC124">
        <v>0</v>
      </c>
      <c r="AD124" s="84">
        <v>0</v>
      </c>
      <c r="AE124" s="89">
        <f>SUM(C124,J124,T124,AD124,)</f>
        <v>10</v>
      </c>
    </row>
    <row r="125">
      <c r="A125" s="61" t="str">
        <f>DATA!A124</f>
        <v>UKF (UKF.Nitra)</v>
      </c>
      <c r="B125" s="97" t="str">
        <f>DATA!C124&amp;" - "&amp;DATA!B124</f>
        <v>Autor scenára - SR3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2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</v>
      </c>
      <c r="AD125" s="84">
        <v>0</v>
      </c>
      <c r="AE125" s="89">
        <f>SUM(C125,J125,T125,AD125,)</f>
        <v>2</v>
      </c>
    </row>
    <row r="126">
      <c r="A126" s="61" t="str">
        <f>DATA!A125</f>
        <v>UKF (UKF.Nitra)</v>
      </c>
      <c r="B126" s="97" t="str">
        <f>DATA!C125&amp;" - "&amp;DATA!B125</f>
        <v>Inštrumentalista - SR3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1.5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1.5</v>
      </c>
      <c r="AD126" s="84">
        <v>0</v>
      </c>
      <c r="AE126" s="89">
        <f>SUM(C126,J126,T126,AD126,)</f>
        <v>1.5</v>
      </c>
    </row>
    <row r="127">
      <c r="A127" s="61" t="str">
        <f>DATA!A126</f>
        <v>UKF (UKF.Nitra)</v>
      </c>
      <c r="B127" s="97" t="str">
        <f>DATA!C126&amp;" - "&amp;DATA!B126</f>
        <v>Inštrumentalista - sólista - SR3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4.5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4.5</v>
      </c>
      <c r="AD127" s="84">
        <v>0</v>
      </c>
      <c r="AE127" s="89">
        <f>SUM(C127,J127,T127,AD127,)</f>
        <v>4.5</v>
      </c>
    </row>
    <row r="128">
      <c r="A128" s="61" t="str">
        <f>DATA!A127</f>
        <v>UKF (UKF.Nitra)</v>
      </c>
      <c r="B128" s="97" t="str">
        <f>DATA!C127&amp;" - "&amp;DATA!B127</f>
        <v>Kurátor výstavy - SR3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2.33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2.33</v>
      </c>
      <c r="AD128" s="84">
        <v>0</v>
      </c>
      <c r="AE128" s="89">
        <f>SUM(C128,J128,T128,AD128,)</f>
        <v>2.33</v>
      </c>
    </row>
    <row r="129">
      <c r="A129" s="61" t="str">
        <f>DATA!A128</f>
        <v>UKF (UKF.Nitra)</v>
      </c>
      <c r="B129" s="97" t="str">
        <f>DATA!C128&amp;" - "&amp;DATA!B128</f>
        <v>Režisér - SR3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2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</v>
      </c>
      <c r="AD129" s="84">
        <v>0</v>
      </c>
      <c r="AE129" s="89">
        <f>SUM(C129,J129,T129,AD129,)</f>
        <v>2</v>
      </c>
    </row>
    <row r="130">
      <c r="A130" s="61" t="str">
        <f>DATA!A129</f>
        <v>UKF (UKF.Nitra)</v>
      </c>
      <c r="B130" s="97" t="str">
        <f>DATA!C129&amp;" - "&amp;DATA!B129</f>
        <v>Strihač - SR3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2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</v>
      </c>
      <c r="AD130" s="84">
        <v>0</v>
      </c>
      <c r="AE130" s="89">
        <f>SUM(C130,J130,T130,AD130,)</f>
        <v>2</v>
      </c>
    </row>
    <row r="131">
      <c r="A131" s="61" t="str">
        <f>DATA!A130</f>
        <v>UKF (UKF.Nitra)</v>
      </c>
      <c r="B131" s="97" t="str">
        <f>DATA!C130&amp;" - "&amp;DATA!B130</f>
        <v>Výtvarník - SR3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6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6</v>
      </c>
      <c r="AD131" s="84">
        <v>0</v>
      </c>
      <c r="AE131" s="89">
        <f>SUM(C131,J131,T131,AD131,)</f>
        <v>6</v>
      </c>
    </row>
    <row r="132">
      <c r="A132" s="61" t="str">
        <f>DATA!A131</f>
        <v>UKF (UKF.Nitra)</v>
      </c>
      <c r="B132" s="97" t="str">
        <f>DATA!C131&amp;" - "&amp;DATA!B131</f>
        <v>Inštrumentalista - sólista - ZN1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0.5</v>
      </c>
      <c r="K132" s="13">
        <v>0</v>
      </c>
      <c r="L132" s="13">
        <v>0</v>
      </c>
      <c r="M132">
        <v>0</v>
      </c>
      <c r="N132">
        <v>0.5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s="84">
        <v>0</v>
      </c>
      <c r="AE132" s="89">
        <f>SUM(C132,J132,T132,AD132,)</f>
        <v>0.5</v>
      </c>
    </row>
    <row r="133">
      <c r="A133" s="61" t="str">
        <f>DATA!A132</f>
        <v>UKF (UKF.Nitra)</v>
      </c>
      <c r="B133" s="97" t="str">
        <f>DATA!C132&amp;" - "&amp;DATA!B132</f>
        <v>Autor scenára - ZN3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1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 s="84">
        <f>SUM(U133:AC133)</f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s="84">
        <v>0</v>
      </c>
      <c r="AE133" s="89">
        <f>SUM(C133,J133,T133,AD133,)</f>
        <v>1</v>
      </c>
    </row>
    <row r="134">
      <c r="A134" s="61" t="str">
        <f>DATA!A133</f>
        <v>UKF (UKF.Nitra)</v>
      </c>
      <c r="B134" s="97" t="str">
        <f>DATA!C133&amp;" - "&amp;DATA!B133</f>
        <v>Režisér - ZN3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0.5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0.5</v>
      </c>
      <c r="Q134">
        <v>0</v>
      </c>
      <c r="R134">
        <v>0</v>
      </c>
      <c r="S134">
        <v>0</v>
      </c>
      <c r="T134" s="84">
        <f>SUM(U134:AC134)</f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s="84">
        <v>0</v>
      </c>
      <c r="AE134" s="89">
        <f>SUM(C134,J134,T134,AD134,)</f>
        <v>0.5</v>
      </c>
    </row>
    <row r="135">
      <c r="A135" s="61" t="str">
        <f>DATA!A134</f>
        <v>UKF (UKF.Nitra)</v>
      </c>
      <c r="B135" s="97" t="str">
        <f>DATA!C134&amp;" - "&amp;DATA!B134</f>
        <v>Strihač - ZN3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0.5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0.5</v>
      </c>
      <c r="Q135">
        <v>0</v>
      </c>
      <c r="R135">
        <v>0</v>
      </c>
      <c r="S135">
        <v>0</v>
      </c>
      <c r="T135" s="84">
        <f>SUM(U135:AC135)</f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s="84">
        <v>0</v>
      </c>
      <c r="AE135" s="89">
        <f>SUM(C135,J135,T135,AD135,)</f>
        <v>0.5</v>
      </c>
    </row>
    <row r="136">
      <c r="A136" s="61" t="str">
        <f>DATA!A135</f>
        <v>TU (TUT)</v>
      </c>
      <c r="B136" s="97" t="str">
        <f>DATA!C135&amp;" - "&amp;DATA!B135</f>
        <v>Kurátor výstavy - I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s="84">
        <v>1</v>
      </c>
      <c r="AE136" s="89">
        <f>SUM(C136,J136,T136,AD136,)</f>
        <v>1</v>
      </c>
    </row>
    <row r="137">
      <c r="A137" s="61" t="str">
        <f>DATA!A136</f>
        <v>TU (TUT)</v>
      </c>
      <c r="B137" s="97" t="str">
        <f>DATA!C136&amp;" - "&amp;DATA!B136</f>
        <v>Výtvarník - I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s="84">
        <v>1</v>
      </c>
      <c r="AE137" s="89">
        <f>SUM(C137,J137,T137,AD137,)</f>
        <v>1</v>
      </c>
    </row>
    <row r="138">
      <c r="A138" s="61" t="str">
        <f>DATA!A137</f>
        <v>TU (TUT)</v>
      </c>
      <c r="B138" s="97" t="str">
        <f>DATA!C137&amp;" - "&amp;DATA!B137</f>
        <v>Výtvarník - SM1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1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s="84">
        <v>0</v>
      </c>
      <c r="AE138" s="89">
        <f>SUM(C138,J138,T138,AD138,)</f>
        <v>1</v>
      </c>
    </row>
    <row r="139">
      <c r="A139" s="61" t="str">
        <f>DATA!A138</f>
        <v>TU (TUT)</v>
      </c>
      <c r="B139" s="97" t="str">
        <f>DATA!C138&amp;" - "&amp;DATA!B138</f>
        <v>Kurátor výstavy - SM2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2</v>
      </c>
      <c r="U139">
        <v>0</v>
      </c>
      <c r="V139">
        <v>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s="84">
        <v>0</v>
      </c>
      <c r="AE139" s="89">
        <f>SUM(C139,J139,T139,AD139,)</f>
        <v>2</v>
      </c>
    </row>
    <row r="140">
      <c r="A140" s="61" t="str">
        <f>DATA!A139</f>
        <v>TU (TUT)</v>
      </c>
      <c r="B140" s="97" t="str">
        <f>DATA!C139&amp;" - "&amp;DATA!B139</f>
        <v>Výtvarník - SM2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s="84">
        <v>0</v>
      </c>
      <c r="AE140" s="89">
        <f>SUM(C140,J140,T140,AD140,)</f>
        <v>1</v>
      </c>
    </row>
    <row r="141">
      <c r="A141" s="61" t="str">
        <f>DATA!A140</f>
        <v>TU (TUT)</v>
      </c>
      <c r="B141" s="97" t="str">
        <f>DATA!C140&amp;" - "&amp;DATA!B140</f>
        <v>Dizajnér - SM3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0</v>
      </c>
      <c r="K141" s="13">
        <v>0</v>
      </c>
      <c r="L141" s="13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1</v>
      </c>
      <c r="U141">
        <v>0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1</v>
      </c>
    </row>
    <row r="142">
      <c r="A142" s="61" t="str">
        <f>DATA!A141</f>
        <v>TU (TUT)</v>
      </c>
      <c r="B142" s="97" t="str">
        <f>DATA!C141&amp;" - "&amp;DATA!B141</f>
        <v>Kurátor výstavy - SM3</v>
      </c>
      <c r="C142" s="84">
        <f>SUM(D142:I142)</f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2</v>
      </c>
      <c r="U142">
        <v>0</v>
      </c>
      <c r="V142">
        <v>0</v>
      </c>
      <c r="W142">
        <v>2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2</v>
      </c>
    </row>
    <row r="143">
      <c r="A143" s="61" t="str">
        <f>DATA!A142</f>
        <v>TU (TUT)</v>
      </c>
      <c r="B143" s="97" t="str">
        <f>DATA!C142&amp;" - "&amp;DATA!B142</f>
        <v>Kurátor výstavy - SN1</v>
      </c>
      <c r="C143" s="84">
        <f>SUM(D143:I143)</f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3</v>
      </c>
      <c r="U143">
        <v>0</v>
      </c>
      <c r="V143">
        <v>0</v>
      </c>
      <c r="W143">
        <v>0</v>
      </c>
      <c r="X143">
        <v>3</v>
      </c>
      <c r="Y143">
        <v>0</v>
      </c>
      <c r="Z143">
        <v>0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3</v>
      </c>
    </row>
    <row r="144">
      <c r="A144" s="61" t="str">
        <f>DATA!A143</f>
        <v>TU (TUT)</v>
      </c>
      <c r="B144" s="97" t="str">
        <f>DATA!C143&amp;" - "&amp;DATA!B143</f>
        <v>Kurátor výstavy - SN2</v>
      </c>
      <c r="C144" s="84">
        <f>SUM(D144:I144)</f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3</v>
      </c>
      <c r="U144">
        <v>0</v>
      </c>
      <c r="V144">
        <v>0</v>
      </c>
      <c r="W144">
        <v>0</v>
      </c>
      <c r="X144">
        <v>0</v>
      </c>
      <c r="Y144">
        <v>3</v>
      </c>
      <c r="Z144">
        <v>0</v>
      </c>
      <c r="AA144">
        <v>0</v>
      </c>
      <c r="AB144">
        <v>0</v>
      </c>
      <c r="AC144">
        <v>0</v>
      </c>
      <c r="AD144" s="84">
        <v>0</v>
      </c>
      <c r="AE144" s="89">
        <f>SUM(C144,J144,T144,AD144,)</f>
        <v>3</v>
      </c>
    </row>
    <row r="145">
      <c r="A145" s="61" t="str">
        <f>DATA!A144</f>
        <v>TU (TUT)</v>
      </c>
      <c r="B145" s="97" t="str">
        <f>DATA!C144&amp;" - "&amp;DATA!B144</f>
        <v>Výtvarník - SN2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 s="84">
        <v>0</v>
      </c>
      <c r="AE145" s="89">
        <f>SUM(C145,J145,T145,AD145,)</f>
        <v>1</v>
      </c>
    </row>
    <row r="146">
      <c r="A146" s="61" t="str">
        <f>DATA!A145</f>
        <v>TU (TUT)</v>
      </c>
      <c r="B146" s="97" t="str">
        <f>DATA!C145&amp;" - "&amp;DATA!B145</f>
        <v>Kurátor výstavy - SN3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6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6</v>
      </c>
      <c r="AA146">
        <v>0</v>
      </c>
      <c r="AB146">
        <v>0</v>
      </c>
      <c r="AC146">
        <v>0</v>
      </c>
      <c r="AD146" s="84">
        <v>0</v>
      </c>
      <c r="AE146" s="89">
        <f>SUM(C146,J146,T146,AD146,)</f>
        <v>6</v>
      </c>
    </row>
    <row r="147">
      <c r="A147" s="61" t="str">
        <f>DATA!A146</f>
        <v>TU (TUT)</v>
      </c>
      <c r="B147" s="97" t="str">
        <f>DATA!C146&amp;" - "&amp;DATA!B146</f>
        <v>Výtvarník - SN3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9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9</v>
      </c>
      <c r="AA147">
        <v>0</v>
      </c>
      <c r="AB147">
        <v>0</v>
      </c>
      <c r="AC147">
        <v>0</v>
      </c>
      <c r="AD147" s="84">
        <v>0</v>
      </c>
      <c r="AE147" s="89">
        <f>SUM(C147,J147,T147,AD147,)</f>
        <v>9</v>
      </c>
    </row>
    <row r="148">
      <c r="A148" s="61" t="str">
        <f>DATA!A147</f>
        <v>TU (TUT)</v>
      </c>
      <c r="B148" s="97" t="str">
        <f>DATA!C147&amp;" - "&amp;DATA!B147</f>
        <v>Výtvarník - SR1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 s="84">
        <v>0</v>
      </c>
      <c r="AE148" s="89">
        <f>SUM(C148,J148,T148,AD148,)</f>
        <v>1</v>
      </c>
    </row>
    <row r="149">
      <c r="A149" s="61" t="str">
        <f>DATA!A148</f>
        <v>TU (TUT)</v>
      </c>
      <c r="B149" s="97" t="str">
        <f>DATA!C148&amp;" - "&amp;DATA!B148</f>
        <v>Výtvarník - SR2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7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7</v>
      </c>
      <c r="AC149">
        <v>0</v>
      </c>
      <c r="AD149" s="84">
        <v>0</v>
      </c>
      <c r="AE149" s="89">
        <f>SUM(C149,J149,T149,AD149,)</f>
        <v>7</v>
      </c>
    </row>
    <row r="150">
      <c r="A150" s="61" t="str">
        <f>DATA!A149</f>
        <v>TU (TUT)</v>
      </c>
      <c r="B150" s="97" t="str">
        <f>DATA!C149&amp;" - "&amp;DATA!B149</f>
        <v>Kurátor výstavy - SR3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2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</v>
      </c>
      <c r="AD150" s="84">
        <v>0</v>
      </c>
      <c r="AE150" s="89">
        <f>SUM(C150,J150,T150,AD150,)</f>
        <v>2</v>
      </c>
    </row>
    <row r="151">
      <c r="A151" s="61" t="str">
        <f>DATA!A150</f>
        <v>TU (TUT)</v>
      </c>
      <c r="B151" s="97" t="str">
        <f>DATA!C150&amp;" - "&amp;DATA!B150</f>
        <v>Výtvarník - SR3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 s="84">
        <v>0</v>
      </c>
      <c r="AE151" s="89">
        <f>SUM(C151,J151,T151,AD151,)</f>
        <v>1</v>
      </c>
    </row>
    <row r="152">
      <c r="A152" s="61" t="str">
        <f>DATA!A151</f>
        <v>TU (TUT)</v>
      </c>
      <c r="B152" s="97" t="str">
        <f>DATA!C151&amp;" - "&amp;DATA!B151</f>
        <v>Výtvarník - ZM1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1</v>
      </c>
      <c r="K152" s="13">
        <v>1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TU (TUT)</v>
      </c>
      <c r="B153" s="97" t="str">
        <f>DATA!C152&amp;" - "&amp;DATA!B152</f>
        <v>Výtvarník - ZN2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2</v>
      </c>
      <c r="K153" s="13">
        <v>0</v>
      </c>
      <c r="L153" s="13">
        <v>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v>0</v>
      </c>
      <c r="S153">
        <v>0</v>
      </c>
      <c r="T153" s="84">
        <f>SUM(U153:AC153)</f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s="84">
        <v>0</v>
      </c>
      <c r="AE153" s="89">
        <f>SUM(C153,J153,T153,AD153,)</f>
        <v>2</v>
      </c>
    </row>
    <row r="154">
      <c r="A154" s="61" t="str">
        <f>DATA!A153</f>
        <v>TUKE (TU.Košice)</v>
      </c>
      <c r="B154" s="97" t="str">
        <f>DATA!C153&amp;" - "&amp;DATA!B153</f>
        <v>Architekt - EM1</v>
      </c>
      <c r="C154" s="84">
        <f>SUM(D154:I154)</f>
        <v>0.75</v>
      </c>
      <c r="D154" s="13">
        <v>0.75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s="84">
        <v>0</v>
      </c>
      <c r="AE154" s="89">
        <f>SUM(C154,J154,T154,AD154,)</f>
        <v>0.75</v>
      </c>
    </row>
    <row r="155">
      <c r="A155" s="61" t="str">
        <f>DATA!A154</f>
        <v>TUKE (TU.Košice)</v>
      </c>
      <c r="B155" s="97" t="str">
        <f>DATA!C154&amp;" - "&amp;DATA!B154</f>
        <v>Dizajnér - EM3</v>
      </c>
      <c r="C155" s="84">
        <f>SUM(D155:I155)</f>
        <v>1</v>
      </c>
      <c r="D155" s="13">
        <v>0</v>
      </c>
      <c r="E155" s="13">
        <v>0</v>
      </c>
      <c r="F155" s="13">
        <v>1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s="84">
        <v>0</v>
      </c>
      <c r="AE155" s="89">
        <f>SUM(C155,J155,T155,AD155,)</f>
        <v>1</v>
      </c>
    </row>
    <row r="156">
      <c r="A156" s="61" t="str">
        <f>DATA!A155</f>
        <v>TUKE (TU.Košice)</v>
      </c>
      <c r="B156" s="97" t="str">
        <f>DATA!C155&amp;" - "&amp;DATA!B155</f>
        <v>Dizajnér - EN1</v>
      </c>
      <c r="C156" s="84">
        <f>SUM(D156:I156)</f>
        <v>2</v>
      </c>
      <c r="D156" s="13">
        <v>0</v>
      </c>
      <c r="E156" s="13">
        <v>0</v>
      </c>
      <c r="F156" s="13">
        <v>0</v>
      </c>
      <c r="G156" s="13">
        <v>2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s="84">
        <v>0</v>
      </c>
      <c r="AE156" s="89">
        <f>SUM(C156,J156,T156,AD156,)</f>
        <v>2</v>
      </c>
    </row>
    <row r="157">
      <c r="A157" s="61" t="str">
        <f>DATA!A156</f>
        <v>TUKE (TU.Košice)</v>
      </c>
      <c r="B157" s="97" t="str">
        <f>DATA!C156&amp;" - "&amp;DATA!B156</f>
        <v>Dizajnér - EN3</v>
      </c>
      <c r="C157" s="84">
        <f>SUM(D157:I157)</f>
        <v>2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2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s="84">
        <v>0</v>
      </c>
      <c r="AE157" s="89">
        <f>SUM(C157,J157,T157,AD157,)</f>
        <v>2</v>
      </c>
    </row>
    <row r="158">
      <c r="A158" s="61" t="str">
        <f>DATA!A157</f>
        <v>TUKE (TU.Košice)</v>
      </c>
      <c r="B158" s="97" t="str">
        <f>DATA!C157&amp;" - "&amp;DATA!B157</f>
        <v>Architekt - I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s="84">
        <v>7.65</v>
      </c>
      <c r="AE158" s="89">
        <f>SUM(C158,J158,T158,AD158,)</f>
        <v>7.65</v>
      </c>
    </row>
    <row r="159">
      <c r="A159" s="61" t="str">
        <f>DATA!A158</f>
        <v>TUKE (TU.Košice)</v>
      </c>
      <c r="B159" s="97" t="str">
        <f>DATA!C158&amp;" - "&amp;DATA!B158</f>
        <v>Dizajnér - I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0</v>
      </c>
      <c r="K159" s="13">
        <v>0</v>
      </c>
      <c r="L159" s="13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84">
        <v>1</v>
      </c>
      <c r="AE159" s="89">
        <f>SUM(C159,J159,T159,AD159,)</f>
        <v>1</v>
      </c>
    </row>
    <row r="160">
      <c r="A160" s="61" t="str">
        <f>DATA!A159</f>
        <v>TUKE (TU.Košice)</v>
      </c>
      <c r="B160" s="97" t="str">
        <f>DATA!C159&amp;" - "&amp;DATA!B159</f>
        <v>Architekt - SM1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0</v>
      </c>
      <c r="K160" s="13">
        <v>0</v>
      </c>
      <c r="L160" s="13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0.36</v>
      </c>
      <c r="U160">
        <v>0.36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0.36</v>
      </c>
    </row>
    <row r="161">
      <c r="A161" s="61" t="str">
        <f>DATA!A160</f>
        <v>TUKE (TU.Košice)</v>
      </c>
      <c r="B161" s="97" t="str">
        <f>DATA!C160&amp;" - "&amp;DATA!B160</f>
        <v>Kurátor výstavy - SM1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1</v>
      </c>
      <c r="U161">
        <v>1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1</v>
      </c>
    </row>
    <row r="162">
      <c r="A162" s="61" t="str">
        <f>DATA!A161</f>
        <v>TUKE (TU.Košice)</v>
      </c>
      <c r="B162" s="97" t="str">
        <f>DATA!C161&amp;" - "&amp;DATA!B161</f>
        <v>Výtvarník - SM1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9</v>
      </c>
      <c r="U162">
        <v>9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9</v>
      </c>
    </row>
    <row r="163">
      <c r="A163" s="61" t="str">
        <f>DATA!A162</f>
        <v>TUKE (TU.Košice)</v>
      </c>
      <c r="B163" s="97" t="str">
        <f>DATA!C162&amp;" - "&amp;DATA!B162</f>
        <v>Dizajnér - SM2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</v>
      </c>
      <c r="U163">
        <v>0</v>
      </c>
      <c r="V163">
        <v>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</v>
      </c>
    </row>
    <row r="164">
      <c r="A164" s="61" t="str">
        <f>DATA!A163</f>
        <v>TUKE (TU.Košice)</v>
      </c>
      <c r="B164" s="97" t="str">
        <f>DATA!C163&amp;" - "&amp;DATA!B163</f>
        <v>Kurátor výstavy - SM2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0.5</v>
      </c>
      <c r="U164">
        <v>0</v>
      </c>
      <c r="V164">
        <v>0.5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s="84">
        <v>0</v>
      </c>
      <c r="AE164" s="89">
        <f>SUM(C164,J164,T164,AD164,)</f>
        <v>0.5</v>
      </c>
    </row>
    <row r="165">
      <c r="A165" s="61" t="str">
        <f>DATA!A164</f>
        <v>TUKE (TU.Košice)</v>
      </c>
      <c r="B165" s="97" t="str">
        <f>DATA!C164&amp;" - "&amp;DATA!B164</f>
        <v>Výtvarník - SM2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11</v>
      </c>
      <c r="U165">
        <v>0</v>
      </c>
      <c r="V165">
        <v>11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s="84">
        <v>0</v>
      </c>
      <c r="AE165" s="89">
        <f>SUM(C165,J165,T165,AD165,)</f>
        <v>11</v>
      </c>
    </row>
    <row r="166">
      <c r="A166" s="61" t="str">
        <f>DATA!A165</f>
        <v>TUKE (TU.Košice)</v>
      </c>
      <c r="B166" s="97" t="str">
        <f>DATA!C165&amp;" - "&amp;DATA!B165</f>
        <v>Architekt - SM3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0.25</v>
      </c>
      <c r="U166">
        <v>0</v>
      </c>
      <c r="V166">
        <v>0</v>
      </c>
      <c r="W166">
        <v>0.25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s="84">
        <v>0</v>
      </c>
      <c r="AE166" s="89">
        <f>SUM(C166,J166,T166,AD166,)</f>
        <v>0.25</v>
      </c>
    </row>
    <row r="167">
      <c r="A167" s="61" t="str">
        <f>DATA!A166</f>
        <v>TUKE (TU.Košice)</v>
      </c>
      <c r="B167" s="97" t="str">
        <f>DATA!C166&amp;" - "&amp;DATA!B166</f>
        <v>Dizajnér - SM3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13</v>
      </c>
      <c r="U167">
        <v>0</v>
      </c>
      <c r="V167">
        <v>0</v>
      </c>
      <c r="W167">
        <v>13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s="84">
        <v>0</v>
      </c>
      <c r="AE167" s="89">
        <f>SUM(C167,J167,T167,AD167,)</f>
        <v>13</v>
      </c>
    </row>
    <row r="168">
      <c r="A168" s="61" t="str">
        <f>DATA!A167</f>
        <v>TUKE (TU.Košice)</v>
      </c>
      <c r="B168" s="97" t="str">
        <f>DATA!C167&amp;" - "&amp;DATA!B167</f>
        <v>Výtvarník - SM3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12</v>
      </c>
      <c r="U168">
        <v>0</v>
      </c>
      <c r="V168">
        <v>0</v>
      </c>
      <c r="W168">
        <v>12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s="84">
        <v>0</v>
      </c>
      <c r="AE168" s="89">
        <f>SUM(C168,J168,T168,AD168,)</f>
        <v>12</v>
      </c>
    </row>
    <row r="169">
      <c r="A169" s="61" t="str">
        <f>DATA!A168</f>
        <v>TUKE (TU.Košice)</v>
      </c>
      <c r="B169" s="97" t="str">
        <f>DATA!C168&amp;" - "&amp;DATA!B168</f>
        <v>Architekt - SN1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0.94</v>
      </c>
      <c r="U169">
        <v>0</v>
      </c>
      <c r="V169">
        <v>0</v>
      </c>
      <c r="W169">
        <v>0</v>
      </c>
      <c r="X169">
        <v>0.94</v>
      </c>
      <c r="Y169">
        <v>0</v>
      </c>
      <c r="Z169">
        <v>0</v>
      </c>
      <c r="AA169">
        <v>0</v>
      </c>
      <c r="AB169">
        <v>0</v>
      </c>
      <c r="AC169">
        <v>0</v>
      </c>
      <c r="AD169" s="84">
        <v>0</v>
      </c>
      <c r="AE169" s="89">
        <f>SUM(C169,J169,T169,AD169,)</f>
        <v>0.94</v>
      </c>
    </row>
    <row r="170">
      <c r="A170" s="61" t="str">
        <f>DATA!A169</f>
        <v>TUKE (TU.Košice)</v>
      </c>
      <c r="B170" s="97" t="str">
        <f>DATA!C169&amp;" - "&amp;DATA!B169</f>
        <v>Dizajnér - SN1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0</v>
      </c>
      <c r="AC170">
        <v>0</v>
      </c>
      <c r="AD170" s="84">
        <v>0</v>
      </c>
      <c r="AE170" s="89">
        <f>SUM(C170,J170,T170,AD170,)</f>
        <v>1</v>
      </c>
    </row>
    <row r="171">
      <c r="A171" s="61" t="str">
        <f>DATA!A170</f>
        <v>TUKE (TU.Košice)</v>
      </c>
      <c r="B171" s="97" t="str">
        <f>DATA!C170&amp;" - "&amp;DATA!B170</f>
        <v>Výtvarník - SN1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10.5</v>
      </c>
      <c r="U171">
        <v>0</v>
      </c>
      <c r="V171">
        <v>0</v>
      </c>
      <c r="W171">
        <v>0</v>
      </c>
      <c r="X171">
        <v>10.5</v>
      </c>
      <c r="Y171">
        <v>0</v>
      </c>
      <c r="Z171">
        <v>0</v>
      </c>
      <c r="AA171">
        <v>0</v>
      </c>
      <c r="AB171">
        <v>0</v>
      </c>
      <c r="AC171">
        <v>0</v>
      </c>
      <c r="AD171" s="84">
        <v>0</v>
      </c>
      <c r="AE171" s="89">
        <f>SUM(C171,J171,T171,AD171,)</f>
        <v>10.5</v>
      </c>
    </row>
    <row r="172">
      <c r="A172" s="61" t="str">
        <f>DATA!A171</f>
        <v>TUKE (TU.Košice)</v>
      </c>
      <c r="B172" s="97" t="str">
        <f>DATA!C171&amp;" - "&amp;DATA!B171</f>
        <v>Architekt - SN2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0</v>
      </c>
      <c r="K172" s="13">
        <v>0</v>
      </c>
      <c r="L172" s="13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0.5</v>
      </c>
      <c r="U172">
        <v>0</v>
      </c>
      <c r="V172">
        <v>0</v>
      </c>
      <c r="W172">
        <v>0</v>
      </c>
      <c r="X172">
        <v>0</v>
      </c>
      <c r="Y172">
        <v>0.5</v>
      </c>
      <c r="Z172">
        <v>0</v>
      </c>
      <c r="AA172">
        <v>0</v>
      </c>
      <c r="AB172">
        <v>0</v>
      </c>
      <c r="AC172">
        <v>0</v>
      </c>
      <c r="AD172" s="84">
        <v>0</v>
      </c>
      <c r="AE172" s="89">
        <f>SUM(C172,J172,T172,AD172,)</f>
        <v>0.5</v>
      </c>
    </row>
    <row r="173">
      <c r="A173" s="61" t="str">
        <f>DATA!A172</f>
        <v>TUKE (TU.Košice)</v>
      </c>
      <c r="B173" s="97" t="str">
        <f>DATA!C172&amp;" - "&amp;DATA!B172</f>
        <v>Dizajnér - SN2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4</v>
      </c>
      <c r="U173">
        <v>0</v>
      </c>
      <c r="V173">
        <v>0</v>
      </c>
      <c r="W173">
        <v>0</v>
      </c>
      <c r="X173">
        <v>0</v>
      </c>
      <c r="Y173">
        <v>4</v>
      </c>
      <c r="Z173">
        <v>0</v>
      </c>
      <c r="AA173">
        <v>0</v>
      </c>
      <c r="AB173">
        <v>0</v>
      </c>
      <c r="AC173">
        <v>0</v>
      </c>
      <c r="AD173" s="84">
        <v>0</v>
      </c>
      <c r="AE173" s="89">
        <f>SUM(C173,J173,T173,AD173,)</f>
        <v>4</v>
      </c>
    </row>
    <row r="174">
      <c r="A174" s="61" t="str">
        <f>DATA!A173</f>
        <v>TUKE (TU.Košice)</v>
      </c>
      <c r="B174" s="97" t="str">
        <f>DATA!C173&amp;" - "&amp;DATA!B173</f>
        <v>Kurátor výstavy - SN2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4</v>
      </c>
      <c r="U174">
        <v>0</v>
      </c>
      <c r="V174">
        <v>0</v>
      </c>
      <c r="W174">
        <v>0</v>
      </c>
      <c r="X174">
        <v>0</v>
      </c>
      <c r="Y174">
        <v>4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4</v>
      </c>
    </row>
    <row r="175">
      <c r="A175" s="61" t="str">
        <f>DATA!A174</f>
        <v>TUKE (TU.Košice)</v>
      </c>
      <c r="B175" s="97" t="str">
        <f>DATA!C174&amp;" - "&amp;DATA!B174</f>
        <v>Výtvarník - SN2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8</v>
      </c>
      <c r="U175">
        <v>0</v>
      </c>
      <c r="V175">
        <v>0</v>
      </c>
      <c r="W175">
        <v>0</v>
      </c>
      <c r="X175">
        <v>0</v>
      </c>
      <c r="Y175">
        <v>8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8</v>
      </c>
    </row>
    <row r="176">
      <c r="A176" s="61" t="str">
        <f>DATA!A175</f>
        <v>TUKE (TU.Košice)</v>
      </c>
      <c r="B176" s="97" t="str">
        <f>DATA!C175&amp;" - "&amp;DATA!B175</f>
        <v>Dizajnér - SN3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4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4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4</v>
      </c>
    </row>
    <row r="177">
      <c r="A177" s="61" t="str">
        <f>DATA!A176</f>
        <v>TUKE (TU.Košice)</v>
      </c>
      <c r="B177" s="97" t="str">
        <f>DATA!C176&amp;" - "&amp;DATA!B176</f>
        <v>Kurátor výstavy - SN3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4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4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4</v>
      </c>
    </row>
    <row r="178">
      <c r="A178" s="61" t="str">
        <f>DATA!A177</f>
        <v>TUKE (TU.Košice)</v>
      </c>
      <c r="B178" s="97" t="str">
        <f>DATA!C177&amp;" - "&amp;DATA!B177</f>
        <v>Výtvarník - SN3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59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59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59</v>
      </c>
    </row>
    <row r="179">
      <c r="A179" s="61" t="str">
        <f>DATA!A178</f>
        <v>TUKE (TU.Košice)</v>
      </c>
      <c r="B179" s="97" t="str">
        <f>DATA!C178&amp;" - "&amp;DATA!B178</f>
        <v>Architekt - SR1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1.25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1.25</v>
      </c>
      <c r="AB179">
        <v>0</v>
      </c>
      <c r="AC179">
        <v>0</v>
      </c>
      <c r="AD179" s="84">
        <v>0</v>
      </c>
      <c r="AE179" s="89">
        <f>SUM(C179,J179,T179,AD179,)</f>
        <v>1.25</v>
      </c>
    </row>
    <row r="180">
      <c r="A180" s="61" t="str">
        <f>DATA!A179</f>
        <v>TUKE (TU.Košice)</v>
      </c>
      <c r="B180" s="97" t="str">
        <f>DATA!C179&amp;" - "&amp;DATA!B179</f>
        <v>Výtvarník - SR1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20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20</v>
      </c>
      <c r="AB180">
        <v>0</v>
      </c>
      <c r="AC180">
        <v>0</v>
      </c>
      <c r="AD180" s="84">
        <v>0</v>
      </c>
      <c r="AE180" s="89">
        <f>SUM(C180,J180,T180,AD180,)</f>
        <v>20</v>
      </c>
    </row>
    <row r="181">
      <c r="A181" s="61" t="str">
        <f>DATA!A180</f>
        <v>TUKE (TU.Košice)</v>
      </c>
      <c r="B181" s="97" t="str">
        <f>DATA!C180&amp;" - "&amp;DATA!B180</f>
        <v>Architekt - SR2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0.5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0.5</v>
      </c>
      <c r="AC181">
        <v>0</v>
      </c>
      <c r="AD181" s="84">
        <v>0</v>
      </c>
      <c r="AE181" s="89">
        <f>SUM(C181,J181,T181,AD181,)</f>
        <v>0.5</v>
      </c>
    </row>
    <row r="182">
      <c r="A182" s="61" t="str">
        <f>DATA!A181</f>
        <v>TUKE (TU.Košice)</v>
      </c>
      <c r="B182" s="97" t="str">
        <f>DATA!C181&amp;" - "&amp;DATA!B181</f>
        <v>Dizajnér - SR2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3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3</v>
      </c>
      <c r="AC182">
        <v>0</v>
      </c>
      <c r="AD182" s="84">
        <v>0</v>
      </c>
      <c r="AE182" s="89">
        <f>SUM(C182,J182,T182,AD182,)</f>
        <v>3</v>
      </c>
    </row>
    <row r="183">
      <c r="A183" s="61" t="str">
        <f>DATA!A182</f>
        <v>TUKE (TU.Košice)</v>
      </c>
      <c r="B183" s="97" t="str">
        <f>DATA!C182&amp;" - "&amp;DATA!B182</f>
        <v>Kurátor výstavy - SR2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TUKE (TU.Košice)</v>
      </c>
      <c r="B184" s="97" t="str">
        <f>DATA!C183&amp;" - "&amp;DATA!B183</f>
        <v>Výtvarník - SR2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21.25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21.25</v>
      </c>
      <c r="AC184">
        <v>0</v>
      </c>
      <c r="AD184" s="84">
        <v>0</v>
      </c>
      <c r="AE184" s="89">
        <f>SUM(C184,J184,T184,AD184,)</f>
        <v>21.25</v>
      </c>
    </row>
    <row r="185">
      <c r="A185" s="61" t="str">
        <f>DATA!A184</f>
        <v>TUKE (TU.Košice)</v>
      </c>
      <c r="B185" s="97" t="str">
        <f>DATA!C184&amp;" - "&amp;DATA!B184</f>
        <v>Architekt - SR3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0.4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0.4</v>
      </c>
      <c r="AD185" s="84">
        <v>0</v>
      </c>
      <c r="AE185" s="89">
        <f>SUM(C185,J185,T185,AD185,)</f>
        <v>0.4</v>
      </c>
    </row>
    <row r="186">
      <c r="A186" s="61" t="str">
        <f>DATA!A185</f>
        <v>TUKE (TU.Košice)</v>
      </c>
      <c r="B186" s="97" t="str">
        <f>DATA!C185&amp;" - "&amp;DATA!B185</f>
        <v>Dizajnér - SR3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1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 s="84">
        <v>0</v>
      </c>
      <c r="AE186" s="89">
        <f>SUM(C186,J186,T186,AD186,)</f>
        <v>1</v>
      </c>
    </row>
    <row r="187">
      <c r="A187" s="61" t="str">
        <f>DATA!A186</f>
        <v>TUKE (TU.Košice)</v>
      </c>
      <c r="B187" s="97" t="str">
        <f>DATA!C186&amp;" - "&amp;DATA!B186</f>
        <v>Kurátor výstavy - SR3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3.5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3.5</v>
      </c>
      <c r="AD187" s="84">
        <v>0</v>
      </c>
      <c r="AE187" s="89">
        <f>SUM(C187,J187,T187,AD187,)</f>
        <v>3.5</v>
      </c>
    </row>
    <row r="188">
      <c r="A188" s="61" t="str">
        <f>DATA!A187</f>
        <v>TUKE (TU.Košice)</v>
      </c>
      <c r="B188" s="97" t="str">
        <f>DATA!C187&amp;" - "&amp;DATA!B187</f>
        <v>Výtvarník - SR3</v>
      </c>
      <c r="C188" s="84">
        <f>SUM(D188:I188)</f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10.5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10.5</v>
      </c>
      <c r="AD188" s="84">
        <v>0</v>
      </c>
      <c r="AE188" s="89">
        <f>SUM(C188,J188,T188,AD188,)</f>
        <v>10.5</v>
      </c>
    </row>
    <row r="189">
      <c r="A189" s="61" t="str">
        <f>DATA!A188</f>
        <v>TUKE (TU.Košice)</v>
      </c>
      <c r="B189" s="97" t="str">
        <f>DATA!C188&amp;" - "&amp;DATA!B188</f>
        <v>Výtvarník - ZM1</v>
      </c>
      <c r="C189" s="84">
        <f>SUM(D189:I189)</f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84">
        <f>SUM(K189:S189)</f>
        <v>1</v>
      </c>
      <c r="K189" s="13">
        <v>1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TUKE (TU.Košice)</v>
      </c>
      <c r="B190" s="97" t="str">
        <f>DATA!C189&amp;" - "&amp;DATA!B189</f>
        <v>Výtvarník - ZM3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1</v>
      </c>
      <c r="K190" s="13">
        <v>0</v>
      </c>
      <c r="L190" s="13">
        <v>0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s="84">
        <v>0</v>
      </c>
      <c r="AE190" s="89">
        <f>SUM(C190,J190,T190,AD190,)</f>
        <v>1</v>
      </c>
    </row>
    <row r="191">
      <c r="A191" s="61" t="str">
        <f>DATA!A190</f>
        <v>TUKE (TU.Košice)</v>
      </c>
      <c r="B191" s="97" t="str">
        <f>DATA!C190&amp;" - "&amp;DATA!B190</f>
        <v>Dizajnér - ZN1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2</v>
      </c>
      <c r="K191" s="13">
        <v>0</v>
      </c>
      <c r="L191" s="13">
        <v>0</v>
      </c>
      <c r="M191">
        <v>0</v>
      </c>
      <c r="N191">
        <v>2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s="84">
        <v>0</v>
      </c>
      <c r="AE191" s="89">
        <f>SUM(C191,J191,T191,AD191,)</f>
        <v>2</v>
      </c>
    </row>
    <row r="192">
      <c r="A192" s="61" t="str">
        <f>DATA!A191</f>
        <v>TUKE (TU.Košice)</v>
      </c>
      <c r="B192" s="97" t="str">
        <f>DATA!C191&amp;" - "&amp;DATA!B191</f>
        <v>Architekt - ZN2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0.2</v>
      </c>
      <c r="K192" s="13">
        <v>0</v>
      </c>
      <c r="L192" s="13">
        <v>0</v>
      </c>
      <c r="M192">
        <v>0</v>
      </c>
      <c r="N192">
        <v>0</v>
      </c>
      <c r="O192">
        <v>0.2</v>
      </c>
      <c r="P192">
        <v>0</v>
      </c>
      <c r="Q192">
        <v>0</v>
      </c>
      <c r="R192">
        <v>0</v>
      </c>
      <c r="S192">
        <v>0</v>
      </c>
      <c r="T192" s="84">
        <f>SUM(U192:AC192)</f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s="84">
        <v>0</v>
      </c>
      <c r="AE192" s="89">
        <f>SUM(C192,J192,T192,AD192,)</f>
        <v>0.2</v>
      </c>
    </row>
    <row r="193">
      <c r="A193" s="61" t="str">
        <f>DATA!A192</f>
        <v>TUKE (TU.Košice)</v>
      </c>
      <c r="B193" s="97" t="str">
        <f>DATA!C192&amp;" - "&amp;DATA!B192</f>
        <v>Dizajnér - ZN2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1</v>
      </c>
      <c r="K193" s="13">
        <v>0</v>
      </c>
      <c r="L193" s="13">
        <v>0</v>
      </c>
      <c r="M193">
        <v>0</v>
      </c>
      <c r="N193">
        <v>0</v>
      </c>
      <c r="O193">
        <v>1</v>
      </c>
      <c r="P193">
        <v>0</v>
      </c>
      <c r="Q193">
        <v>0</v>
      </c>
      <c r="R193">
        <v>0</v>
      </c>
      <c r="S193">
        <v>0</v>
      </c>
      <c r="T193" s="84">
        <f>SUM(U193:AC193)</f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TUKE (TU.Košice)</v>
      </c>
      <c r="B194" s="97" t="str">
        <f>DATA!C193&amp;" - "&amp;DATA!B193</f>
        <v>Výtvarník - ZN2</v>
      </c>
      <c r="C194" s="84">
        <f>SUM(D194:I194)</f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4</v>
      </c>
      <c r="K194" s="13">
        <v>0</v>
      </c>
      <c r="L194" s="13">
        <v>0</v>
      </c>
      <c r="M194">
        <v>0</v>
      </c>
      <c r="N194">
        <v>0</v>
      </c>
      <c r="O194">
        <v>4</v>
      </c>
      <c r="P194">
        <v>0</v>
      </c>
      <c r="Q194">
        <v>0</v>
      </c>
      <c r="R194">
        <v>0</v>
      </c>
      <c r="S194">
        <v>0</v>
      </c>
      <c r="T194" s="84">
        <f>SUM(U194:AC194)</f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4</v>
      </c>
    </row>
    <row r="195">
      <c r="A195" s="61" t="str">
        <f>DATA!A194</f>
        <v>TUKE (TU.Košice)</v>
      </c>
      <c r="B195" s="97" t="str">
        <f>DATA!C194&amp;" - "&amp;DATA!B194</f>
        <v>Výtvarník - ZN3</v>
      </c>
      <c r="C195" s="84">
        <f>SUM(D195:I195)</f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1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1</v>
      </c>
      <c r="Q195">
        <v>0</v>
      </c>
      <c r="R195">
        <v>0</v>
      </c>
      <c r="S195">
        <v>0</v>
      </c>
      <c r="T195" s="84">
        <f>SUM(U195:AC195)</f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1</v>
      </c>
    </row>
    <row r="196">
      <c r="A196" s="61" t="str">
        <f>DATA!A195</f>
        <v>Slovenská poľnohospodárska univerzita v Nitre (SPU.Nitra)</v>
      </c>
      <c r="B196" s="97" t="str">
        <f>DATA!C195&amp;" - "&amp;DATA!B195</f>
        <v>Architekt - SN1</v>
      </c>
      <c r="C196" s="84">
        <f>SUM(D196:I196)</f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0.55</v>
      </c>
      <c r="U196">
        <v>0</v>
      </c>
      <c r="V196">
        <v>0</v>
      </c>
      <c r="W196">
        <v>0</v>
      </c>
      <c r="X196">
        <v>0.55</v>
      </c>
      <c r="Y196">
        <v>0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0.55</v>
      </c>
    </row>
    <row r="197">
      <c r="A197" s="61" t="str">
        <f>DATA!A196</f>
        <v>TU Zvolen (TU.Zvolen)</v>
      </c>
      <c r="B197" s="97" t="str">
        <f>DATA!C196&amp;" - "&amp;DATA!B196</f>
        <v>Dizajnér - EM3</v>
      </c>
      <c r="C197" s="84">
        <f>SUM(D197:I197)</f>
        <v>1</v>
      </c>
      <c r="D197" s="13">
        <v>0</v>
      </c>
      <c r="E197" s="13">
        <v>0</v>
      </c>
      <c r="F197" s="13">
        <v>1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s="84">
        <v>0</v>
      </c>
      <c r="AE197" s="89">
        <f>SUM(C197,J197,T197,AD197,)</f>
        <v>1</v>
      </c>
    </row>
    <row r="198">
      <c r="A198" s="61" t="str">
        <f>DATA!A197</f>
        <v>TU Zvolen (TU.Zvolen)</v>
      </c>
      <c r="B198" s="97" t="str">
        <f>DATA!C197&amp;" - "&amp;DATA!B197</f>
        <v>Kurátor výstavy - EM3</v>
      </c>
      <c r="C198" s="84">
        <f>SUM(D198:I198)</f>
        <v>0.5</v>
      </c>
      <c r="D198" s="13">
        <v>0</v>
      </c>
      <c r="E198" s="13">
        <v>0</v>
      </c>
      <c r="F198" s="13">
        <v>0.5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s="84">
        <v>0</v>
      </c>
      <c r="AE198" s="89">
        <f>SUM(C198,J198,T198,AD198,)</f>
        <v>0.5</v>
      </c>
    </row>
    <row r="199">
      <c r="A199" s="61" t="str">
        <f>DATA!A198</f>
        <v>TU Zvolen (TU.Zvolen)</v>
      </c>
      <c r="B199" s="97" t="str">
        <f>DATA!C198&amp;" - "&amp;DATA!B198</f>
        <v>Architekt - I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84">
        <v>1</v>
      </c>
      <c r="AE199" s="89">
        <f>SUM(C199,J199,T199,AD199,)</f>
        <v>1</v>
      </c>
    </row>
    <row r="200">
      <c r="A200" s="61" t="str">
        <f>DATA!A199</f>
        <v>TU Zvolen (TU.Zvolen)</v>
      </c>
      <c r="B200" s="97" t="str">
        <f>DATA!C199&amp;" - "&amp;DATA!B199</f>
        <v>Dizajnér - I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s="84">
        <v>2</v>
      </c>
      <c r="AE200" s="89">
        <f>SUM(C200,J200,T200,AD200,)</f>
        <v>2</v>
      </c>
    </row>
    <row r="201">
      <c r="A201" s="61" t="str">
        <f>DATA!A200</f>
        <v>TU Zvolen (TU.Zvolen)</v>
      </c>
      <c r="B201" s="97" t="str">
        <f>DATA!C200&amp;" - "&amp;DATA!B200</f>
        <v>Dizajnér - SM2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1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1</v>
      </c>
    </row>
    <row r="202">
      <c r="A202" s="61" t="str">
        <f>DATA!A201</f>
        <v>TU Zvolen (TU.Zvolen)</v>
      </c>
      <c r="B202" s="97" t="str">
        <f>DATA!C201&amp;" - "&amp;DATA!B201</f>
        <v>Výtvarník - SM3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2</v>
      </c>
      <c r="U202">
        <v>0</v>
      </c>
      <c r="V202">
        <v>0</v>
      </c>
      <c r="W202">
        <v>2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s="84">
        <v>0</v>
      </c>
      <c r="AE202" s="89">
        <f>SUM(C202,J202,T202,AD202,)</f>
        <v>2</v>
      </c>
    </row>
    <row r="203">
      <c r="A203" s="61" t="str">
        <f>DATA!A202</f>
        <v>TU Zvolen (TU.Zvolen)</v>
      </c>
      <c r="B203" s="97" t="str">
        <f>DATA!C202&amp;" - "&amp;DATA!B202</f>
        <v>Dizajnér - SN1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1.5</v>
      </c>
      <c r="U203">
        <v>0</v>
      </c>
      <c r="V203">
        <v>0</v>
      </c>
      <c r="W203">
        <v>0</v>
      </c>
      <c r="X203">
        <v>1.5</v>
      </c>
      <c r="Y203">
        <v>0</v>
      </c>
      <c r="Z203">
        <v>0</v>
      </c>
      <c r="AA203">
        <v>0</v>
      </c>
      <c r="AB203">
        <v>0</v>
      </c>
      <c r="AC203">
        <v>0</v>
      </c>
      <c r="AD203" s="84">
        <v>0</v>
      </c>
      <c r="AE203" s="89">
        <f>SUM(C203,J203,T203,AD203,)</f>
        <v>1.5</v>
      </c>
    </row>
    <row r="204">
      <c r="A204" s="61" t="str">
        <f>DATA!A203</f>
        <v>TU Zvolen (TU.Zvolen)</v>
      </c>
      <c r="B204" s="97" t="str">
        <f>DATA!C203&amp;" - "&amp;DATA!B203</f>
        <v>Dizajnér - SN2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1</v>
      </c>
      <c r="U204">
        <v>0</v>
      </c>
      <c r="V204">
        <v>0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0</v>
      </c>
      <c r="AC204">
        <v>0</v>
      </c>
      <c r="AD204" s="84">
        <v>0</v>
      </c>
      <c r="AE204" s="89">
        <f>SUM(C204,J204,T204,AD204,)</f>
        <v>1</v>
      </c>
    </row>
    <row r="205">
      <c r="A205" s="61" t="str">
        <f>DATA!A204</f>
        <v>TU Zvolen (TU.Zvolen)</v>
      </c>
      <c r="B205" s="97" t="str">
        <f>DATA!C204&amp;" - "&amp;DATA!B204</f>
        <v>Kurátor výstavy - SN2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1</v>
      </c>
      <c r="U205">
        <v>0</v>
      </c>
      <c r="V205">
        <v>0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0</v>
      </c>
      <c r="AC205">
        <v>0</v>
      </c>
      <c r="AD205" s="84">
        <v>0</v>
      </c>
      <c r="AE205" s="89">
        <f>SUM(C205,J205,T205,AD205,)</f>
        <v>1</v>
      </c>
    </row>
    <row r="206">
      <c r="A206" s="61" t="str">
        <f>DATA!A205</f>
        <v>TU Zvolen (TU.Zvolen)</v>
      </c>
      <c r="B206" s="97" t="str">
        <f>DATA!C205&amp;" - "&amp;DATA!B205</f>
        <v>Dizajnér - SN3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2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2</v>
      </c>
      <c r="AA206">
        <v>0</v>
      </c>
      <c r="AB206">
        <v>0</v>
      </c>
      <c r="AC206">
        <v>0</v>
      </c>
      <c r="AD206" s="84">
        <v>0</v>
      </c>
      <c r="AE206" s="89">
        <f>SUM(C206,J206,T206,AD206,)</f>
        <v>2</v>
      </c>
    </row>
    <row r="207">
      <c r="A207" s="61" t="str">
        <f>DATA!A206</f>
        <v>TU Zvolen (TU.Zvolen)</v>
      </c>
      <c r="B207" s="97" t="str">
        <f>DATA!C206&amp;" - "&amp;DATA!B206</f>
        <v>Architekt - SR3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2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</v>
      </c>
      <c r="AD207" s="84">
        <v>0</v>
      </c>
      <c r="AE207" s="89">
        <f>SUM(C207,J207,T207,AD207,)</f>
        <v>2</v>
      </c>
    </row>
    <row r="208">
      <c r="A208" s="61" t="str">
        <f>DATA!A207</f>
        <v>TU Zvolen (TU.Zvolen)</v>
      </c>
      <c r="B208" s="97" t="str">
        <f>DATA!C207&amp;" - "&amp;DATA!B207</f>
        <v>Dizajnér - SR3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0</v>
      </c>
      <c r="K208" s="13">
        <v>0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2.5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2.5</v>
      </c>
      <c r="AD208" s="84">
        <v>0</v>
      </c>
      <c r="AE208" s="89">
        <f>SUM(C208,J208,T208,AD208,)</f>
        <v>2.5</v>
      </c>
    </row>
    <row r="209">
      <c r="A209" s="61" t="str">
        <f>DATA!A208</f>
        <v>VŠMU (VSMU)</v>
      </c>
      <c r="B209" s="97" t="str">
        <f>DATA!C208&amp;" - "&amp;DATA!B208</f>
        <v>Autor dramatizácie literárneho diela - EM1</v>
      </c>
      <c r="C209" s="84">
        <f>SUM(D209:I209)</f>
        <v>1</v>
      </c>
      <c r="D209" s="13">
        <v>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0</v>
      </c>
      <c r="K209" s="13">
        <v>0</v>
      </c>
      <c r="L209" s="13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1</v>
      </c>
    </row>
    <row r="210">
      <c r="A210" s="61" t="str">
        <f>DATA!A209</f>
        <v>VŠMU (VSMU)</v>
      </c>
      <c r="B210" s="97" t="str">
        <f>DATA!C209&amp;" - "&amp;DATA!B209</f>
        <v>Autor hudby - EM1</v>
      </c>
      <c r="C210" s="84">
        <f>SUM(D210:I210)</f>
        <v>0.5</v>
      </c>
      <c r="D210" s="13">
        <v>0.5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0</v>
      </c>
      <c r="K210" s="13">
        <v>0</v>
      </c>
      <c r="L210" s="13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0.5</v>
      </c>
    </row>
    <row r="211">
      <c r="A211" s="61" t="str">
        <f>DATA!A210</f>
        <v>VŠMU (VSMU)</v>
      </c>
      <c r="B211" s="97" t="str">
        <f>DATA!C210&amp;" - "&amp;DATA!B210</f>
        <v>Autor námetu - EM1</v>
      </c>
      <c r="C211" s="84">
        <f>SUM(D211:I211)</f>
        <v>0.83334</v>
      </c>
      <c r="D211" s="13">
        <v>0.83334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0</v>
      </c>
      <c r="K211" s="13">
        <v>0</v>
      </c>
      <c r="L211" s="13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84">
        <f>SUM(U211:AC211)</f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0.83334</v>
      </c>
    </row>
    <row r="212">
      <c r="A212" s="61" t="str">
        <f>DATA!A211</f>
        <v>VŠMU (VSMU)</v>
      </c>
      <c r="B212" s="97" t="str">
        <f>DATA!C211&amp;" - "&amp;DATA!B211</f>
        <v>Autor pohybovej spolupráce - EM1</v>
      </c>
      <c r="C212" s="84">
        <f>SUM(D212:I212)</f>
        <v>1</v>
      </c>
      <c r="D212" s="13">
        <v>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0</v>
      </c>
      <c r="K212" s="13">
        <v>0</v>
      </c>
      <c r="L212" s="13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84">
        <f>SUM(U212:AC212)</f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1</v>
      </c>
    </row>
    <row r="213">
      <c r="A213" s="61" t="str">
        <f>DATA!A212</f>
        <v>VŠMU (VSMU)</v>
      </c>
      <c r="B213" s="97" t="str">
        <f>DATA!C212&amp;" - "&amp;DATA!B212</f>
        <v>Autor scenára - EM1</v>
      </c>
      <c r="C213" s="84">
        <f>SUM(D213:I213)</f>
        <v>0.5</v>
      </c>
      <c r="D213" s="13">
        <v>0.5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0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84">
        <f>SUM(U213:AC213)</f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0.5</v>
      </c>
    </row>
    <row r="214">
      <c r="A214" s="61" t="str">
        <f>DATA!A213</f>
        <v>VŠMU (VSMU)</v>
      </c>
      <c r="B214" s="97" t="str">
        <f>DATA!C213&amp;" - "&amp;DATA!B213</f>
        <v>Autor svetelného dizajnu - EM1</v>
      </c>
      <c r="C214" s="84">
        <f>SUM(D214:I214)</f>
        <v>1</v>
      </c>
      <c r="D214" s="13">
        <v>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1</v>
      </c>
    </row>
    <row r="215">
      <c r="A215" s="61" t="str">
        <f>DATA!A214</f>
        <v>VŠMU (VSMU)</v>
      </c>
      <c r="B215" s="97" t="str">
        <f>DATA!C214&amp;" - "&amp;DATA!B214</f>
        <v>Autor úpravy dramatického diela - EM1</v>
      </c>
      <c r="C215" s="84">
        <f>SUM(D215:I215)</f>
        <v>1</v>
      </c>
      <c r="D215" s="13">
        <v>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1</v>
      </c>
    </row>
    <row r="216">
      <c r="A216" s="61" t="str">
        <f>DATA!A215</f>
        <v>VŠMU (VSMU)</v>
      </c>
      <c r="B216" s="97" t="str">
        <f>DATA!C215&amp;" - "&amp;DATA!B215</f>
        <v>Dramaturg - EM1</v>
      </c>
      <c r="C216" s="84">
        <f>SUM(D216:I216)</f>
        <v>3</v>
      </c>
      <c r="D216" s="13">
        <v>3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s="84">
        <v>0</v>
      </c>
      <c r="AE216" s="89">
        <f>SUM(C216,J216,T216,AD216,)</f>
        <v>3</v>
      </c>
    </row>
    <row r="217">
      <c r="A217" s="61" t="str">
        <f>DATA!A216</f>
        <v>VŠMU (VSMU)</v>
      </c>
      <c r="B217" s="97" t="str">
        <f>DATA!C216&amp;" - "&amp;DATA!B216</f>
        <v>Dramaturg - EM1</v>
      </c>
      <c r="C217" s="84">
        <f>SUM(D217:I217)</f>
        <v>1</v>
      </c>
      <c r="D217" s="13">
        <v>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s="84">
        <v>0</v>
      </c>
      <c r="AE217" s="89">
        <f>SUM(C217,J217,T217,AD217,)</f>
        <v>1</v>
      </c>
    </row>
    <row r="218">
      <c r="A218" s="61" t="str">
        <f>DATA!A217</f>
        <v>VŠMU (VSMU)</v>
      </c>
      <c r="B218" s="97" t="str">
        <f>DATA!C217&amp;" - "&amp;DATA!B217</f>
        <v>Filmový architekt - EM1</v>
      </c>
      <c r="C218" s="84">
        <f>SUM(D218:I218)</f>
        <v>0.5</v>
      </c>
      <c r="D218" s="13">
        <v>0.5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s="84">
        <v>0</v>
      </c>
      <c r="AE218" s="89">
        <f>SUM(C218,J218,T218,AD218,)</f>
        <v>0.5</v>
      </c>
    </row>
    <row r="219">
      <c r="A219" s="61" t="str">
        <f>DATA!A218</f>
        <v>VŠMU (VSMU)</v>
      </c>
      <c r="B219" s="97" t="str">
        <f>DATA!C218&amp;" - "&amp;DATA!B218</f>
        <v>Herec v hlavnej úlohe - EM1</v>
      </c>
      <c r="C219" s="84">
        <f>SUM(D219:I219)</f>
        <v>0.14296</v>
      </c>
      <c r="D219" s="13">
        <v>0.14296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s="84">
        <v>0</v>
      </c>
      <c r="AE219" s="89">
        <f>SUM(C219,J219,T219,AD219,)</f>
        <v>0.14296</v>
      </c>
    </row>
    <row r="220">
      <c r="A220" s="61" t="str">
        <f>DATA!A219</f>
        <v>VŠMU (VSMU)</v>
      </c>
      <c r="B220" s="97" t="str">
        <f>DATA!C219&amp;" - "&amp;DATA!B219</f>
        <v>Herec v hlavnej úlohe - EM1</v>
      </c>
      <c r="C220" s="84">
        <f>SUM(D220:I220)</f>
        <v>1.1429</v>
      </c>
      <c r="D220" s="13">
        <v>1.1429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s="84">
        <v>0</v>
      </c>
      <c r="AE220" s="89">
        <f>SUM(C220,J220,T220,AD220,)</f>
        <v>1.1429</v>
      </c>
    </row>
    <row r="221">
      <c r="A221" s="61" t="str">
        <f>DATA!A220</f>
        <v>VŠMU (VSMU)</v>
      </c>
      <c r="B221" s="97" t="str">
        <f>DATA!C220&amp;" - "&amp;DATA!B220</f>
        <v>Herec vo vedľajšej úlohe - EM1</v>
      </c>
      <c r="C221" s="84">
        <f>SUM(D221:I221)</f>
        <v>0.16676</v>
      </c>
      <c r="D221" s="13">
        <v>0.16676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s="84">
        <v>0</v>
      </c>
      <c r="AE221" s="89">
        <f>SUM(C221,J221,T221,AD221,)</f>
        <v>0.16676</v>
      </c>
    </row>
    <row r="222">
      <c r="A222" s="61" t="str">
        <f>DATA!A221</f>
        <v>VŠMU (VSMU)</v>
      </c>
      <c r="B222" s="97" t="str">
        <f>DATA!C221&amp;" - "&amp;DATA!B221</f>
        <v>Herec vo vedľajšej úlohe - EM1</v>
      </c>
      <c r="C222" s="84">
        <f>SUM(D222:I222)</f>
        <v>1</v>
      </c>
      <c r="D222" s="13">
        <v>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s="84">
        <v>0</v>
      </c>
      <c r="AE222" s="89">
        <f>SUM(C222,J222,T222,AD222,)</f>
        <v>1</v>
      </c>
    </row>
    <row r="223">
      <c r="A223" s="61" t="str">
        <f>DATA!A222</f>
        <v>VŠMU (VSMU)</v>
      </c>
      <c r="B223" s="97" t="str">
        <f>DATA!C222&amp;" - "&amp;DATA!B222</f>
        <v>Choreograf - EM1</v>
      </c>
      <c r="C223" s="84">
        <f>SUM(D223:I223)</f>
        <v>1.5</v>
      </c>
      <c r="D223" s="13">
        <v>1.5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s="84">
        <v>0</v>
      </c>
      <c r="AE223" s="89">
        <f>SUM(C223,J223,T223,AD223,)</f>
        <v>1.5</v>
      </c>
    </row>
    <row r="224">
      <c r="A224" s="61" t="str">
        <f>DATA!A223</f>
        <v>VŠMU (VSMU)</v>
      </c>
      <c r="B224" s="97" t="str">
        <f>DATA!C223&amp;" - "&amp;DATA!B223</f>
        <v>Kameraman - EM1</v>
      </c>
      <c r="C224" s="84">
        <f>SUM(D224:I224)</f>
        <v>1</v>
      </c>
      <c r="D224" s="13">
        <v>1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s="84">
        <v>0</v>
      </c>
      <c r="AE224" s="89">
        <f>SUM(C224,J224,T224,AD224,)</f>
        <v>1</v>
      </c>
    </row>
    <row r="225">
      <c r="A225" s="61" t="str">
        <f>DATA!A224</f>
        <v>VŠMU (VSMU)</v>
      </c>
      <c r="B225" s="97" t="str">
        <f>DATA!C224&amp;" - "&amp;DATA!B224</f>
        <v>Majster zvuku - EM1</v>
      </c>
      <c r="C225" s="84">
        <f>SUM(D225:I225)</f>
        <v>2</v>
      </c>
      <c r="D225" s="13">
        <v>2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84">
        <v>0</v>
      </c>
      <c r="AE225" s="89">
        <f>SUM(C225,J225,T225,AD225,)</f>
        <v>2</v>
      </c>
    </row>
    <row r="226">
      <c r="A226" s="61" t="str">
        <f>DATA!A225</f>
        <v>VŠMU (VSMU)</v>
      </c>
      <c r="B226" s="97" t="str">
        <f>DATA!C225&amp;" - "&amp;DATA!B225</f>
        <v>Prekladateľ - EM1</v>
      </c>
      <c r="C226" s="84">
        <f>SUM(D226:I226)</f>
        <v>1</v>
      </c>
      <c r="D226" s="13">
        <v>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0</v>
      </c>
      <c r="K226" s="13">
        <v>0</v>
      </c>
      <c r="L226" s="13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1</v>
      </c>
    </row>
    <row r="227">
      <c r="A227" s="61" t="str">
        <f>DATA!A226</f>
        <v>VŠMU (VSMU)</v>
      </c>
      <c r="B227" s="97" t="str">
        <f>DATA!C226&amp;" - "&amp;DATA!B226</f>
        <v>Producent - EM1</v>
      </c>
      <c r="C227" s="84">
        <f>SUM(D227:I227)</f>
        <v>0.8667</v>
      </c>
      <c r="D227" s="13">
        <v>0.8667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0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84">
        <f>SUM(U227:AC227)</f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0.8667</v>
      </c>
    </row>
    <row r="228">
      <c r="A228" s="61" t="str">
        <f>DATA!A227</f>
        <v>VŠMU (VSMU)</v>
      </c>
      <c r="B228" s="97" t="str">
        <f>DATA!C227&amp;" - "&amp;DATA!B227</f>
        <v>Producent - EM1</v>
      </c>
      <c r="C228" s="84">
        <f>SUM(D228:I228)</f>
        <v>0.5</v>
      </c>
      <c r="D228" s="13">
        <v>0.5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s="84">
        <v>0</v>
      </c>
      <c r="AE228" s="89">
        <f>SUM(C228,J228,T228,AD228,)</f>
        <v>0.5</v>
      </c>
    </row>
    <row r="229">
      <c r="A229" s="61" t="str">
        <f>DATA!A228</f>
        <v>VŠMU (VSMU)</v>
      </c>
      <c r="B229" s="97" t="str">
        <f>DATA!C228&amp;" - "&amp;DATA!B228</f>
        <v>Režisér - EM1</v>
      </c>
      <c r="C229" s="84">
        <f>SUM(D229:I229)</f>
        <v>1</v>
      </c>
      <c r="D229" s="13">
        <v>1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s="84">
        <v>0</v>
      </c>
      <c r="AE229" s="89">
        <f>SUM(C229,J229,T229,AD229,)</f>
        <v>1</v>
      </c>
    </row>
    <row r="230">
      <c r="A230" s="61" t="str">
        <f>DATA!A229</f>
        <v>VŠMU (VSMU)</v>
      </c>
      <c r="B230" s="97" t="str">
        <f>DATA!C229&amp;" - "&amp;DATA!B229</f>
        <v>Režisér - EM1</v>
      </c>
      <c r="C230" s="84">
        <f>SUM(D230:I230)</f>
        <v>5</v>
      </c>
      <c r="D230" s="13">
        <v>5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s="84">
        <v>0</v>
      </c>
      <c r="AE230" s="89">
        <f>SUM(C230,J230,T230,AD230,)</f>
        <v>5</v>
      </c>
    </row>
    <row r="231">
      <c r="A231" s="61" t="str">
        <f>DATA!A230</f>
        <v>VŠMU (VSMU)</v>
      </c>
      <c r="B231" s="97" t="str">
        <f>DATA!C230&amp;" - "&amp;DATA!B230</f>
        <v>Spevák - EM1</v>
      </c>
      <c r="C231" s="84">
        <f>SUM(D231:I231)</f>
        <v>0.1429</v>
      </c>
      <c r="D231" s="13">
        <v>0.1429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s="84">
        <v>0</v>
      </c>
      <c r="AE231" s="89">
        <f>SUM(C231,J231,T231,AD231,)</f>
        <v>0.1429</v>
      </c>
    </row>
    <row r="232">
      <c r="A232" s="61" t="str">
        <f>DATA!A231</f>
        <v>VŠMU (VSMU)</v>
      </c>
      <c r="B232" s="97" t="str">
        <f>DATA!C231&amp;" - "&amp;DATA!B231</f>
        <v>Spevák - sólista - EM1</v>
      </c>
      <c r="C232" s="84">
        <f>SUM(D232:I232)</f>
        <v>0.1</v>
      </c>
      <c r="D232" s="13">
        <v>0.1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0.1</v>
      </c>
    </row>
    <row r="233">
      <c r="A233" s="61" t="str">
        <f>DATA!A232</f>
        <v>VŠMU (VSMU)</v>
      </c>
      <c r="B233" s="97" t="str">
        <f>DATA!C232&amp;" - "&amp;DATA!B232</f>
        <v>Strihač - EM1</v>
      </c>
      <c r="C233" s="84">
        <f>SUM(D233:I233)</f>
        <v>0.5</v>
      </c>
      <c r="D233" s="13">
        <v>0.5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0.5</v>
      </c>
    </row>
    <row r="234">
      <c r="A234" s="61" t="str">
        <f>DATA!A233</f>
        <v>VŠMU (VSMU)</v>
      </c>
      <c r="B234" s="97" t="str">
        <f>DATA!C233&amp;" - "&amp;DATA!B233</f>
        <v>Tanečný interpret - EM1</v>
      </c>
      <c r="C234" s="84">
        <f>SUM(D234:I234)</f>
        <v>0.11112</v>
      </c>
      <c r="D234" s="13">
        <v>0.11112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0.11112</v>
      </c>
    </row>
    <row r="235">
      <c r="A235" s="61" t="str">
        <f>DATA!A234</f>
        <v>VŠMU (VSMU)</v>
      </c>
      <c r="B235" s="97" t="str">
        <f>DATA!C234&amp;" - "&amp;DATA!B234</f>
        <v>Autor scenára - EM2</v>
      </c>
      <c r="C235" s="84">
        <f>SUM(D235:I235)</f>
        <v>0.66667</v>
      </c>
      <c r="D235" s="13">
        <v>0</v>
      </c>
      <c r="E235" s="13">
        <v>0.66667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s="84">
        <v>0</v>
      </c>
      <c r="AE235" s="89">
        <f>SUM(C235,J235,T235,AD235,)</f>
        <v>0.66667</v>
      </c>
    </row>
    <row r="236">
      <c r="A236" s="61" t="str">
        <f>DATA!A235</f>
        <v>VŠMU (VSMU)</v>
      </c>
      <c r="B236" s="97" t="str">
        <f>DATA!C235&amp;" - "&amp;DATA!B235</f>
        <v>Dramaturg - EM2</v>
      </c>
      <c r="C236" s="84">
        <f>SUM(D236:I236)</f>
        <v>1</v>
      </c>
      <c r="D236" s="13">
        <v>0</v>
      </c>
      <c r="E236" s="13">
        <v>1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84">
        <v>0</v>
      </c>
      <c r="AE236" s="89">
        <f>SUM(C236,J236,T236,AD236,)</f>
        <v>1</v>
      </c>
    </row>
    <row r="237">
      <c r="A237" s="61" t="str">
        <f>DATA!A236</f>
        <v>VŠMU (VSMU)</v>
      </c>
      <c r="B237" s="97" t="str">
        <f>DATA!C236&amp;" - "&amp;DATA!B236</f>
        <v>Filmový architekt - EM2</v>
      </c>
      <c r="C237" s="84">
        <f>SUM(D237:I237)</f>
        <v>4</v>
      </c>
      <c r="D237" s="13">
        <v>0</v>
      </c>
      <c r="E237" s="13">
        <v>4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s="84">
        <v>0</v>
      </c>
      <c r="AE237" s="89">
        <f>SUM(C237,J237,T237,AD237,)</f>
        <v>4</v>
      </c>
    </row>
    <row r="238">
      <c r="A238" s="61" t="str">
        <f>DATA!A237</f>
        <v>VŠMU (VSMU)</v>
      </c>
      <c r="B238" s="97" t="str">
        <f>DATA!C237&amp;" - "&amp;DATA!B237</f>
        <v>Herec vo vedľajšej úlohe - EM2</v>
      </c>
      <c r="C238" s="84">
        <f>SUM(D238:I238)</f>
        <v>0.47104</v>
      </c>
      <c r="D238" s="13">
        <v>0</v>
      </c>
      <c r="E238" s="13">
        <v>0.47104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s="84">
        <v>0</v>
      </c>
      <c r="AE238" s="89">
        <f>SUM(C238,J238,T238,AD238,)</f>
        <v>0.47104</v>
      </c>
    </row>
    <row r="239">
      <c r="A239" s="61" t="str">
        <f>DATA!A238</f>
        <v>VŠMU (VSMU)</v>
      </c>
      <c r="B239" s="97" t="str">
        <f>DATA!C238&amp;" - "&amp;DATA!B238</f>
        <v>Inštrumentalista - EM2</v>
      </c>
      <c r="C239" s="84">
        <f>SUM(D239:I239)</f>
        <v>0.01</v>
      </c>
      <c r="D239" s="13">
        <v>0</v>
      </c>
      <c r="E239" s="13">
        <v>0.01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s="84">
        <v>0</v>
      </c>
      <c r="AE239" s="89">
        <f>SUM(C239,J239,T239,AD239,)</f>
        <v>0.01</v>
      </c>
    </row>
    <row r="240">
      <c r="A240" s="61" t="str">
        <f>DATA!A239</f>
        <v>VŠMU (VSMU)</v>
      </c>
      <c r="B240" s="97" t="str">
        <f>DATA!C239&amp;" - "&amp;DATA!B239</f>
        <v>Inštrumentalista - sólista - EM2</v>
      </c>
      <c r="C240" s="84">
        <f>SUM(D240:I240)</f>
        <v>1</v>
      </c>
      <c r="D240" s="13">
        <v>0</v>
      </c>
      <c r="E240" s="13">
        <v>1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s="84">
        <v>0</v>
      </c>
      <c r="AE240" s="89">
        <f>SUM(C240,J240,T240,AD240,)</f>
        <v>1</v>
      </c>
    </row>
    <row r="241">
      <c r="A241" s="61" t="str">
        <f>DATA!A240</f>
        <v>VŠMU (VSMU)</v>
      </c>
      <c r="B241" s="97" t="str">
        <f>DATA!C240&amp;" - "&amp;DATA!B240</f>
        <v>Kostýmový výtvarník - EM2</v>
      </c>
      <c r="C241" s="84">
        <f>SUM(D241:I241)</f>
        <v>0.33334</v>
      </c>
      <c r="D241" s="13">
        <v>0</v>
      </c>
      <c r="E241" s="13">
        <v>0.33334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s="84">
        <v>0</v>
      </c>
      <c r="AE241" s="89">
        <f>SUM(C241,J241,T241,AD241,)</f>
        <v>0.33334</v>
      </c>
    </row>
    <row r="242">
      <c r="A242" s="61" t="str">
        <f>DATA!A241</f>
        <v>VŠMU (VSMU)</v>
      </c>
      <c r="B242" s="97" t="str">
        <f>DATA!C241&amp;" - "&amp;DATA!B241</f>
        <v>Majster zvuku - EM2</v>
      </c>
      <c r="C242" s="84">
        <f>SUM(D242:I242)</f>
        <v>2</v>
      </c>
      <c r="D242" s="13">
        <v>0</v>
      </c>
      <c r="E242" s="13">
        <v>2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s="84">
        <v>0</v>
      </c>
      <c r="AE242" s="89">
        <f>SUM(C242,J242,T242,AD242,)</f>
        <v>2</v>
      </c>
    </row>
    <row r="243">
      <c r="A243" s="61" t="str">
        <f>DATA!A242</f>
        <v>VŠMU (VSMU)</v>
      </c>
      <c r="B243" s="97" t="str">
        <f>DATA!C242&amp;" - "&amp;DATA!B242</f>
        <v>Režisér - EM2</v>
      </c>
      <c r="C243" s="84">
        <f>SUM(D243:I243)</f>
        <v>0.5</v>
      </c>
      <c r="D243" s="13">
        <v>0</v>
      </c>
      <c r="E243" s="13">
        <v>0.5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s="84">
        <v>0</v>
      </c>
      <c r="AE243" s="89">
        <f>SUM(C243,J243,T243,AD243,)</f>
        <v>0.5</v>
      </c>
    </row>
    <row r="244">
      <c r="A244" s="61" t="str">
        <f>DATA!A243</f>
        <v>VŠMU (VSMU)</v>
      </c>
      <c r="B244" s="97" t="str">
        <f>DATA!C243&amp;" - "&amp;DATA!B243</f>
        <v>Inštrumentalista - sólista - EM3</v>
      </c>
      <c r="C244" s="84">
        <f>SUM(D244:I244)</f>
        <v>0.5</v>
      </c>
      <c r="D244" s="13">
        <v>0</v>
      </c>
      <c r="E244" s="13">
        <v>0</v>
      </c>
      <c r="F244" s="13">
        <v>0.5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s="84">
        <v>0</v>
      </c>
      <c r="AE244" s="89">
        <f>SUM(C244,J244,T244,AD244,)</f>
        <v>0.5</v>
      </c>
    </row>
    <row r="245">
      <c r="A245" s="61" t="str">
        <f>DATA!A244</f>
        <v>VŠMU (VSMU)</v>
      </c>
      <c r="B245" s="97" t="str">
        <f>DATA!C244&amp;" - "&amp;DATA!B244</f>
        <v>Autor hudby - EN1</v>
      </c>
      <c r="C245" s="84">
        <f>SUM(D245:I245)</f>
        <v>1</v>
      </c>
      <c r="D245" s="13">
        <v>0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s="84">
        <v>0</v>
      </c>
      <c r="AE245" s="89">
        <f>SUM(C245,J245,T245,AD245,)</f>
        <v>1</v>
      </c>
    </row>
    <row r="246">
      <c r="A246" s="61" t="str">
        <f>DATA!A245</f>
        <v>VŠMU (VSMU)</v>
      </c>
      <c r="B246" s="97" t="str">
        <f>DATA!C245&amp;" - "&amp;DATA!B245</f>
        <v>Autor svetelného dizajnu - EN1</v>
      </c>
      <c r="C246" s="84">
        <f>SUM(D246:I246)</f>
        <v>2</v>
      </c>
      <c r="D246" s="13">
        <v>0</v>
      </c>
      <c r="E246" s="13">
        <v>0</v>
      </c>
      <c r="F246" s="13">
        <v>0</v>
      </c>
      <c r="G246" s="13">
        <v>2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s="84">
        <v>0</v>
      </c>
      <c r="AE246" s="89">
        <f>SUM(C246,J246,T246,AD246,)</f>
        <v>2</v>
      </c>
    </row>
    <row r="247">
      <c r="A247" s="61" t="str">
        <f>DATA!A246</f>
        <v>VŠMU (VSMU)</v>
      </c>
      <c r="B247" s="97" t="str">
        <f>DATA!C246&amp;" - "&amp;DATA!B246</f>
        <v>Autor úpravy dramatického diela - EN1</v>
      </c>
      <c r="C247" s="84">
        <f>SUM(D247:I247)</f>
        <v>0.5</v>
      </c>
      <c r="D247" s="13">
        <v>0</v>
      </c>
      <c r="E247" s="13">
        <v>0</v>
      </c>
      <c r="F247" s="13">
        <v>0</v>
      </c>
      <c r="G247" s="13">
        <v>0.5</v>
      </c>
      <c r="H247" s="13">
        <v>0</v>
      </c>
      <c r="I247" s="13">
        <v>0</v>
      </c>
      <c r="J247" s="84">
        <f>SUM(K247:S247)</f>
        <v>0</v>
      </c>
      <c r="K247" s="13">
        <v>0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84">
        <v>0</v>
      </c>
      <c r="AE247" s="89">
        <f>SUM(C247,J247,T247,AD247,)</f>
        <v>0.5</v>
      </c>
    </row>
    <row r="248">
      <c r="A248" s="61" t="str">
        <f>DATA!A247</f>
        <v>VŠMU (VSMU)</v>
      </c>
      <c r="B248" s="97" t="str">
        <f>DATA!C247&amp;" - "&amp;DATA!B247</f>
        <v>Dramaturg - EN1</v>
      </c>
      <c r="C248" s="84">
        <f>SUM(D248:I248)</f>
        <v>6</v>
      </c>
      <c r="D248" s="13">
        <v>0</v>
      </c>
      <c r="E248" s="13">
        <v>0</v>
      </c>
      <c r="F248" s="13">
        <v>0</v>
      </c>
      <c r="G248" s="13">
        <v>6</v>
      </c>
      <c r="H248" s="13">
        <v>0</v>
      </c>
      <c r="I248" s="13">
        <v>0</v>
      </c>
      <c r="J248" s="84">
        <f>SUM(K248:S248)</f>
        <v>0</v>
      </c>
      <c r="K248" s="13">
        <v>0</v>
      </c>
      <c r="L248" s="13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s="84">
        <v>0</v>
      </c>
      <c r="AE248" s="89">
        <f>SUM(C248,J248,T248,AD248,)</f>
        <v>6</v>
      </c>
    </row>
    <row r="249">
      <c r="A249" s="61" t="str">
        <f>DATA!A248</f>
        <v>VŠMU (VSMU)</v>
      </c>
      <c r="B249" s="97" t="str">
        <f>DATA!C248&amp;" - "&amp;DATA!B248</f>
        <v>Herec v hlavnej úlohe - EN1</v>
      </c>
      <c r="C249" s="84">
        <f>SUM(D249:I249)</f>
        <v>1</v>
      </c>
      <c r="D249" s="13">
        <v>0</v>
      </c>
      <c r="E249" s="13">
        <v>0</v>
      </c>
      <c r="F249" s="13">
        <v>0</v>
      </c>
      <c r="G249" s="13">
        <v>1</v>
      </c>
      <c r="H249" s="13">
        <v>0</v>
      </c>
      <c r="I249" s="13">
        <v>0</v>
      </c>
      <c r="J249" s="84">
        <f>SUM(K249:S249)</f>
        <v>0</v>
      </c>
      <c r="K249" s="13">
        <v>0</v>
      </c>
      <c r="L249" s="13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1</v>
      </c>
    </row>
    <row r="250">
      <c r="A250" s="61" t="str">
        <f>DATA!A249</f>
        <v>VŠMU (VSMU)</v>
      </c>
      <c r="B250" s="97" t="str">
        <f>DATA!C249&amp;" - "&amp;DATA!B249</f>
        <v>Herec vo vedľajšej úlohe - EN1</v>
      </c>
      <c r="C250" s="84">
        <f>SUM(D250:I250)</f>
        <v>0.15478</v>
      </c>
      <c r="D250" s="13">
        <v>0</v>
      </c>
      <c r="E250" s="13">
        <v>0</v>
      </c>
      <c r="F250" s="13">
        <v>0</v>
      </c>
      <c r="G250" s="13">
        <v>0.15478</v>
      </c>
      <c r="H250" s="13">
        <v>0</v>
      </c>
      <c r="I250" s="13">
        <v>0</v>
      </c>
      <c r="J250" s="84">
        <f>SUM(K250:S250)</f>
        <v>0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0.15478</v>
      </c>
    </row>
    <row r="251">
      <c r="A251" s="61" t="str">
        <f>DATA!A250</f>
        <v>VŠMU (VSMU)</v>
      </c>
      <c r="B251" s="97" t="str">
        <f>DATA!C250&amp;" - "&amp;DATA!B250</f>
        <v>Choreograf - EN1</v>
      </c>
      <c r="C251" s="84">
        <f>SUM(D251:I251)</f>
        <v>2</v>
      </c>
      <c r="D251" s="13">
        <v>0</v>
      </c>
      <c r="E251" s="13">
        <v>0</v>
      </c>
      <c r="F251" s="13">
        <v>0</v>
      </c>
      <c r="G251" s="13">
        <v>2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s="84">
        <v>0</v>
      </c>
      <c r="AE251" s="89">
        <f>SUM(C251,J251,T251,AD251,)</f>
        <v>2</v>
      </c>
    </row>
    <row r="252">
      <c r="A252" s="61" t="str">
        <f>DATA!A251</f>
        <v>VŠMU (VSMU)</v>
      </c>
      <c r="B252" s="97" t="str">
        <f>DATA!C251&amp;" - "&amp;DATA!B251</f>
        <v>Inštrumentalista - EN1</v>
      </c>
      <c r="C252" s="84">
        <f>SUM(D252:I252)</f>
        <v>0.01</v>
      </c>
      <c r="D252" s="13">
        <v>0</v>
      </c>
      <c r="E252" s="13">
        <v>0</v>
      </c>
      <c r="F252" s="13">
        <v>0</v>
      </c>
      <c r="G252" s="13">
        <v>0.01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s="84">
        <v>0</v>
      </c>
      <c r="AE252" s="89">
        <f>SUM(C252,J252,T252,AD252,)</f>
        <v>0.01</v>
      </c>
    </row>
    <row r="253">
      <c r="A253" s="61" t="str">
        <f>DATA!A252</f>
        <v>VŠMU (VSMU)</v>
      </c>
      <c r="B253" s="97" t="str">
        <f>DATA!C252&amp;" - "&amp;DATA!B252</f>
        <v>Režisér - EN1</v>
      </c>
      <c r="C253" s="84">
        <f>SUM(D253:I253)</f>
        <v>4</v>
      </c>
      <c r="D253" s="13">
        <v>0</v>
      </c>
      <c r="E253" s="13">
        <v>0</v>
      </c>
      <c r="F253" s="13">
        <v>0</v>
      </c>
      <c r="G253" s="13">
        <v>4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s="84">
        <v>0</v>
      </c>
      <c r="AE253" s="89">
        <f>SUM(C253,J253,T253,AD253,)</f>
        <v>4</v>
      </c>
    </row>
    <row r="254">
      <c r="A254" s="61" t="str">
        <f>DATA!A253</f>
        <v>VŠMU (VSMU)</v>
      </c>
      <c r="B254" s="97" t="str">
        <f>DATA!C253&amp;" - "&amp;DATA!B253</f>
        <v>Scénograf - EN1</v>
      </c>
      <c r="C254" s="84">
        <f>SUM(D254:I254)</f>
        <v>2</v>
      </c>
      <c r="D254" s="13">
        <v>0</v>
      </c>
      <c r="E254" s="13">
        <v>0</v>
      </c>
      <c r="F254" s="13">
        <v>0</v>
      </c>
      <c r="G254" s="13">
        <v>2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2</v>
      </c>
    </row>
    <row r="255">
      <c r="A255" s="61" t="str">
        <f>DATA!A254</f>
        <v>VŠMU (VSMU)</v>
      </c>
      <c r="B255" s="97" t="str">
        <f>DATA!C254&amp;" - "&amp;DATA!B254</f>
        <v>Spevák - sólista - EN1</v>
      </c>
      <c r="C255" s="84">
        <f>SUM(D255:I255)</f>
        <v>0.6667</v>
      </c>
      <c r="D255" s="13">
        <v>0</v>
      </c>
      <c r="E255" s="13">
        <v>0</v>
      </c>
      <c r="F255" s="13">
        <v>0</v>
      </c>
      <c r="G255" s="13">
        <v>0.6667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0.6667</v>
      </c>
    </row>
    <row r="256">
      <c r="A256" s="61" t="str">
        <f>DATA!A255</f>
        <v>VŠMU (VSMU)</v>
      </c>
      <c r="B256" s="97" t="str">
        <f>DATA!C255&amp;" - "&amp;DATA!B255</f>
        <v>Tanečný interpret - sólista - EN1</v>
      </c>
      <c r="C256" s="84">
        <f>SUM(D256:I256)</f>
        <v>1</v>
      </c>
      <c r="D256" s="13">
        <v>0</v>
      </c>
      <c r="E256" s="13">
        <v>0</v>
      </c>
      <c r="F256" s="13">
        <v>0</v>
      </c>
      <c r="G256" s="13">
        <v>1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s="84">
        <v>0</v>
      </c>
      <c r="AE256" s="89">
        <f>SUM(C256,J256,T256,AD256,)</f>
        <v>1</v>
      </c>
    </row>
    <row r="257">
      <c r="A257" s="61" t="str">
        <f>DATA!A256</f>
        <v>VŠMU (VSMU)</v>
      </c>
      <c r="B257" s="97" t="str">
        <f>DATA!C256&amp;" - "&amp;DATA!B256</f>
        <v>Autor hudby - EN2</v>
      </c>
      <c r="C257" s="84">
        <f>SUM(D257:I257)</f>
        <v>1</v>
      </c>
      <c r="D257" s="13">
        <v>0</v>
      </c>
      <c r="E257" s="13">
        <v>0</v>
      </c>
      <c r="F257" s="13">
        <v>0</v>
      </c>
      <c r="G257" s="13">
        <v>0</v>
      </c>
      <c r="H257" s="13">
        <v>1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1</v>
      </c>
    </row>
    <row r="258">
      <c r="A258" s="61" t="str">
        <f>DATA!A257</f>
        <v>VŠMU (VSMU)</v>
      </c>
      <c r="B258" s="97" t="str">
        <f>DATA!C257&amp;" - "&amp;DATA!B257</f>
        <v>Autor pohybovej spolupráce - EN2</v>
      </c>
      <c r="C258" s="84">
        <f>SUM(D258:I258)</f>
        <v>1</v>
      </c>
      <c r="D258" s="13">
        <v>0</v>
      </c>
      <c r="E258" s="13">
        <v>0</v>
      </c>
      <c r="F258" s="13">
        <v>0</v>
      </c>
      <c r="G258" s="13">
        <v>0</v>
      </c>
      <c r="H258" s="13">
        <v>1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1</v>
      </c>
    </row>
    <row r="259">
      <c r="A259" s="61" t="str">
        <f>DATA!A258</f>
        <v>VŠMU (VSMU)</v>
      </c>
      <c r="B259" s="97" t="str">
        <f>DATA!C258&amp;" - "&amp;DATA!B258</f>
        <v>Autor úpravy dramatického diela - EN2</v>
      </c>
      <c r="C259" s="84">
        <f>SUM(D259:I259)</f>
        <v>0.5</v>
      </c>
      <c r="D259" s="13">
        <v>0</v>
      </c>
      <c r="E259" s="13">
        <v>0</v>
      </c>
      <c r="F259" s="13">
        <v>0</v>
      </c>
      <c r="G259" s="13">
        <v>0</v>
      </c>
      <c r="H259" s="13">
        <v>0.5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0.5</v>
      </c>
    </row>
    <row r="260">
      <c r="A260" s="61" t="str">
        <f>DATA!A259</f>
        <v>VŠMU (VSMU)</v>
      </c>
      <c r="B260" s="97" t="str">
        <f>DATA!C259&amp;" - "&amp;DATA!B259</f>
        <v>Autor videoprojekcie - EN2</v>
      </c>
      <c r="C260" s="84">
        <f>SUM(D260:I260)</f>
        <v>1</v>
      </c>
      <c r="D260" s="13">
        <v>0</v>
      </c>
      <c r="E260" s="13">
        <v>0</v>
      </c>
      <c r="F260" s="13">
        <v>0</v>
      </c>
      <c r="G260" s="13">
        <v>0</v>
      </c>
      <c r="H260" s="13">
        <v>1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0</v>
      </c>
      <c r="AE260" s="89">
        <f>SUM(C260,J260,T260,AD260,)</f>
        <v>1</v>
      </c>
    </row>
    <row r="261">
      <c r="A261" s="61" t="str">
        <f>DATA!A260</f>
        <v>VŠMU (VSMU)</v>
      </c>
      <c r="B261" s="97" t="str">
        <f>DATA!C260&amp;" - "&amp;DATA!B260</f>
        <v>Dramaturg - EN2</v>
      </c>
      <c r="C261" s="84">
        <f>SUM(D261:I261)</f>
        <v>1</v>
      </c>
      <c r="D261" s="13">
        <v>0</v>
      </c>
      <c r="E261" s="13">
        <v>0</v>
      </c>
      <c r="F261" s="13">
        <v>0</v>
      </c>
      <c r="G261" s="13">
        <v>0</v>
      </c>
      <c r="H261" s="13">
        <v>1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VŠMU (VSMU)</v>
      </c>
      <c r="B262" s="97" t="str">
        <f>DATA!C261&amp;" - "&amp;DATA!B261</f>
        <v>Kostýmový výtvarník - EN2</v>
      </c>
      <c r="C262" s="84">
        <f>SUM(D262:I262)</f>
        <v>1</v>
      </c>
      <c r="D262" s="13">
        <v>0</v>
      </c>
      <c r="E262" s="13">
        <v>0</v>
      </c>
      <c r="F262" s="13">
        <v>0</v>
      </c>
      <c r="G262" s="13">
        <v>0</v>
      </c>
      <c r="H262" s="13">
        <v>1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1</v>
      </c>
    </row>
    <row r="263">
      <c r="A263" s="61" t="str">
        <f>DATA!A262</f>
        <v>VŠMU (VSMU)</v>
      </c>
      <c r="B263" s="97" t="str">
        <f>DATA!C262&amp;" - "&amp;DATA!B262</f>
        <v>Režisér - EN2</v>
      </c>
      <c r="C263" s="84">
        <f>SUM(D263:I263)</f>
        <v>1</v>
      </c>
      <c r="D263" s="13">
        <v>0</v>
      </c>
      <c r="E263" s="13">
        <v>0</v>
      </c>
      <c r="F263" s="13">
        <v>0</v>
      </c>
      <c r="G263" s="13">
        <v>0</v>
      </c>
      <c r="H263" s="13">
        <v>1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1</v>
      </c>
    </row>
    <row r="264">
      <c r="A264" s="61" t="str">
        <f>DATA!A263</f>
        <v>VŠMU (VSMU)</v>
      </c>
      <c r="B264" s="97" t="str">
        <f>DATA!C263&amp;" - "&amp;DATA!B263</f>
        <v>Scénograf - EN2</v>
      </c>
      <c r="C264" s="84">
        <f>SUM(D264:I264)</f>
        <v>2</v>
      </c>
      <c r="D264" s="13">
        <v>0</v>
      </c>
      <c r="E264" s="13">
        <v>0</v>
      </c>
      <c r="F264" s="13">
        <v>0</v>
      </c>
      <c r="G264" s="13">
        <v>0</v>
      </c>
      <c r="H264" s="13">
        <v>2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2</v>
      </c>
    </row>
    <row r="265">
      <c r="A265" s="61" t="str">
        <f>DATA!A264</f>
        <v>VŠMU (VSMU)</v>
      </c>
      <c r="B265" s="97" t="str">
        <f>DATA!C264&amp;" - "&amp;DATA!B264</f>
        <v>Inštrumentalista - EN3</v>
      </c>
      <c r="C265" s="84">
        <f>SUM(D265:I265)</f>
        <v>1.33334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1.33334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1.33334</v>
      </c>
    </row>
    <row r="266">
      <c r="A266" s="61" t="str">
        <f>DATA!A265</f>
        <v>VŠMU (VSMU)</v>
      </c>
      <c r="B266" s="97" t="str">
        <f>DATA!C265&amp;" - "&amp;DATA!B265</f>
        <v>Inštrumentalista - sólista - EN3</v>
      </c>
      <c r="C266" s="84">
        <f>SUM(D266:I266)</f>
        <v>1.83334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1.83334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1.83334</v>
      </c>
    </row>
    <row r="267">
      <c r="A267" s="61" t="str">
        <f>DATA!A266</f>
        <v>VŠMU (VSMU)</v>
      </c>
      <c r="B267" s="97" t="str">
        <f>DATA!C266&amp;" - "&amp;DATA!B266</f>
        <v>Spevák - sólista - EN3</v>
      </c>
      <c r="C267" s="84">
        <f>SUM(D267:I267)</f>
        <v>1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1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1</v>
      </c>
    </row>
    <row r="268">
      <c r="A268" s="61" t="str">
        <f>DATA!A267</f>
        <v>VŠMU (VSMU)</v>
      </c>
      <c r="B268" s="97" t="str">
        <f>DATA!C267&amp;" - "&amp;DATA!B267</f>
        <v>Dizajnér - I</v>
      </c>
      <c r="C268" s="84">
        <f>SUM(D268:I268)</f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s="84">
        <v>1</v>
      </c>
      <c r="AE268" s="89">
        <f>SUM(C268,J268,T268,AD268,)</f>
        <v>1</v>
      </c>
    </row>
    <row r="269">
      <c r="A269" s="61" t="str">
        <f>DATA!A268</f>
        <v>VŠMU (VSMU)</v>
      </c>
      <c r="B269" s="97" t="str">
        <f>DATA!C268&amp;" - "&amp;DATA!B268</f>
        <v>Herec v hlavnej úlohe - I</v>
      </c>
      <c r="C269" s="84">
        <f>SUM(D269:I269)</f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84">
        <v>1</v>
      </c>
      <c r="AE269" s="89">
        <f>SUM(C269,J269,T269,AD269,)</f>
        <v>1</v>
      </c>
    </row>
    <row r="270">
      <c r="A270" s="61" t="str">
        <f>DATA!A269</f>
        <v>VŠMU (VSMU)</v>
      </c>
      <c r="B270" s="97" t="str">
        <f>DATA!C269&amp;" - "&amp;DATA!B269</f>
        <v>Inštrumentalista - sólista - I</v>
      </c>
      <c r="C270" s="84">
        <f>SUM(D270:I270)</f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s="84">
        <v>1</v>
      </c>
      <c r="AE270" s="89">
        <f>SUM(C270,J270,T270,AD270,)</f>
        <v>1</v>
      </c>
    </row>
    <row r="271">
      <c r="A271" s="61" t="str">
        <f>DATA!A270</f>
        <v>VŠMU (VSMU)</v>
      </c>
      <c r="B271" s="97" t="str">
        <f>DATA!C270&amp;" - "&amp;DATA!B270</f>
        <v>Autor hudby - SM1</v>
      </c>
      <c r="C271" s="84">
        <f>SUM(D271:I271)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4</v>
      </c>
      <c r="U271">
        <v>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s="84">
        <v>0</v>
      </c>
      <c r="AE271" s="89">
        <f>SUM(C271,J271,T271,AD271,)</f>
        <v>4</v>
      </c>
    </row>
    <row r="272">
      <c r="A272" s="61" t="str">
        <f>DATA!A271</f>
        <v>VŠMU (VSMU)</v>
      </c>
      <c r="B272" s="97" t="str">
        <f>DATA!C271&amp;" - "&amp;DATA!B271</f>
        <v>Autor pohybovej spolupráce - SM1</v>
      </c>
      <c r="C272" s="84">
        <f>SUM(D272:I272)</f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2</v>
      </c>
      <c r="U272">
        <v>2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84">
        <v>0</v>
      </c>
      <c r="AE272" s="89">
        <f>SUM(C272,J272,T272,AD272,)</f>
        <v>2</v>
      </c>
    </row>
    <row r="273">
      <c r="A273" s="61" t="str">
        <f>DATA!A272</f>
        <v>VŠMU (VSMU)</v>
      </c>
      <c r="B273" s="97" t="str">
        <f>DATA!C272&amp;" - "&amp;DATA!B272</f>
        <v>Autor svetelného dizajnu - SM1</v>
      </c>
      <c r="C273" s="84">
        <f>SUM(D273:I273)</f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2</v>
      </c>
      <c r="U273">
        <v>2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s="84">
        <v>0</v>
      </c>
      <c r="AE273" s="89">
        <f>SUM(C273,J273,T273,AD273,)</f>
        <v>2</v>
      </c>
    </row>
    <row r="274">
      <c r="A274" s="61" t="str">
        <f>DATA!A273</f>
        <v>VŠMU (VSMU)</v>
      </c>
      <c r="B274" s="97" t="str">
        <f>DATA!C273&amp;" - "&amp;DATA!B273</f>
        <v>Dirigent - SM1</v>
      </c>
      <c r="C274" s="84">
        <f>SUM(D274:I274)</f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0</v>
      </c>
      <c r="K274" s="13">
        <v>0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6</v>
      </c>
      <c r="U274">
        <v>6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6</v>
      </c>
    </row>
    <row r="275">
      <c r="A275" s="61" t="str">
        <f>DATA!A274</f>
        <v>VŠMU (VSMU)</v>
      </c>
      <c r="B275" s="97" t="str">
        <f>DATA!C274&amp;" - "&amp;DATA!B274</f>
        <v>Dizajnér - SM1</v>
      </c>
      <c r="C275" s="84">
        <f>SUM(D275:I275)</f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0</v>
      </c>
      <c r="K275" s="13">
        <v>0</v>
      </c>
      <c r="L275" s="13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1</v>
      </c>
      <c r="U275">
        <v>1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1</v>
      </c>
    </row>
    <row r="276">
      <c r="A276" s="61" t="str">
        <f>DATA!A275</f>
        <v>VŠMU (VSMU)</v>
      </c>
      <c r="B276" s="97" t="str">
        <f>DATA!C275&amp;" - "&amp;DATA!B275</f>
        <v>Dramaturg - SM1</v>
      </c>
      <c r="C276" s="84">
        <f>SUM(D276:I276)</f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3.5</v>
      </c>
      <c r="U276">
        <v>3.5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3.5</v>
      </c>
    </row>
    <row r="277">
      <c r="A277" s="61" t="str">
        <f>DATA!A276</f>
        <v>VŠMU (VSMU)</v>
      </c>
      <c r="B277" s="97" t="str">
        <f>DATA!C276&amp;" - "&amp;DATA!B276</f>
        <v>Dramaturg projektu - SM1</v>
      </c>
      <c r="C277" s="84">
        <f>SUM(D277:I277)</f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0.8</v>
      </c>
      <c r="U277">
        <v>0.8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0.8</v>
      </c>
    </row>
    <row r="278">
      <c r="A278" s="61" t="str">
        <f>DATA!A277</f>
        <v>VŠMU (VSMU)</v>
      </c>
      <c r="B278" s="97" t="str">
        <f>DATA!C277&amp;" - "&amp;DATA!B277</f>
        <v>Herec v hlavnej úlohe - SM1</v>
      </c>
      <c r="C278" s="84">
        <f>SUM(D278:I278)</f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0.77779</v>
      </c>
      <c r="U278">
        <v>0.77779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0.77779</v>
      </c>
    </row>
    <row r="279">
      <c r="A279" s="61" t="str">
        <f>DATA!A278</f>
        <v>VŠMU (VSMU)</v>
      </c>
      <c r="B279" s="97" t="str">
        <f>DATA!C278&amp;" - "&amp;DATA!B278</f>
        <v>Herec vo vedľajšej úlohe - SM1</v>
      </c>
      <c r="C279" s="84">
        <f>SUM(D279:I279)</f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0.11112</v>
      </c>
      <c r="U279">
        <v>0.11112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0.11112</v>
      </c>
    </row>
    <row r="280">
      <c r="A280" s="61" t="str">
        <f>DATA!A279</f>
        <v>VŠMU (VSMU)</v>
      </c>
      <c r="B280" s="97" t="str">
        <f>DATA!C279&amp;" - "&amp;DATA!B279</f>
        <v>Choreograf - SM1</v>
      </c>
      <c r="C280" s="84">
        <f>SUM(D280:I280)</f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3</v>
      </c>
      <c r="U280">
        <v>3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3</v>
      </c>
    </row>
    <row r="281">
      <c r="A281" s="61" t="str">
        <f>DATA!A280</f>
        <v>VŠMU (VSMU)</v>
      </c>
      <c r="B281" s="97" t="str">
        <f>DATA!C280&amp;" - "&amp;DATA!B280</f>
        <v>Inštrumentalista - SM1</v>
      </c>
      <c r="C281" s="84">
        <f>SUM(D281:I281)</f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4.30886</v>
      </c>
      <c r="U281">
        <v>4.30886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4.30886</v>
      </c>
    </row>
    <row r="282">
      <c r="A282" s="61" t="str">
        <f>DATA!A281</f>
        <v>VŠMU (VSMU)</v>
      </c>
      <c r="B282" s="97" t="str">
        <f>DATA!C281&amp;" - "&amp;DATA!B281</f>
        <v>Inštrumentalista - sólista - SM1</v>
      </c>
      <c r="C282" s="84">
        <f>SUM(D282:I282)</f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3</v>
      </c>
      <c r="U282">
        <v>3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3</v>
      </c>
    </row>
    <row r="283">
      <c r="A283" s="61" t="str">
        <f>DATA!A282</f>
        <v>VŠMU (VSMU)</v>
      </c>
      <c r="B283" s="97" t="str">
        <f>DATA!C282&amp;" - "&amp;DATA!B282</f>
        <v>Majster zvuku - SM1</v>
      </c>
      <c r="C283" s="84">
        <f>SUM(D283:I283)</f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1</v>
      </c>
      <c r="U283">
        <v>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1</v>
      </c>
    </row>
    <row r="284">
      <c r="A284" s="61" t="str">
        <f>DATA!A283</f>
        <v>VŠMU (VSMU)</v>
      </c>
      <c r="B284" s="97" t="str">
        <f>DATA!C283&amp;" - "&amp;DATA!B283</f>
        <v>Producent - SM1</v>
      </c>
      <c r="C284" s="84">
        <f>SUM(D284:I284)</f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1</v>
      </c>
      <c r="U284">
        <v>1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1</v>
      </c>
    </row>
    <row r="285">
      <c r="A285" s="61" t="str">
        <f>DATA!A284</f>
        <v>VŠMU (VSMU)</v>
      </c>
      <c r="B285" s="97" t="str">
        <f>DATA!C284&amp;" - "&amp;DATA!B284</f>
        <v>Producent - SM1</v>
      </c>
      <c r="C285" s="84">
        <f>SUM(D285:I285)</f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0.9</v>
      </c>
      <c r="U285">
        <v>0.9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0.9</v>
      </c>
    </row>
    <row r="286">
      <c r="A286" s="61" t="str">
        <f>DATA!A285</f>
        <v>VŠMU (VSMU)</v>
      </c>
      <c r="B286" s="97" t="str">
        <f>DATA!C285&amp;" - "&amp;DATA!B285</f>
        <v>Producent VFX - SM1</v>
      </c>
      <c r="C286" s="84">
        <f>SUM(D286:I286)</f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2</v>
      </c>
      <c r="U286">
        <v>2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2</v>
      </c>
    </row>
    <row r="287">
      <c r="A287" s="61" t="str">
        <f>DATA!A286</f>
        <v>VŠMU (VSMU)</v>
      </c>
      <c r="B287" s="97" t="str">
        <f>DATA!C286&amp;" - "&amp;DATA!B286</f>
        <v>Reštaurátor - SM1</v>
      </c>
      <c r="C287" s="84">
        <f>SUM(D287:I287)</f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1.5</v>
      </c>
      <c r="U287">
        <v>1.5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1.5</v>
      </c>
    </row>
    <row r="288">
      <c r="A288" s="61" t="str">
        <f>DATA!A287</f>
        <v>VŠMU (VSMU)</v>
      </c>
      <c r="B288" s="97" t="str">
        <f>DATA!C287&amp;" - "&amp;DATA!B287</f>
        <v>Režisér - SM1</v>
      </c>
      <c r="C288" s="84">
        <f>SUM(D288:I288)</f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3</v>
      </c>
      <c r="U288">
        <v>3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3</v>
      </c>
    </row>
    <row r="289">
      <c r="A289" s="61" t="str">
        <f>DATA!A288</f>
        <v>VŠMU (VSMU)</v>
      </c>
      <c r="B289" s="97" t="str">
        <f>DATA!C288&amp;" - "&amp;DATA!B288</f>
        <v>Režisér - SM1</v>
      </c>
      <c r="C289" s="84">
        <f>SUM(D289:I289)</f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6.5</v>
      </c>
      <c r="U289">
        <v>6.5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6.5</v>
      </c>
    </row>
    <row r="290">
      <c r="A290" s="61" t="str">
        <f>DATA!A289</f>
        <v>VŠMU (VSMU)</v>
      </c>
      <c r="B290" s="97" t="str">
        <f>DATA!C289&amp;" - "&amp;DATA!B289</f>
        <v>Scénograf - SM1</v>
      </c>
      <c r="C290" s="84">
        <f>SUM(D290:I290)</f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1</v>
      </c>
      <c r="U290">
        <v>1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1</v>
      </c>
    </row>
    <row r="291">
      <c r="A291" s="61" t="str">
        <f>DATA!A290</f>
        <v>VŠMU (VSMU)</v>
      </c>
      <c r="B291" s="97" t="str">
        <f>DATA!C290&amp;" - "&amp;DATA!B290</f>
        <v>Supervízor vizuálnych efektov - SM1</v>
      </c>
      <c r="C291" s="84">
        <f>SUM(D291:I291)</f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1</v>
      </c>
      <c r="U291">
        <v>1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1</v>
      </c>
    </row>
    <row r="292">
      <c r="A292" s="61" t="str">
        <f>DATA!A291</f>
        <v>VŠMU (VSMU)</v>
      </c>
      <c r="B292" s="97" t="str">
        <f>DATA!C291&amp;" - "&amp;DATA!B291</f>
        <v>Tanečný interpret - SM1</v>
      </c>
      <c r="C292" s="84">
        <f>SUM(D292:I292)</f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0.66668</v>
      </c>
      <c r="U292">
        <v>0.66668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0.66668</v>
      </c>
    </row>
    <row r="293">
      <c r="A293" s="61" t="str">
        <f>DATA!A292</f>
        <v>VŠMU (VSMU)</v>
      </c>
      <c r="B293" s="97" t="str">
        <f>DATA!C292&amp;" - "&amp;DATA!B292</f>
        <v>Vedúci výpravy - SM1</v>
      </c>
      <c r="C293" s="84">
        <f>SUM(D293:I293)</f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0.33334</v>
      </c>
      <c r="U293">
        <v>0.33334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0.33334</v>
      </c>
    </row>
    <row r="294">
      <c r="A294" s="61" t="str">
        <f>DATA!A293</f>
        <v>VŠMU (VSMU)</v>
      </c>
      <c r="B294" s="97" t="str">
        <f>DATA!C293&amp;" - "&amp;DATA!B293</f>
        <v>Výkonný producent - SM1</v>
      </c>
      <c r="C294" s="84">
        <f>SUM(D294:I294)</f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1</v>
      </c>
      <c r="U294">
        <v>1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1</v>
      </c>
    </row>
    <row r="295">
      <c r="A295" s="61" t="str">
        <f>DATA!A294</f>
        <v>VŠMU (VSMU)</v>
      </c>
      <c r="B295" s="97" t="str">
        <f>DATA!C294&amp;" - "&amp;DATA!B294</f>
        <v>Autor bábok - SM2</v>
      </c>
      <c r="C295" s="84">
        <f>SUM(D295:I295)</f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1</v>
      </c>
      <c r="U295">
        <v>0</v>
      </c>
      <c r="V295">
        <v>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1</v>
      </c>
    </row>
    <row r="296">
      <c r="A296" s="61" t="str">
        <f>DATA!A295</f>
        <v>VŠMU (VSMU)</v>
      </c>
      <c r="B296" s="97" t="str">
        <f>DATA!C295&amp;" - "&amp;DATA!B295</f>
        <v>Autor dramatického diela - SM2</v>
      </c>
      <c r="C296" s="84">
        <f>SUM(D296:I296)</f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1</v>
      </c>
      <c r="U296">
        <v>0</v>
      </c>
      <c r="V296">
        <v>1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1</v>
      </c>
    </row>
    <row r="297">
      <c r="A297" s="61" t="str">
        <f>DATA!A296</f>
        <v>VŠMU (VSMU)</v>
      </c>
      <c r="B297" s="97" t="str">
        <f>DATA!C296&amp;" - "&amp;DATA!B296</f>
        <v>Autor hudby - SM2</v>
      </c>
      <c r="C297" s="84">
        <f>SUM(D297:I297)</f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1</v>
      </c>
      <c r="U297">
        <v>0</v>
      </c>
      <c r="V297">
        <v>1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1</v>
      </c>
    </row>
    <row r="298">
      <c r="A298" s="61" t="str">
        <f>DATA!A297</f>
        <v>VŠMU (VSMU)</v>
      </c>
      <c r="B298" s="97" t="str">
        <f>DATA!C297&amp;" - "&amp;DATA!B297</f>
        <v>Autor textu - SM2</v>
      </c>
      <c r="C298" s="84">
        <f>SUM(D298:I298)</f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1</v>
      </c>
      <c r="U298">
        <v>0</v>
      </c>
      <c r="V298">
        <v>1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1</v>
      </c>
    </row>
    <row r="299">
      <c r="A299" s="61" t="str">
        <f>DATA!A298</f>
        <v>VŠMU (VSMU)</v>
      </c>
      <c r="B299" s="97" t="str">
        <f>DATA!C298&amp;" - "&amp;DATA!B298</f>
        <v>Dirigent - SM2</v>
      </c>
      <c r="C299" s="84">
        <f>SUM(D299:I299)</f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4</v>
      </c>
      <c r="U299">
        <v>0</v>
      </c>
      <c r="V299">
        <v>4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4</v>
      </c>
    </row>
    <row r="300">
      <c r="A300" s="61" t="str">
        <f>DATA!A299</f>
        <v>VŠMU (VSMU)</v>
      </c>
      <c r="B300" s="97" t="str">
        <f>DATA!C299&amp;" - "&amp;DATA!B299</f>
        <v>Inštrumentalista - SM2</v>
      </c>
      <c r="C300" s="84">
        <f>SUM(D300:I300)</f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1.62507</v>
      </c>
      <c r="U300">
        <v>0</v>
      </c>
      <c r="V300">
        <v>1.62507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1.62507</v>
      </c>
    </row>
    <row r="301">
      <c r="A301" s="61" t="str">
        <f>DATA!A300</f>
        <v>VŠMU (VSMU)</v>
      </c>
      <c r="B301" s="97" t="str">
        <f>DATA!C300&amp;" - "&amp;DATA!B300</f>
        <v>Inštrumentalista - sólista - SM2</v>
      </c>
      <c r="C301" s="84">
        <f>SUM(D301:I301)</f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5</v>
      </c>
      <c r="U301">
        <v>0</v>
      </c>
      <c r="V301">
        <v>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5</v>
      </c>
    </row>
    <row r="302">
      <c r="A302" s="61" t="str">
        <f>DATA!A301</f>
        <v>VŠMU (VSMU)</v>
      </c>
      <c r="B302" s="97" t="str">
        <f>DATA!C301&amp;" - "&amp;DATA!B301</f>
        <v>Kostýmový výtvarník - SM2</v>
      </c>
      <c r="C302" s="84">
        <f>SUM(D302:I302)</f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1.66668</v>
      </c>
      <c r="U302">
        <v>0</v>
      </c>
      <c r="V302">
        <v>1.66668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1.66668</v>
      </c>
    </row>
    <row r="303">
      <c r="A303" s="61" t="str">
        <f>DATA!A302</f>
        <v>VŠMU (VSMU)</v>
      </c>
      <c r="B303" s="97" t="str">
        <f>DATA!C302&amp;" - "&amp;DATA!B302</f>
        <v>Režisér - SM2</v>
      </c>
      <c r="C303" s="84">
        <f>SUM(D303:I303)</f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2</v>
      </c>
      <c r="U303">
        <v>0</v>
      </c>
      <c r="V303">
        <v>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2</v>
      </c>
    </row>
    <row r="304">
      <c r="A304" s="61" t="str">
        <f>DATA!A303</f>
        <v>VŠMU (VSMU)</v>
      </c>
      <c r="B304" s="97" t="str">
        <f>DATA!C303&amp;" - "&amp;DATA!B303</f>
        <v>Režisér - SM2</v>
      </c>
      <c r="C304" s="84">
        <f>SUM(D304:I304)</f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11</v>
      </c>
      <c r="U304">
        <v>0</v>
      </c>
      <c r="V304">
        <v>11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11</v>
      </c>
    </row>
    <row r="305">
      <c r="A305" s="61" t="str">
        <f>DATA!A304</f>
        <v>VŠMU (VSMU)</v>
      </c>
      <c r="B305" s="97" t="str">
        <f>DATA!C304&amp;" - "&amp;DATA!B304</f>
        <v>Scénograf - SM2</v>
      </c>
      <c r="C305" s="84">
        <f>SUM(D305:I305)</f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1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1</v>
      </c>
    </row>
    <row r="306">
      <c r="A306" s="61" t="str">
        <f>DATA!A305</f>
        <v>VŠMU (VSMU)</v>
      </c>
      <c r="B306" s="97" t="str">
        <f>DATA!C305&amp;" - "&amp;DATA!B305</f>
        <v>Umelecký vedúci - SM2</v>
      </c>
      <c r="C306" s="84">
        <f>SUM(D306:I306)</f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1</v>
      </c>
      <c r="U306">
        <v>0</v>
      </c>
      <c r="V306">
        <v>1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1</v>
      </c>
    </row>
    <row r="307">
      <c r="A307" s="61" t="str">
        <f>DATA!A306</f>
        <v>VŠMU (VSMU)</v>
      </c>
      <c r="B307" s="97" t="str">
        <f>DATA!C306&amp;" - "&amp;DATA!B306</f>
        <v>Autor animácie - SM3</v>
      </c>
      <c r="C307" s="84">
        <f>SUM(D307:I307)</f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0.5</v>
      </c>
      <c r="U307">
        <v>0</v>
      </c>
      <c r="V307">
        <v>0</v>
      </c>
      <c r="W307">
        <v>0.5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0.5</v>
      </c>
    </row>
    <row r="308">
      <c r="A308" s="61" t="str">
        <f>DATA!A307</f>
        <v>VŠMU (VSMU)</v>
      </c>
      <c r="B308" s="97" t="str">
        <f>DATA!C307&amp;" - "&amp;DATA!B307</f>
        <v>Autor hudby - SM3</v>
      </c>
      <c r="C308" s="84">
        <f>SUM(D308:I308)</f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3</v>
      </c>
      <c r="U308">
        <v>0</v>
      </c>
      <c r="V308">
        <v>0</v>
      </c>
      <c r="W308">
        <v>3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3</v>
      </c>
    </row>
    <row r="309">
      <c r="A309" s="61" t="str">
        <f>DATA!A308</f>
        <v>VŠMU (VSMU)</v>
      </c>
      <c r="B309" s="97" t="str">
        <f>DATA!C308&amp;" - "&amp;DATA!B308</f>
        <v>Autor námetu - SM3</v>
      </c>
      <c r="C309" s="84">
        <f>SUM(D309:I309)</f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0.5</v>
      </c>
      <c r="U309">
        <v>0</v>
      </c>
      <c r="V309">
        <v>0</v>
      </c>
      <c r="W309">
        <v>0.5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0.5</v>
      </c>
    </row>
    <row r="310">
      <c r="A310" s="61" t="str">
        <f>DATA!A309</f>
        <v>VŠMU (VSMU)</v>
      </c>
      <c r="B310" s="97" t="str">
        <f>DATA!C309&amp;" - "&amp;DATA!B309</f>
        <v>Autor scenára - SM3</v>
      </c>
      <c r="C310" s="84">
        <f>SUM(D310:I310)</f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0.5</v>
      </c>
      <c r="U310">
        <v>0</v>
      </c>
      <c r="V310">
        <v>0</v>
      </c>
      <c r="W310">
        <v>0.5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0.5</v>
      </c>
    </row>
    <row r="311">
      <c r="A311" s="61" t="str">
        <f>DATA!A310</f>
        <v>VŠMU (VSMU)</v>
      </c>
      <c r="B311" s="97" t="str">
        <f>DATA!C310&amp;" - "&amp;DATA!B310</f>
        <v>Dirigent - SM3</v>
      </c>
      <c r="C311" s="84">
        <f>SUM(D311:I311)</f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34</v>
      </c>
      <c r="U311">
        <v>0</v>
      </c>
      <c r="V311">
        <v>0</v>
      </c>
      <c r="W311">
        <v>34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34</v>
      </c>
    </row>
    <row r="312">
      <c r="A312" s="61" t="str">
        <f>DATA!A311</f>
        <v>VŠMU (VSMU)</v>
      </c>
      <c r="B312" s="97" t="str">
        <f>DATA!C311&amp;" - "&amp;DATA!B311</f>
        <v>Dramaturg - SM3</v>
      </c>
      <c r="C312" s="84">
        <f>SUM(D312:I312)</f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1</v>
      </c>
      <c r="U312">
        <v>0</v>
      </c>
      <c r="V312">
        <v>0</v>
      </c>
      <c r="W312">
        <v>1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1</v>
      </c>
    </row>
    <row r="313">
      <c r="A313" s="61" t="str">
        <f>DATA!A312</f>
        <v>VŠMU (VSMU)</v>
      </c>
      <c r="B313" s="97" t="str">
        <f>DATA!C312&amp;" - "&amp;DATA!B312</f>
        <v>Inštrumentalista - SM3</v>
      </c>
      <c r="C313" s="84">
        <f>SUM(D313:I313)</f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18.39675</v>
      </c>
      <c r="U313">
        <v>0</v>
      </c>
      <c r="V313">
        <v>0</v>
      </c>
      <c r="W313">
        <v>18.39675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18.39675</v>
      </c>
    </row>
    <row r="314">
      <c r="A314" s="61" t="str">
        <f>DATA!A313</f>
        <v>VŠMU (VSMU)</v>
      </c>
      <c r="B314" s="97" t="str">
        <f>DATA!C313&amp;" - "&amp;DATA!B313</f>
        <v>Inštrumentalista - sólista - SM3</v>
      </c>
      <c r="C314" s="84">
        <f>SUM(D314:I314)</f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15.5</v>
      </c>
      <c r="U314">
        <v>0</v>
      </c>
      <c r="V314">
        <v>0</v>
      </c>
      <c r="W314">
        <v>15.5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15.5</v>
      </c>
    </row>
    <row r="315">
      <c r="A315" s="61" t="str">
        <f>DATA!A314</f>
        <v>VŠMU (VSMU)</v>
      </c>
      <c r="B315" s="97" t="str">
        <f>DATA!C314&amp;" - "&amp;DATA!B314</f>
        <v>Majster zvuku - SM3</v>
      </c>
      <c r="C315" s="84">
        <f>SUM(D315:I315)</f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1</v>
      </c>
      <c r="U315">
        <v>0</v>
      </c>
      <c r="V315">
        <v>0</v>
      </c>
      <c r="W315">
        <v>1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Producent - SM3</v>
      </c>
      <c r="C316" s="84">
        <f>SUM(D316:I316)</f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1</v>
      </c>
      <c r="U316">
        <v>0</v>
      </c>
      <c r="V316">
        <v>0</v>
      </c>
      <c r="W316">
        <v>1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1</v>
      </c>
    </row>
    <row r="317">
      <c r="A317" s="61" t="str">
        <f>DATA!A316</f>
        <v>VŠMU (VSMU)</v>
      </c>
      <c r="B317" s="97" t="str">
        <f>DATA!C316&amp;" - "&amp;DATA!B316</f>
        <v>Režisér animácie - SM3</v>
      </c>
      <c r="C317" s="84">
        <f>SUM(D317:I317)</f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0.5</v>
      </c>
      <c r="U317">
        <v>0</v>
      </c>
      <c r="V317">
        <v>0</v>
      </c>
      <c r="W317">
        <v>0.5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0.5</v>
      </c>
    </row>
    <row r="318">
      <c r="A318" s="61" t="str">
        <f>DATA!A317</f>
        <v>VŠMU (VSMU)</v>
      </c>
      <c r="B318" s="97" t="str">
        <f>DATA!C317&amp;" - "&amp;DATA!B317</f>
        <v>Spevák - sólista - SM3</v>
      </c>
      <c r="C318" s="84">
        <f>SUM(D318:I318)</f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6.5</v>
      </c>
      <c r="U318">
        <v>0</v>
      </c>
      <c r="V318">
        <v>0</v>
      </c>
      <c r="W318">
        <v>6.5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6.5</v>
      </c>
    </row>
    <row r="319">
      <c r="A319" s="61" t="str">
        <f>DATA!A318</f>
        <v>VŠMU (VSMU)</v>
      </c>
      <c r="B319" s="97" t="str">
        <f>DATA!C318&amp;" - "&amp;DATA!B318</f>
        <v>Strihač - SM3</v>
      </c>
      <c r="C319" s="84">
        <f>SUM(D319:I319)</f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1</v>
      </c>
      <c r="U319">
        <v>0</v>
      </c>
      <c r="V319">
        <v>0</v>
      </c>
      <c r="W319">
        <v>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0</v>
      </c>
      <c r="AE319" s="89">
        <f>SUM(C319,J319,T319,AD319,)</f>
        <v>1</v>
      </c>
    </row>
    <row r="320">
      <c r="A320" s="61" t="str">
        <f>DATA!A319</f>
        <v>VŠMU (VSMU)</v>
      </c>
      <c r="B320" s="97" t="str">
        <f>DATA!C319&amp;" - "&amp;DATA!B319</f>
        <v>Asistent réžie - SN1</v>
      </c>
      <c r="C320" s="84">
        <f>SUM(D320:I320)</f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0.66668</v>
      </c>
      <c r="U320">
        <v>0</v>
      </c>
      <c r="V320">
        <v>0</v>
      </c>
      <c r="W320">
        <v>0</v>
      </c>
      <c r="X320">
        <v>0.66668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0</v>
      </c>
      <c r="AE320" s="89">
        <f>SUM(C320,J320,T320,AD320,)</f>
        <v>0.66668</v>
      </c>
    </row>
    <row r="321">
      <c r="A321" s="61" t="str">
        <f>DATA!A320</f>
        <v>VŠMU (VSMU)</v>
      </c>
      <c r="B321" s="97" t="str">
        <f>DATA!C320&amp;" - "&amp;DATA!B320</f>
        <v>Autor bábok - SN1</v>
      </c>
      <c r="C321" s="84">
        <f>SUM(D321:I321)</f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1</v>
      </c>
      <c r="U321">
        <v>0</v>
      </c>
      <c r="V321">
        <v>0</v>
      </c>
      <c r="W321">
        <v>0</v>
      </c>
      <c r="X321">
        <v>1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1</v>
      </c>
    </row>
    <row r="322">
      <c r="A322" s="61" t="str">
        <f>DATA!A321</f>
        <v>VŠMU (VSMU)</v>
      </c>
      <c r="B322" s="97" t="str">
        <f>DATA!C321&amp;" - "&amp;DATA!B321</f>
        <v>Autor dramatického diela - SN1</v>
      </c>
      <c r="C322" s="84">
        <f>SUM(D322:I322)</f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1</v>
      </c>
      <c r="U322">
        <v>0</v>
      </c>
      <c r="V322">
        <v>0</v>
      </c>
      <c r="W322">
        <v>0</v>
      </c>
      <c r="X322">
        <v>1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1</v>
      </c>
    </row>
    <row r="323">
      <c r="A323" s="61" t="str">
        <f>DATA!A322</f>
        <v>VŠMU (VSMU)</v>
      </c>
      <c r="B323" s="97" t="str">
        <f>DATA!C322&amp;" - "&amp;DATA!B322</f>
        <v>Autor hudby - SN1</v>
      </c>
      <c r="C323" s="84">
        <f>SUM(D323:I323)</f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5</v>
      </c>
      <c r="U323">
        <v>0</v>
      </c>
      <c r="V323">
        <v>0</v>
      </c>
      <c r="W323">
        <v>0</v>
      </c>
      <c r="X323">
        <v>5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5</v>
      </c>
    </row>
    <row r="324">
      <c r="A324" s="61" t="str">
        <f>DATA!A323</f>
        <v>VŠMU (VSMU)</v>
      </c>
      <c r="B324" s="97" t="str">
        <f>DATA!C323&amp;" - "&amp;DATA!B323</f>
        <v>Autor pohybovej spolupráce - SN1</v>
      </c>
      <c r="C324" s="84">
        <f>SUM(D324:I324)</f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2</v>
      </c>
      <c r="U324">
        <v>0</v>
      </c>
      <c r="V324">
        <v>0</v>
      </c>
      <c r="W324">
        <v>0</v>
      </c>
      <c r="X324">
        <v>2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2</v>
      </c>
    </row>
    <row r="325">
      <c r="A325" s="61" t="str">
        <f>DATA!A324</f>
        <v>VŠMU (VSMU)</v>
      </c>
      <c r="B325" s="97" t="str">
        <f>DATA!C324&amp;" - "&amp;DATA!B324</f>
        <v>Autor svetelného dizajnu - SN1</v>
      </c>
      <c r="C325" s="84">
        <f>SUM(D325:I325)</f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3</v>
      </c>
      <c r="U325">
        <v>0</v>
      </c>
      <c r="V325">
        <v>0</v>
      </c>
      <c r="W325">
        <v>0</v>
      </c>
      <c r="X325">
        <v>3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3</v>
      </c>
    </row>
    <row r="326">
      <c r="A326" s="61" t="str">
        <f>DATA!A325</f>
        <v>VŠMU (VSMU)</v>
      </c>
      <c r="B326" s="97" t="str">
        <f>DATA!C325&amp;" - "&amp;DATA!B325</f>
        <v>Autor úpravy dramatického diela - SN1</v>
      </c>
      <c r="C326" s="84">
        <f>SUM(D326:I326)</f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0.5</v>
      </c>
      <c r="U326">
        <v>0</v>
      </c>
      <c r="V326">
        <v>0</v>
      </c>
      <c r="W326">
        <v>0</v>
      </c>
      <c r="X326">
        <v>0.5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0.5</v>
      </c>
    </row>
    <row r="327">
      <c r="A327" s="61" t="str">
        <f>DATA!A326</f>
        <v>VŠMU (VSMU)</v>
      </c>
      <c r="B327" s="97" t="str">
        <f>DATA!C326&amp;" - "&amp;DATA!B326</f>
        <v>Autor vizuálnych efektov - SN1</v>
      </c>
      <c r="C327" s="84">
        <f>SUM(D327:I327)</f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1</v>
      </c>
      <c r="U327">
        <v>0</v>
      </c>
      <c r="V327">
        <v>0</v>
      </c>
      <c r="W327">
        <v>0</v>
      </c>
      <c r="X327">
        <v>1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1</v>
      </c>
    </row>
    <row r="328">
      <c r="A328" s="61" t="str">
        <f>DATA!A327</f>
        <v>VŠMU (VSMU)</v>
      </c>
      <c r="B328" s="97" t="str">
        <f>DATA!C327&amp;" - "&amp;DATA!B327</f>
        <v>Dirigent - SN1</v>
      </c>
      <c r="C328" s="84">
        <f>SUM(D328:I328)</f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11</v>
      </c>
      <c r="U328">
        <v>0</v>
      </c>
      <c r="V328">
        <v>0</v>
      </c>
      <c r="W328">
        <v>0</v>
      </c>
      <c r="X328">
        <v>11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11</v>
      </c>
    </row>
    <row r="329">
      <c r="A329" s="61" t="str">
        <f>DATA!A328</f>
        <v>VŠMU (VSMU)</v>
      </c>
      <c r="B329" s="97" t="str">
        <f>DATA!C328&amp;" - "&amp;DATA!B328</f>
        <v>Dramaturg - SN1</v>
      </c>
      <c r="C329" s="84">
        <f>SUM(D329:I329)</f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1</v>
      </c>
      <c r="U329">
        <v>0</v>
      </c>
      <c r="V329">
        <v>0</v>
      </c>
      <c r="W329">
        <v>0</v>
      </c>
      <c r="X329">
        <v>1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1</v>
      </c>
    </row>
    <row r="330">
      <c r="A330" s="61" t="str">
        <f>DATA!A329</f>
        <v>VŠMU (VSMU)</v>
      </c>
      <c r="B330" s="97" t="str">
        <f>DATA!C329&amp;" - "&amp;DATA!B329</f>
        <v>Dramaturg - SN1</v>
      </c>
      <c r="C330" s="84">
        <f>SUM(D330:I330)</f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4</v>
      </c>
      <c r="U330">
        <v>0</v>
      </c>
      <c r="V330">
        <v>0</v>
      </c>
      <c r="W330">
        <v>0</v>
      </c>
      <c r="X330">
        <v>4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4</v>
      </c>
    </row>
    <row r="331">
      <c r="A331" s="61" t="str">
        <f>DATA!A330</f>
        <v>VŠMU (VSMU)</v>
      </c>
      <c r="B331" s="97" t="str">
        <f>DATA!C330&amp;" - "&amp;DATA!B330</f>
        <v>Dramaturg projektu - SN1</v>
      </c>
      <c r="C331" s="84">
        <f>SUM(D331:I331)</f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1.25</v>
      </c>
      <c r="U331">
        <v>0</v>
      </c>
      <c r="V331">
        <v>0</v>
      </c>
      <c r="W331">
        <v>0</v>
      </c>
      <c r="X331">
        <v>1.25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1.25</v>
      </c>
    </row>
    <row r="332">
      <c r="A332" s="61" t="str">
        <f>DATA!A331</f>
        <v>VŠMU (VSMU)</v>
      </c>
      <c r="B332" s="97" t="str">
        <f>DATA!C331&amp;" - "&amp;DATA!B331</f>
        <v>Herec v hlavnej úlohe - SN1</v>
      </c>
      <c r="C332" s="84">
        <f>SUM(D332:I332)</f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1.58058</v>
      </c>
      <c r="U332">
        <v>0</v>
      </c>
      <c r="V332">
        <v>0</v>
      </c>
      <c r="W332">
        <v>0</v>
      </c>
      <c r="X332">
        <v>1.58058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1.58058</v>
      </c>
    </row>
    <row r="333">
      <c r="A333" s="61" t="str">
        <f>DATA!A332</f>
        <v>VŠMU (VSMU)</v>
      </c>
      <c r="B333" s="97" t="str">
        <f>DATA!C332&amp;" - "&amp;DATA!B332</f>
        <v>Herec v hlavnej úlohe - SN1</v>
      </c>
      <c r="C333" s="84">
        <f>SUM(D333:I333)</f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2.6103</v>
      </c>
      <c r="U333">
        <v>0</v>
      </c>
      <c r="V333">
        <v>0</v>
      </c>
      <c r="W333">
        <v>0</v>
      </c>
      <c r="X333">
        <v>2.6103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2.6103</v>
      </c>
    </row>
    <row r="334">
      <c r="A334" s="61" t="str">
        <f>DATA!A333</f>
        <v>VŠMU (VSMU)</v>
      </c>
      <c r="B334" s="97" t="str">
        <f>DATA!C333&amp;" - "&amp;DATA!B333</f>
        <v>Herec vo vedľajšej úlohe - SN1</v>
      </c>
      <c r="C334" s="84">
        <f>SUM(D334:I334)</f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0.22223</v>
      </c>
      <c r="U334">
        <v>0</v>
      </c>
      <c r="V334">
        <v>0</v>
      </c>
      <c r="W334">
        <v>0</v>
      </c>
      <c r="X334">
        <v>0.22223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0.22223</v>
      </c>
    </row>
    <row r="335">
      <c r="A335" s="61" t="str">
        <f>DATA!A334</f>
        <v>VŠMU (VSMU)</v>
      </c>
      <c r="B335" s="97" t="str">
        <f>DATA!C334&amp;" - "&amp;DATA!B334</f>
        <v>Herec vo vedľajšej úlohe - SN1</v>
      </c>
      <c r="C335" s="84">
        <f>SUM(D335:I335)</f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0.04366</v>
      </c>
      <c r="U335">
        <v>0</v>
      </c>
      <c r="V335">
        <v>0</v>
      </c>
      <c r="W335">
        <v>0</v>
      </c>
      <c r="X335">
        <v>0.04366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0.04366</v>
      </c>
    </row>
    <row r="336">
      <c r="A336" s="61" t="str">
        <f>DATA!A335</f>
        <v>VŠMU (VSMU)</v>
      </c>
      <c r="B336" s="97" t="str">
        <f>DATA!C335&amp;" - "&amp;DATA!B335</f>
        <v>Hlasový pedagóg - SN1</v>
      </c>
      <c r="C336" s="84">
        <f>SUM(D336:I336)</f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1</v>
      </c>
      <c r="U336">
        <v>0</v>
      </c>
      <c r="V336">
        <v>0</v>
      </c>
      <c r="W336">
        <v>0</v>
      </c>
      <c r="X336">
        <v>1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1</v>
      </c>
    </row>
    <row r="337">
      <c r="A337" s="61" t="str">
        <f>DATA!A336</f>
        <v>VŠMU (VSMU)</v>
      </c>
      <c r="B337" s="97" t="str">
        <f>DATA!C336&amp;" - "&amp;DATA!B336</f>
        <v>Choreograf - SN1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2.16666</v>
      </c>
      <c r="U337">
        <v>0</v>
      </c>
      <c r="V337">
        <v>0</v>
      </c>
      <c r="W337">
        <v>0</v>
      </c>
      <c r="X337">
        <v>2.16666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0</v>
      </c>
      <c r="AE337" s="89">
        <f>SUM(C337,J337,T337,AD337,)</f>
        <v>2.16666</v>
      </c>
    </row>
    <row r="338">
      <c r="A338" s="61" t="str">
        <f>DATA!A337</f>
        <v>VŠMU (VSMU)</v>
      </c>
      <c r="B338" s="97" t="str">
        <f>DATA!C337&amp;" - "&amp;DATA!B337</f>
        <v>Inštrumentalista - SN1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6.94671</v>
      </c>
      <c r="U338">
        <v>0</v>
      </c>
      <c r="V338">
        <v>0</v>
      </c>
      <c r="W338">
        <v>0</v>
      </c>
      <c r="X338">
        <v>6.94671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0</v>
      </c>
      <c r="AE338" s="89">
        <f>SUM(C338,J338,T338,AD338,)</f>
        <v>6.94671</v>
      </c>
    </row>
    <row r="339">
      <c r="A339" s="61" t="str">
        <f>DATA!A338</f>
        <v>VŠMU (VSMU)</v>
      </c>
      <c r="B339" s="97" t="str">
        <f>DATA!C338&amp;" - "&amp;DATA!B338</f>
        <v>Inštrumentalista - sólista - SN1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11.68333</v>
      </c>
      <c r="U339">
        <v>0</v>
      </c>
      <c r="V339">
        <v>0</v>
      </c>
      <c r="W339">
        <v>0</v>
      </c>
      <c r="X339">
        <v>11.68333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0</v>
      </c>
      <c r="AE339" s="89">
        <f>SUM(C339,J339,T339,AD339,)</f>
        <v>11.68333</v>
      </c>
    </row>
    <row r="340">
      <c r="A340" s="61" t="str">
        <f>DATA!A339</f>
        <v>VŠMU (VSMU)</v>
      </c>
      <c r="B340" s="97" t="str">
        <f>DATA!C339&amp;" - "&amp;DATA!B339</f>
        <v>Kostýmový výtvarník - SN1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4</v>
      </c>
      <c r="U340">
        <v>0</v>
      </c>
      <c r="V340">
        <v>0</v>
      </c>
      <c r="W340">
        <v>0</v>
      </c>
      <c r="X340">
        <v>4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0</v>
      </c>
      <c r="AE340" s="89">
        <f>SUM(C340,J340,T340,AD340,)</f>
        <v>4</v>
      </c>
    </row>
    <row r="341">
      <c r="A341" s="61" t="str">
        <f>DATA!A340</f>
        <v>VŠMU (VSMU)</v>
      </c>
      <c r="B341" s="97" t="str">
        <f>DATA!C340&amp;" - "&amp;DATA!B340</f>
        <v>Majster zvuku - SN1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0.5</v>
      </c>
      <c r="U341">
        <v>0</v>
      </c>
      <c r="V341">
        <v>0</v>
      </c>
      <c r="W341">
        <v>0</v>
      </c>
      <c r="X341">
        <v>0.5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0.5</v>
      </c>
    </row>
    <row r="342">
      <c r="A342" s="61" t="str">
        <f>DATA!A341</f>
        <v>VŠMU (VSMU)</v>
      </c>
      <c r="B342" s="97" t="str">
        <f>DATA!C341&amp;" - "&amp;DATA!B341</f>
        <v>Producent - SN1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0.66668</v>
      </c>
      <c r="U342">
        <v>0</v>
      </c>
      <c r="V342">
        <v>0</v>
      </c>
      <c r="W342">
        <v>0</v>
      </c>
      <c r="X342">
        <v>0.66668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0.66668</v>
      </c>
    </row>
    <row r="343">
      <c r="A343" s="61" t="str">
        <f>DATA!A342</f>
        <v>VŠMU (VSMU)</v>
      </c>
      <c r="B343" s="97" t="str">
        <f>DATA!C342&amp;" - "&amp;DATA!B342</f>
        <v>Producent - SN1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0.66667</v>
      </c>
      <c r="U343">
        <v>0</v>
      </c>
      <c r="V343">
        <v>0</v>
      </c>
      <c r="W343">
        <v>0</v>
      </c>
      <c r="X343">
        <v>0.66667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0.66667</v>
      </c>
    </row>
    <row r="344">
      <c r="A344" s="61" t="str">
        <f>DATA!A343</f>
        <v>VŠMU (VSMU)</v>
      </c>
      <c r="B344" s="97" t="str">
        <f>DATA!C343&amp;" - "&amp;DATA!B343</f>
        <v>Režisér - SN1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13.5</v>
      </c>
      <c r="U344">
        <v>0</v>
      </c>
      <c r="V344">
        <v>0</v>
      </c>
      <c r="W344">
        <v>0</v>
      </c>
      <c r="X344">
        <v>13.5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13.5</v>
      </c>
    </row>
    <row r="345">
      <c r="A345" s="61" t="str">
        <f>DATA!A344</f>
        <v>VŠMU (VSMU)</v>
      </c>
      <c r="B345" s="97" t="str">
        <f>DATA!C344&amp;" - "&amp;DATA!B344</f>
        <v>Režisér - SN1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7</v>
      </c>
      <c r="U345">
        <v>0</v>
      </c>
      <c r="V345">
        <v>0</v>
      </c>
      <c r="W345">
        <v>0</v>
      </c>
      <c r="X345">
        <v>7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7</v>
      </c>
    </row>
    <row r="346">
      <c r="A346" s="61" t="str">
        <f>DATA!A345</f>
        <v>VŠMU (VSMU)</v>
      </c>
      <c r="B346" s="97" t="str">
        <f>DATA!C345&amp;" - "&amp;DATA!B345</f>
        <v>Scénograf - SN1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3</v>
      </c>
      <c r="U346">
        <v>0</v>
      </c>
      <c r="V346">
        <v>0</v>
      </c>
      <c r="W346">
        <v>0</v>
      </c>
      <c r="X346">
        <v>3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3</v>
      </c>
    </row>
    <row r="347">
      <c r="A347" s="61" t="str">
        <f>DATA!A346</f>
        <v>VŠMU (VSMU)</v>
      </c>
      <c r="B347" s="97" t="str">
        <f>DATA!C346&amp;" - "&amp;DATA!B346</f>
        <v>Spevák - SN1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1.12503</v>
      </c>
      <c r="U347">
        <v>0</v>
      </c>
      <c r="V347">
        <v>0</v>
      </c>
      <c r="W347">
        <v>0</v>
      </c>
      <c r="X347">
        <v>1.12503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1.12503</v>
      </c>
    </row>
    <row r="348">
      <c r="A348" s="61" t="str">
        <f>DATA!A347</f>
        <v>VŠMU (VSMU)</v>
      </c>
      <c r="B348" s="97" t="str">
        <f>DATA!C347&amp;" - "&amp;DATA!B347</f>
        <v>Spevák - sólista - SN1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0.95</v>
      </c>
      <c r="U348">
        <v>0</v>
      </c>
      <c r="V348">
        <v>0</v>
      </c>
      <c r="W348">
        <v>0</v>
      </c>
      <c r="X348">
        <v>0.95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0.95</v>
      </c>
    </row>
    <row r="349">
      <c r="A349" s="61" t="str">
        <f>DATA!A348</f>
        <v>VŠMU (VSMU)</v>
      </c>
      <c r="B349" s="97" t="str">
        <f>DATA!C348&amp;" - "&amp;DATA!B348</f>
        <v>Tanečný interpret - SN1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0.86591</v>
      </c>
      <c r="U349">
        <v>0</v>
      </c>
      <c r="V349">
        <v>0</v>
      </c>
      <c r="W349">
        <v>0</v>
      </c>
      <c r="X349">
        <v>0.86591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0.86591</v>
      </c>
    </row>
    <row r="350">
      <c r="A350" s="61" t="str">
        <f>DATA!A349</f>
        <v>VŠMU (VSMU)</v>
      </c>
      <c r="B350" s="97" t="str">
        <f>DATA!C349&amp;" - "&amp;DATA!B349</f>
        <v>Tanečný interpret - sólista - SN1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1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1</v>
      </c>
    </row>
    <row r="351">
      <c r="A351" s="61" t="str">
        <f>DATA!A350</f>
        <v>VŠMU (VSMU)</v>
      </c>
      <c r="B351" s="97" t="str">
        <f>DATA!C350&amp;" - "&amp;DATA!B350</f>
        <v>Výkonný producent - SN1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1</v>
      </c>
      <c r="U351">
        <v>0</v>
      </c>
      <c r="V351">
        <v>0</v>
      </c>
      <c r="W351">
        <v>0</v>
      </c>
      <c r="X351">
        <v>1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1</v>
      </c>
    </row>
    <row r="352">
      <c r="A352" s="61" t="str">
        <f>DATA!A351</f>
        <v>VŠMU (VSMU)</v>
      </c>
      <c r="B352" s="97" t="str">
        <f>DATA!C351&amp;" - "&amp;DATA!B351</f>
        <v>Autor dramatizácie literárneho diela - SN2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0.5</v>
      </c>
      <c r="U352">
        <v>0</v>
      </c>
      <c r="V352">
        <v>0</v>
      </c>
      <c r="W352">
        <v>0</v>
      </c>
      <c r="X352">
        <v>0</v>
      </c>
      <c r="Y352">
        <v>0.5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0.5</v>
      </c>
    </row>
    <row r="353">
      <c r="A353" s="61" t="str">
        <f>DATA!A352</f>
        <v>VŠMU (VSMU)</v>
      </c>
      <c r="B353" s="97" t="str">
        <f>DATA!C352&amp;" - "&amp;DATA!B352</f>
        <v>Autor gradingu - SN2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1</v>
      </c>
      <c r="U353">
        <v>0</v>
      </c>
      <c r="V353">
        <v>0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1</v>
      </c>
    </row>
    <row r="354">
      <c r="A354" s="61" t="str">
        <f>DATA!A353</f>
        <v>VŠMU (VSMU)</v>
      </c>
      <c r="B354" s="97" t="str">
        <f>DATA!C353&amp;" - "&amp;DATA!B353</f>
        <v>Autor hudby - SN2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7</v>
      </c>
      <c r="U354">
        <v>0</v>
      </c>
      <c r="V354">
        <v>0</v>
      </c>
      <c r="W354">
        <v>0</v>
      </c>
      <c r="X354">
        <v>0</v>
      </c>
      <c r="Y354">
        <v>7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7</v>
      </c>
    </row>
    <row r="355">
      <c r="A355" s="61" t="str">
        <f>DATA!A354</f>
        <v>VŠMU (VSMU)</v>
      </c>
      <c r="B355" s="97" t="str">
        <f>DATA!C354&amp;" - "&amp;DATA!B354</f>
        <v>Autor pohybovej spolupráce - SN2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2</v>
      </c>
      <c r="U355">
        <v>0</v>
      </c>
      <c r="V355">
        <v>0</v>
      </c>
      <c r="W355">
        <v>0</v>
      </c>
      <c r="X355">
        <v>0</v>
      </c>
      <c r="Y355">
        <v>2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2</v>
      </c>
    </row>
    <row r="356">
      <c r="A356" s="61" t="str">
        <f>DATA!A355</f>
        <v>VŠMU (VSMU)</v>
      </c>
      <c r="B356" s="97" t="str">
        <f>DATA!C355&amp;" - "&amp;DATA!B355</f>
        <v>Autor scenára - SN2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4</v>
      </c>
      <c r="U356">
        <v>0</v>
      </c>
      <c r="V356">
        <v>0</v>
      </c>
      <c r="W356">
        <v>0</v>
      </c>
      <c r="X356">
        <v>0</v>
      </c>
      <c r="Y356">
        <v>4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4</v>
      </c>
    </row>
    <row r="357">
      <c r="A357" s="61" t="str">
        <f>DATA!A356</f>
        <v>VŠMU (VSMU)</v>
      </c>
      <c r="B357" s="97" t="str">
        <f>DATA!C356&amp;" - "&amp;DATA!B356</f>
        <v>Autor svetelného dizajnu - SN2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2</v>
      </c>
      <c r="U357">
        <v>0</v>
      </c>
      <c r="V357">
        <v>0</v>
      </c>
      <c r="W357">
        <v>0</v>
      </c>
      <c r="X357">
        <v>0</v>
      </c>
      <c r="Y357">
        <v>2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2</v>
      </c>
    </row>
    <row r="358">
      <c r="A358" s="61" t="str">
        <f>DATA!A357</f>
        <v>VŠMU (VSMU)</v>
      </c>
      <c r="B358" s="97" t="str">
        <f>DATA!C357&amp;" - "&amp;DATA!B357</f>
        <v>Autor úpravy dramatického diela - SN2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1</v>
      </c>
      <c r="U358">
        <v>0</v>
      </c>
      <c r="V358">
        <v>0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1</v>
      </c>
    </row>
    <row r="359">
      <c r="A359" s="61" t="str">
        <f>DATA!A358</f>
        <v>VŠMU (VSMU)</v>
      </c>
      <c r="B359" s="97" t="str">
        <f>DATA!C358&amp;" - "&amp;DATA!B358</f>
        <v>Dirigent - SN2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8</v>
      </c>
      <c r="U359">
        <v>0</v>
      </c>
      <c r="V359">
        <v>0</v>
      </c>
      <c r="W359">
        <v>0</v>
      </c>
      <c r="X359">
        <v>0</v>
      </c>
      <c r="Y359">
        <v>8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8</v>
      </c>
    </row>
    <row r="360">
      <c r="A360" s="61" t="str">
        <f>DATA!A359</f>
        <v>VŠMU (VSMU)</v>
      </c>
      <c r="B360" s="97" t="str">
        <f>DATA!C359&amp;" - "&amp;DATA!B359</f>
        <v>Dirigent - SN2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1</v>
      </c>
      <c r="U360">
        <v>0</v>
      </c>
      <c r="V360">
        <v>0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1</v>
      </c>
    </row>
    <row r="361">
      <c r="A361" s="61" t="str">
        <f>DATA!A360</f>
        <v>VŠMU (VSMU)</v>
      </c>
      <c r="B361" s="97" t="str">
        <f>DATA!C360&amp;" - "&amp;DATA!B360</f>
        <v>Dizajnér - SN2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0.2</v>
      </c>
      <c r="U361">
        <v>0</v>
      </c>
      <c r="V361">
        <v>0</v>
      </c>
      <c r="W361">
        <v>0</v>
      </c>
      <c r="X361">
        <v>0</v>
      </c>
      <c r="Y361">
        <v>0.2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0.2</v>
      </c>
    </row>
    <row r="362">
      <c r="A362" s="61" t="str">
        <f>DATA!A361</f>
        <v>VŠMU (VSMU)</v>
      </c>
      <c r="B362" s="97" t="str">
        <f>DATA!C361&amp;" - "&amp;DATA!B361</f>
        <v>Dramaturg - SN2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2.5</v>
      </c>
      <c r="U362">
        <v>0</v>
      </c>
      <c r="V362">
        <v>0</v>
      </c>
      <c r="W362">
        <v>0</v>
      </c>
      <c r="X362">
        <v>0</v>
      </c>
      <c r="Y362">
        <v>2.5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2.5</v>
      </c>
    </row>
    <row r="363">
      <c r="A363" s="61" t="str">
        <f>DATA!A362</f>
        <v>VŠMU (VSMU)</v>
      </c>
      <c r="B363" s="97" t="str">
        <f>DATA!C362&amp;" - "&amp;DATA!B362</f>
        <v>Dramaturg - SN2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2</v>
      </c>
      <c r="U363">
        <v>0</v>
      </c>
      <c r="V363">
        <v>0</v>
      </c>
      <c r="W363">
        <v>0</v>
      </c>
      <c r="X363">
        <v>0</v>
      </c>
      <c r="Y363">
        <v>2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2</v>
      </c>
    </row>
    <row r="364">
      <c r="A364" s="61" t="str">
        <f>DATA!A363</f>
        <v>VŠMU (VSMU)</v>
      </c>
      <c r="B364" s="97" t="str">
        <f>DATA!C363&amp;" - "&amp;DATA!B363</f>
        <v>Dramaturg projektu - SN2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1</v>
      </c>
      <c r="U364">
        <v>0</v>
      </c>
      <c r="V364">
        <v>0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1</v>
      </c>
    </row>
    <row r="365">
      <c r="A365" s="61" t="str">
        <f>DATA!A364</f>
        <v>VŠMU (VSMU)</v>
      </c>
      <c r="B365" s="97" t="str">
        <f>DATA!C364&amp;" - "&amp;DATA!B364</f>
        <v>Herec v hlavnej úlohe - SN2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0.7</v>
      </c>
      <c r="U365">
        <v>0</v>
      </c>
      <c r="V365">
        <v>0</v>
      </c>
      <c r="W365">
        <v>0</v>
      </c>
      <c r="X365">
        <v>0</v>
      </c>
      <c r="Y365">
        <v>0.7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0.7</v>
      </c>
    </row>
    <row r="366">
      <c r="A366" s="61" t="str">
        <f>DATA!A365</f>
        <v>VŠMU (VSMU)</v>
      </c>
      <c r="B366" s="97" t="str">
        <f>DATA!C365&amp;" - "&amp;DATA!B365</f>
        <v>Herec v hlavnej úlohe - SN2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4.39285</v>
      </c>
      <c r="U366">
        <v>0</v>
      </c>
      <c r="V366">
        <v>0</v>
      </c>
      <c r="W366">
        <v>0</v>
      </c>
      <c r="X366">
        <v>0</v>
      </c>
      <c r="Y366">
        <v>4.39285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4.39285</v>
      </c>
    </row>
    <row r="367">
      <c r="A367" s="61" t="str">
        <f>DATA!A366</f>
        <v>VŠMU (VSMU)</v>
      </c>
      <c r="B367" s="97" t="str">
        <f>DATA!C366&amp;" - "&amp;DATA!B366</f>
        <v>Herec vo vedľajšej úlohe - SN2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1.09723</v>
      </c>
      <c r="U367">
        <v>0</v>
      </c>
      <c r="V367">
        <v>0</v>
      </c>
      <c r="W367">
        <v>0</v>
      </c>
      <c r="X367">
        <v>0</v>
      </c>
      <c r="Y367">
        <v>1.09723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1.09723</v>
      </c>
    </row>
    <row r="368">
      <c r="A368" s="61" t="str">
        <f>DATA!A367</f>
        <v>VŠMU (VSMU)</v>
      </c>
      <c r="B368" s="97" t="str">
        <f>DATA!C367&amp;" - "&amp;DATA!B367</f>
        <v>Hlasový pedagóg - SN2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1</v>
      </c>
      <c r="U368">
        <v>0</v>
      </c>
      <c r="V368">
        <v>0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1</v>
      </c>
    </row>
    <row r="369">
      <c r="A369" s="61" t="str">
        <f>DATA!A368</f>
        <v>VŠMU (VSMU)</v>
      </c>
      <c r="B369" s="97" t="str">
        <f>DATA!C368&amp;" - "&amp;DATA!B368</f>
        <v>Choreograf - SN2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4</v>
      </c>
      <c r="U369">
        <v>0</v>
      </c>
      <c r="V369">
        <v>0</v>
      </c>
      <c r="W369">
        <v>0</v>
      </c>
      <c r="X369">
        <v>0</v>
      </c>
      <c r="Y369">
        <v>4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4</v>
      </c>
    </row>
    <row r="370">
      <c r="A370" s="61" t="str">
        <f>DATA!A369</f>
        <v>VŠMU (VSMU)</v>
      </c>
      <c r="B370" s="97" t="str">
        <f>DATA!C369&amp;" - "&amp;DATA!B369</f>
        <v>Inštrumentalista - SN2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8.91933</v>
      </c>
      <c r="U370">
        <v>0</v>
      </c>
      <c r="V370">
        <v>0</v>
      </c>
      <c r="W370">
        <v>0</v>
      </c>
      <c r="X370">
        <v>0</v>
      </c>
      <c r="Y370">
        <v>8.91933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8.91933</v>
      </c>
    </row>
    <row r="371">
      <c r="A371" s="61" t="str">
        <f>DATA!A370</f>
        <v>VŠMU (VSMU)</v>
      </c>
      <c r="B371" s="97" t="str">
        <f>DATA!C370&amp;" - "&amp;DATA!B370</f>
        <v>Inštrumentalista - sólista - SN2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12.45838</v>
      </c>
      <c r="U371">
        <v>0</v>
      </c>
      <c r="V371">
        <v>0</v>
      </c>
      <c r="W371">
        <v>0</v>
      </c>
      <c r="X371">
        <v>0</v>
      </c>
      <c r="Y371">
        <v>12.45838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12.45838</v>
      </c>
    </row>
    <row r="372">
      <c r="A372" s="61" t="str">
        <f>DATA!A371</f>
        <v>VŠMU (VSMU)</v>
      </c>
      <c r="B372" s="97" t="str">
        <f>DATA!C371&amp;" - "&amp;DATA!B371</f>
        <v>Interpret komentára - SN2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1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1</v>
      </c>
    </row>
    <row r="373">
      <c r="A373" s="61" t="str">
        <f>DATA!A372</f>
        <v>VŠMU (VSMU)</v>
      </c>
      <c r="B373" s="97" t="str">
        <f>DATA!C372&amp;" - "&amp;DATA!B372</f>
        <v>Kameraman - SN2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1.5</v>
      </c>
      <c r="U373">
        <v>0</v>
      </c>
      <c r="V373">
        <v>0</v>
      </c>
      <c r="W373">
        <v>0</v>
      </c>
      <c r="X373">
        <v>0</v>
      </c>
      <c r="Y373">
        <v>1.5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1.5</v>
      </c>
    </row>
    <row r="374">
      <c r="A374" s="61" t="str">
        <f>DATA!A373</f>
        <v>VŠMU (VSMU)</v>
      </c>
      <c r="B374" s="97" t="str">
        <f>DATA!C373&amp;" - "&amp;DATA!B373</f>
        <v>Kostýmový výtvarník - SN2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3</v>
      </c>
      <c r="U374">
        <v>0</v>
      </c>
      <c r="V374">
        <v>0</v>
      </c>
      <c r="W374">
        <v>0</v>
      </c>
      <c r="X374">
        <v>0</v>
      </c>
      <c r="Y374">
        <v>3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3</v>
      </c>
    </row>
    <row r="375">
      <c r="A375" s="61" t="str">
        <f>DATA!A374</f>
        <v>VŠMU (VSMU)</v>
      </c>
      <c r="B375" s="97" t="str">
        <f>DATA!C374&amp;" - "&amp;DATA!B374</f>
        <v>Prekladateľ - SN2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1</v>
      </c>
      <c r="U375">
        <v>0</v>
      </c>
      <c r="V375">
        <v>0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1</v>
      </c>
    </row>
    <row r="376">
      <c r="A376" s="61" t="str">
        <f>DATA!A375</f>
        <v>VŠMU (VSMU)</v>
      </c>
      <c r="B376" s="97" t="str">
        <f>DATA!C375&amp;" - "&amp;DATA!B375</f>
        <v>Producent - SN2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1.25</v>
      </c>
      <c r="U376">
        <v>0</v>
      </c>
      <c r="V376">
        <v>0</v>
      </c>
      <c r="W376">
        <v>0</v>
      </c>
      <c r="X376">
        <v>0</v>
      </c>
      <c r="Y376">
        <v>1.25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1.25</v>
      </c>
    </row>
    <row r="377">
      <c r="A377" s="61" t="str">
        <f>DATA!A376</f>
        <v>VŠMU (VSMU)</v>
      </c>
      <c r="B377" s="97" t="str">
        <f>DATA!C376&amp;" - "&amp;DATA!B376</f>
        <v>Producent VFX - SN2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1</v>
      </c>
      <c r="U377">
        <v>0</v>
      </c>
      <c r="V377">
        <v>0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1</v>
      </c>
    </row>
    <row r="378">
      <c r="A378" s="61" t="str">
        <f>DATA!A377</f>
        <v>VŠMU (VSMU)</v>
      </c>
      <c r="B378" s="97" t="str">
        <f>DATA!C377&amp;" - "&amp;DATA!B377</f>
        <v>Režisér - SN2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18</v>
      </c>
      <c r="U378">
        <v>0</v>
      </c>
      <c r="V378">
        <v>0</v>
      </c>
      <c r="W378">
        <v>0</v>
      </c>
      <c r="X378">
        <v>0</v>
      </c>
      <c r="Y378">
        <v>18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18</v>
      </c>
    </row>
    <row r="379">
      <c r="A379" s="61" t="str">
        <f>DATA!A378</f>
        <v>VŠMU (VSMU)</v>
      </c>
      <c r="B379" s="97" t="str">
        <f>DATA!C378&amp;" - "&amp;DATA!B378</f>
        <v>Režisér - SN2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4</v>
      </c>
      <c r="U379">
        <v>0</v>
      </c>
      <c r="V379">
        <v>0</v>
      </c>
      <c r="W379">
        <v>0</v>
      </c>
      <c r="X379">
        <v>0</v>
      </c>
      <c r="Y379">
        <v>4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4</v>
      </c>
    </row>
    <row r="380">
      <c r="A380" s="61" t="str">
        <f>DATA!A379</f>
        <v>VŠMU (VSMU)</v>
      </c>
      <c r="B380" s="97" t="str">
        <f>DATA!C379&amp;" - "&amp;DATA!B379</f>
        <v>Scénograf - SN2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3</v>
      </c>
      <c r="U380">
        <v>0</v>
      </c>
      <c r="V380">
        <v>0</v>
      </c>
      <c r="W380">
        <v>0</v>
      </c>
      <c r="X380">
        <v>0</v>
      </c>
      <c r="Y380">
        <v>3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3</v>
      </c>
    </row>
    <row r="381">
      <c r="A381" s="61" t="str">
        <f>DATA!A380</f>
        <v>VŠMU (VSMU)</v>
      </c>
      <c r="B381" s="97" t="str">
        <f>DATA!C380&amp;" - "&amp;DATA!B380</f>
        <v>Spevák - sólista - SN2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0.5</v>
      </c>
      <c r="U381">
        <v>0</v>
      </c>
      <c r="V381">
        <v>0</v>
      </c>
      <c r="W381">
        <v>0</v>
      </c>
      <c r="X381">
        <v>0</v>
      </c>
      <c r="Y381">
        <v>0.5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0.5</v>
      </c>
    </row>
    <row r="382">
      <c r="A382" s="61" t="str">
        <f>DATA!A381</f>
        <v>VŠMU (VSMU)</v>
      </c>
      <c r="B382" s="97" t="str">
        <f>DATA!C381&amp;" - "&amp;DATA!B381</f>
        <v>Strihač - SN2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5</v>
      </c>
      <c r="U382">
        <v>0</v>
      </c>
      <c r="V382">
        <v>0</v>
      </c>
      <c r="W382">
        <v>0</v>
      </c>
      <c r="X382">
        <v>0</v>
      </c>
      <c r="Y382">
        <v>5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5</v>
      </c>
    </row>
    <row r="383">
      <c r="A383" s="61" t="str">
        <f>DATA!A382</f>
        <v>VŠMU (VSMU)</v>
      </c>
      <c r="B383" s="97" t="str">
        <f>DATA!C382&amp;" - "&amp;DATA!B382</f>
        <v>Umelecký vedúci - SN2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1</v>
      </c>
      <c r="U383">
        <v>0</v>
      </c>
      <c r="V383">
        <v>0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1</v>
      </c>
    </row>
    <row r="384">
      <c r="A384" s="61" t="str">
        <f>DATA!A383</f>
        <v>VŠMU (VSMU)</v>
      </c>
      <c r="B384" s="97" t="str">
        <f>DATA!C383&amp;" - "&amp;DATA!B383</f>
        <v>Výkonný producent - SN2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1</v>
      </c>
      <c r="U384">
        <v>0</v>
      </c>
      <c r="V384">
        <v>0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1</v>
      </c>
    </row>
    <row r="385">
      <c r="A385" s="61" t="str">
        <f>DATA!A384</f>
        <v>VŠMU (VSMU)</v>
      </c>
      <c r="B385" s="97" t="str">
        <f>DATA!C384&amp;" - "&amp;DATA!B384</f>
        <v>Autor bábok - SN3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5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5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5</v>
      </c>
    </row>
    <row r="386">
      <c r="A386" s="61" t="str">
        <f>DATA!A385</f>
        <v>VŠMU (VSMU)</v>
      </c>
      <c r="B386" s="97" t="str">
        <f>DATA!C385&amp;" - "&amp;DATA!B385</f>
        <v>Autor hudby - SN3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17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17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17</v>
      </c>
    </row>
    <row r="387">
      <c r="A387" s="61" t="str">
        <f>DATA!A386</f>
        <v>VŠMU (VSMU)</v>
      </c>
      <c r="B387" s="97" t="str">
        <f>DATA!C386&amp;" - "&amp;DATA!B386</f>
        <v>Autor námetu - SN3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13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13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13</v>
      </c>
    </row>
    <row r="388">
      <c r="A388" s="61" t="str">
        <f>DATA!A387</f>
        <v>VŠMU (VSMU)</v>
      </c>
      <c r="B388" s="97" t="str">
        <f>DATA!C387&amp;" - "&amp;DATA!B387</f>
        <v>Autor scenára - SN3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2.5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2.5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2.5</v>
      </c>
    </row>
    <row r="389">
      <c r="A389" s="61" t="str">
        <f>DATA!A388</f>
        <v>VŠMU (VSMU)</v>
      </c>
      <c r="B389" s="97" t="str">
        <f>DATA!C388&amp;" - "&amp;DATA!B388</f>
        <v>Autor scény - SN3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1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1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1</v>
      </c>
    </row>
    <row r="390">
      <c r="A390" s="61" t="str">
        <f>DATA!A389</f>
        <v>VŠMU (VSMU)</v>
      </c>
      <c r="B390" s="97" t="str">
        <f>DATA!C389&amp;" - "&amp;DATA!B389</f>
        <v>Dirigent - SN3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12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12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12</v>
      </c>
    </row>
    <row r="391">
      <c r="A391" s="61" t="str">
        <f>DATA!A390</f>
        <v>VŠMU (VSMU)</v>
      </c>
      <c r="B391" s="97" t="str">
        <f>DATA!C390&amp;" - "&amp;DATA!B390</f>
        <v>Dramaturg - SN3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9.5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9.5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9.5</v>
      </c>
    </row>
    <row r="392">
      <c r="A392" s="61" t="str">
        <f>DATA!A391</f>
        <v>VŠMU (VSMU)</v>
      </c>
      <c r="B392" s="97" t="str">
        <f>DATA!C391&amp;" - "&amp;DATA!B391</f>
        <v>Herec v hlavnej úlohe - SN3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1.33334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1.33334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1.33334</v>
      </c>
    </row>
    <row r="393">
      <c r="A393" s="61" t="str">
        <f>DATA!A392</f>
        <v>VŠMU (VSMU)</v>
      </c>
      <c r="B393" s="97" t="str">
        <f>DATA!C392&amp;" - "&amp;DATA!B392</f>
        <v>Choreograf - SN3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1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1</v>
      </c>
    </row>
    <row r="394">
      <c r="A394" s="61" t="str">
        <f>DATA!A393</f>
        <v>VŠMU (VSMU)</v>
      </c>
      <c r="B394" s="97" t="str">
        <f>DATA!C393&amp;" - "&amp;DATA!B393</f>
        <v>Inštrumentalista - SN3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102.64773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102.64773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102.64773</v>
      </c>
    </row>
    <row r="395">
      <c r="A395" s="61" t="str">
        <f>DATA!A394</f>
        <v>VŠMU (VSMU)</v>
      </c>
      <c r="B395" s="97" t="str">
        <f>DATA!C394&amp;" - "&amp;DATA!B394</f>
        <v>Inštrumentalista - sólista - SN3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64.00002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64.00002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64.00002</v>
      </c>
    </row>
    <row r="396">
      <c r="A396" s="61" t="str">
        <f>DATA!A395</f>
        <v>VŠMU (VSMU)</v>
      </c>
      <c r="B396" s="97" t="str">
        <f>DATA!C395&amp;" - "&amp;DATA!B395</f>
        <v>Kameraman - SN3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6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6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6</v>
      </c>
    </row>
    <row r="397">
      <c r="A397" s="61" t="str">
        <f>DATA!A396</f>
        <v>VŠMU (VSMU)</v>
      </c>
      <c r="B397" s="97" t="str">
        <f>DATA!C396&amp;" - "&amp;DATA!B396</f>
        <v>Producent - SN3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1.33334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1.33334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1.33334</v>
      </c>
    </row>
    <row r="398">
      <c r="A398" s="61" t="str">
        <f>DATA!A397</f>
        <v>VŠMU (VSMU)</v>
      </c>
      <c r="B398" s="97" t="str">
        <f>DATA!C397&amp;" - "&amp;DATA!B397</f>
        <v>Režisér - SN3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6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6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6</v>
      </c>
    </row>
    <row r="399">
      <c r="A399" s="61" t="str">
        <f>DATA!A398</f>
        <v>VŠMU (VSMU)</v>
      </c>
      <c r="B399" s="97" t="str">
        <f>DATA!C398&amp;" - "&amp;DATA!B398</f>
        <v>Scénograf - SN3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2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2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2</v>
      </c>
    </row>
    <row r="400">
      <c r="A400" s="61" t="str">
        <f>DATA!A399</f>
        <v>VŠMU (VSMU)</v>
      </c>
      <c r="B400" s="97" t="str">
        <f>DATA!C399&amp;" - "&amp;DATA!B399</f>
        <v>Spevák - SN3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3.8334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3.8334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3.8334</v>
      </c>
    </row>
    <row r="401">
      <c r="A401" s="61" t="str">
        <f>DATA!A400</f>
        <v>VŠMU (VSMU)</v>
      </c>
      <c r="B401" s="97" t="str">
        <f>DATA!C400&amp;" - "&amp;DATA!B400</f>
        <v>Spevák - sólista - SN3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14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14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14</v>
      </c>
    </row>
    <row r="402">
      <c r="A402" s="61" t="str">
        <f>DATA!A401</f>
        <v>VŠMU (VSMU)</v>
      </c>
      <c r="B402" s="97" t="str">
        <f>DATA!C401&amp;" - "&amp;DATA!B401</f>
        <v>Strihač - SN3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6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6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6</v>
      </c>
    </row>
    <row r="403">
      <c r="A403" s="61" t="str">
        <f>DATA!A402</f>
        <v>VŠMU (VSMU)</v>
      </c>
      <c r="B403" s="97" t="str">
        <f>DATA!C402&amp;" - "&amp;DATA!B402</f>
        <v>Výkonný producent - SN3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3.5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3.5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3.5</v>
      </c>
    </row>
    <row r="404">
      <c r="A404" s="61" t="str">
        <f>DATA!A403</f>
        <v>VŠMU (VSMU)</v>
      </c>
      <c r="B404" s="97" t="str">
        <f>DATA!C403&amp;" - "&amp;DATA!B403</f>
        <v>Autor bábok - SR1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1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0</v>
      </c>
      <c r="AD404" s="84">
        <v>0</v>
      </c>
      <c r="AE404" s="89">
        <f>SUM(C404,J404,T404,AD404,)</f>
        <v>1</v>
      </c>
    </row>
    <row r="405">
      <c r="A405" s="61" t="str">
        <f>DATA!A404</f>
        <v>VŠMU (VSMU)</v>
      </c>
      <c r="B405" s="97" t="str">
        <f>DATA!C404&amp;" - "&amp;DATA!B404</f>
        <v>Autor dramatického diela - SR1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2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2</v>
      </c>
      <c r="AB405">
        <v>0</v>
      </c>
      <c r="AC405">
        <v>0</v>
      </c>
      <c r="AD405" s="84">
        <v>0</v>
      </c>
      <c r="AE405" s="89">
        <f>SUM(C405,J405,T405,AD405,)</f>
        <v>2</v>
      </c>
    </row>
    <row r="406">
      <c r="A406" s="61" t="str">
        <f>DATA!A405</f>
        <v>VŠMU (VSMU)</v>
      </c>
      <c r="B406" s="97" t="str">
        <f>DATA!C405&amp;" - "&amp;DATA!B405</f>
        <v>Autor dramatizácie literárneho diela - SR1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1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</v>
      </c>
      <c r="AB406">
        <v>0</v>
      </c>
      <c r="AC406">
        <v>0</v>
      </c>
      <c r="AD406" s="84">
        <v>0</v>
      </c>
      <c r="AE406" s="89">
        <f>SUM(C406,J406,T406,AD406,)</f>
        <v>1</v>
      </c>
    </row>
    <row r="407">
      <c r="A407" s="61" t="str">
        <f>DATA!A406</f>
        <v>VŠMU (VSMU)</v>
      </c>
      <c r="B407" s="97" t="str">
        <f>DATA!C406&amp;" - "&amp;DATA!B406</f>
        <v>Autor hudby - SR1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3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3</v>
      </c>
      <c r="AB407">
        <v>0</v>
      </c>
      <c r="AC407">
        <v>0</v>
      </c>
      <c r="AD407" s="84">
        <v>0</v>
      </c>
      <c r="AE407" s="89">
        <f>SUM(C407,J407,T407,AD407,)</f>
        <v>3</v>
      </c>
    </row>
    <row r="408">
      <c r="A408" s="61" t="str">
        <f>DATA!A407</f>
        <v>VŠMU (VSMU)</v>
      </c>
      <c r="B408" s="97" t="str">
        <f>DATA!C407&amp;" - "&amp;DATA!B407</f>
        <v>Autor námetu - SR1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0.66667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0.66667</v>
      </c>
      <c r="AB408">
        <v>0</v>
      </c>
      <c r="AC408">
        <v>0</v>
      </c>
      <c r="AD408" s="84">
        <v>0</v>
      </c>
      <c r="AE408" s="89">
        <f>SUM(C408,J408,T408,AD408,)</f>
        <v>0.66667</v>
      </c>
    </row>
    <row r="409">
      <c r="A409" s="61" t="str">
        <f>DATA!A408</f>
        <v>VŠMU (VSMU)</v>
      </c>
      <c r="B409" s="97" t="str">
        <f>DATA!C408&amp;" - "&amp;DATA!B408</f>
        <v>Autor pohybovej spolupráce - SR1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3.5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3.5</v>
      </c>
      <c r="AB409">
        <v>0</v>
      </c>
      <c r="AC409">
        <v>0</v>
      </c>
      <c r="AD409" s="84">
        <v>0</v>
      </c>
      <c r="AE409" s="89">
        <f>SUM(C409,J409,T409,AD409,)</f>
        <v>3.5</v>
      </c>
    </row>
    <row r="410">
      <c r="A410" s="61" t="str">
        <f>DATA!A409</f>
        <v>VŠMU (VSMU)</v>
      </c>
      <c r="B410" s="97" t="str">
        <f>DATA!C409&amp;" - "&amp;DATA!B409</f>
        <v>Autor scenára - SR1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4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4</v>
      </c>
      <c r="AB410">
        <v>0</v>
      </c>
      <c r="AC410">
        <v>0</v>
      </c>
      <c r="AD410" s="84">
        <v>0</v>
      </c>
      <c r="AE410" s="89">
        <f>SUM(C410,J410,T410,AD410,)</f>
        <v>4</v>
      </c>
    </row>
    <row r="411">
      <c r="A411" s="61" t="str">
        <f>DATA!A410</f>
        <v>VŠMU (VSMU)</v>
      </c>
      <c r="B411" s="97" t="str">
        <f>DATA!C410&amp;" - "&amp;DATA!B410</f>
        <v>Autor svetelného dizajnu - SR1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2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2</v>
      </c>
      <c r="AB411">
        <v>0</v>
      </c>
      <c r="AC411">
        <v>0</v>
      </c>
      <c r="AD411" s="84">
        <v>0</v>
      </c>
      <c r="AE411" s="89">
        <f>SUM(C411,J411,T411,AD411,)</f>
        <v>2</v>
      </c>
    </row>
    <row r="412">
      <c r="A412" s="61" t="str">
        <f>DATA!A411</f>
        <v>VŠMU (VSMU)</v>
      </c>
      <c r="B412" s="97" t="str">
        <f>DATA!C411&amp;" - "&amp;DATA!B411</f>
        <v>Autor textu - SR1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0.33334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0.33334</v>
      </c>
      <c r="AB412">
        <v>0</v>
      </c>
      <c r="AC412">
        <v>0</v>
      </c>
      <c r="AD412" s="84">
        <v>0</v>
      </c>
      <c r="AE412" s="89">
        <f>SUM(C412,J412,T412,AD412,)</f>
        <v>0.33334</v>
      </c>
    </row>
    <row r="413">
      <c r="A413" s="61" t="str">
        <f>DATA!A412</f>
        <v>VŠMU (VSMU)</v>
      </c>
      <c r="B413" s="97" t="str">
        <f>DATA!C412&amp;" - "&amp;DATA!B412</f>
        <v>Dirigent - SR1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6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6</v>
      </c>
      <c r="AB413">
        <v>0</v>
      </c>
      <c r="AC413">
        <v>0</v>
      </c>
      <c r="AD413" s="84">
        <v>0</v>
      </c>
      <c r="AE413" s="89">
        <f>SUM(C413,J413,T413,AD413,)</f>
        <v>6</v>
      </c>
    </row>
    <row r="414">
      <c r="A414" s="61" t="str">
        <f>DATA!A413</f>
        <v>VŠMU (VSMU)</v>
      </c>
      <c r="B414" s="97" t="str">
        <f>DATA!C413&amp;" - "&amp;DATA!B413</f>
        <v>Dramaturg - SR1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4.5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4.5</v>
      </c>
      <c r="AB414">
        <v>0</v>
      </c>
      <c r="AC414">
        <v>0</v>
      </c>
      <c r="AD414" s="84">
        <v>0</v>
      </c>
      <c r="AE414" s="89">
        <f>SUM(C414,J414,T414,AD414,)</f>
        <v>4.5</v>
      </c>
    </row>
    <row r="415">
      <c r="A415" s="61" t="str">
        <f>DATA!A414</f>
        <v>VŠMU (VSMU)</v>
      </c>
      <c r="B415" s="97" t="str">
        <f>DATA!C414&amp;" - "&amp;DATA!B414</f>
        <v>Herec v hlavnej úlohe - SR1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1.3929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1.3929</v>
      </c>
      <c r="AB415">
        <v>0</v>
      </c>
      <c r="AC415">
        <v>0</v>
      </c>
      <c r="AD415" s="84">
        <v>0</v>
      </c>
      <c r="AE415" s="89">
        <f>SUM(C415,J415,T415,AD415,)</f>
        <v>1.3929</v>
      </c>
    </row>
    <row r="416">
      <c r="A416" s="61" t="str">
        <f>DATA!A415</f>
        <v>VŠMU (VSMU)</v>
      </c>
      <c r="B416" s="97" t="str">
        <f>DATA!C415&amp;" - "&amp;DATA!B415</f>
        <v>Herec vo vedľajšej úlohe - SR1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0.1429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0.1429</v>
      </c>
      <c r="AB416">
        <v>0</v>
      </c>
      <c r="AC416">
        <v>0</v>
      </c>
      <c r="AD416" s="84">
        <v>0</v>
      </c>
      <c r="AE416" s="89">
        <f>SUM(C416,J416,T416,AD416,)</f>
        <v>0.1429</v>
      </c>
    </row>
    <row r="417">
      <c r="A417" s="61" t="str">
        <f>DATA!A416</f>
        <v>VŠMU (VSMU)</v>
      </c>
      <c r="B417" s="97" t="str">
        <f>DATA!C416&amp;" - "&amp;DATA!B416</f>
        <v>Choreograf - SR1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3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3</v>
      </c>
      <c r="AB417">
        <v>0</v>
      </c>
      <c r="AC417">
        <v>0</v>
      </c>
      <c r="AD417" s="84">
        <v>0</v>
      </c>
      <c r="AE417" s="89">
        <f>SUM(C417,J417,T417,AD417,)</f>
        <v>3</v>
      </c>
    </row>
    <row r="418">
      <c r="A418" s="61" t="str">
        <f>DATA!A417</f>
        <v>VŠMU (VSMU)</v>
      </c>
      <c r="B418" s="97" t="str">
        <f>DATA!C417&amp;" - "&amp;DATA!B417</f>
        <v>Inštrumentalista - SR1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9.58254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9.58254</v>
      </c>
      <c r="AB418">
        <v>0</v>
      </c>
      <c r="AC418">
        <v>0</v>
      </c>
      <c r="AD418" s="84">
        <v>0</v>
      </c>
      <c r="AE418" s="89">
        <f>SUM(C418,J418,T418,AD418,)</f>
        <v>9.58254</v>
      </c>
    </row>
    <row r="419">
      <c r="A419" s="61" t="str">
        <f>DATA!A418</f>
        <v>VŠMU (VSMU)</v>
      </c>
      <c r="B419" s="97" t="str">
        <f>DATA!C418&amp;" - "&amp;DATA!B418</f>
        <v>Inštrumentalista - sólista - SR1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7.83333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7.83333</v>
      </c>
      <c r="AB419">
        <v>0</v>
      </c>
      <c r="AC419">
        <v>0</v>
      </c>
      <c r="AD419" s="84">
        <v>0</v>
      </c>
      <c r="AE419" s="89">
        <f>SUM(C419,J419,T419,AD419,)</f>
        <v>7.83333</v>
      </c>
    </row>
    <row r="420">
      <c r="A420" s="61" t="str">
        <f>DATA!A419</f>
        <v>VŠMU (VSMU)</v>
      </c>
      <c r="B420" s="97" t="str">
        <f>DATA!C419&amp;" - "&amp;DATA!B419</f>
        <v>Kostýmový výtvarník - SR1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6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6</v>
      </c>
      <c r="AB420">
        <v>0</v>
      </c>
      <c r="AC420">
        <v>0</v>
      </c>
      <c r="AD420" s="84">
        <v>0</v>
      </c>
      <c r="AE420" s="89">
        <f>SUM(C420,J420,T420,AD420,)</f>
        <v>6</v>
      </c>
    </row>
    <row r="421">
      <c r="A421" s="61" t="str">
        <f>DATA!A420</f>
        <v>VŠMU (VSMU)</v>
      </c>
      <c r="B421" s="97" t="str">
        <f>DATA!C420&amp;" - "&amp;DATA!B420</f>
        <v>Prekladateľ - SR1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1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1</v>
      </c>
      <c r="AB421">
        <v>0</v>
      </c>
      <c r="AC421">
        <v>0</v>
      </c>
      <c r="AD421" s="84">
        <v>0</v>
      </c>
      <c r="AE421" s="89">
        <f>SUM(C421,J421,T421,AD421,)</f>
        <v>1</v>
      </c>
    </row>
    <row r="422">
      <c r="A422" s="61" t="str">
        <f>DATA!A421</f>
        <v>VŠMU (VSMU)</v>
      </c>
      <c r="B422" s="97" t="str">
        <f>DATA!C421&amp;" - "&amp;DATA!B421</f>
        <v>Režisér - SR1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11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11</v>
      </c>
      <c r="AB422">
        <v>0</v>
      </c>
      <c r="AC422">
        <v>0</v>
      </c>
      <c r="AD422" s="84">
        <v>0</v>
      </c>
      <c r="AE422" s="89">
        <f>SUM(C422,J422,T422,AD422,)</f>
        <v>11</v>
      </c>
    </row>
    <row r="423">
      <c r="A423" s="61" t="str">
        <f>DATA!A422</f>
        <v>VŠMU (VSMU)</v>
      </c>
      <c r="B423" s="97" t="str">
        <f>DATA!C422&amp;" - "&amp;DATA!B422</f>
        <v>Scénograf - SR1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6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6</v>
      </c>
      <c r="AB423">
        <v>0</v>
      </c>
      <c r="AC423">
        <v>0</v>
      </c>
      <c r="AD423" s="84">
        <v>0</v>
      </c>
      <c r="AE423" s="89">
        <f>SUM(C423,J423,T423,AD423,)</f>
        <v>6</v>
      </c>
    </row>
    <row r="424">
      <c r="A424" s="61" t="str">
        <f>DATA!A423</f>
        <v>VŠMU (VSMU)</v>
      </c>
      <c r="B424" s="97" t="str">
        <f>DATA!C423&amp;" - "&amp;DATA!B423</f>
        <v>Spevák - SR1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0.33334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0.33334</v>
      </c>
      <c r="AB424">
        <v>0</v>
      </c>
      <c r="AC424">
        <v>0</v>
      </c>
      <c r="AD424" s="84">
        <v>0</v>
      </c>
      <c r="AE424" s="89">
        <f>SUM(C424,J424,T424,AD424,)</f>
        <v>0.33334</v>
      </c>
    </row>
    <row r="425">
      <c r="A425" s="61" t="str">
        <f>DATA!A424</f>
        <v>VŠMU (VSMU)</v>
      </c>
      <c r="B425" s="97" t="str">
        <f>DATA!C424&amp;" - "&amp;DATA!B424</f>
        <v>Spevák - sólista - SR1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0.5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0.5</v>
      </c>
      <c r="AB425">
        <v>0</v>
      </c>
      <c r="AC425">
        <v>0</v>
      </c>
      <c r="AD425" s="84">
        <v>0</v>
      </c>
      <c r="AE425" s="89">
        <f>SUM(C425,J425,T425,AD425,)</f>
        <v>0.5</v>
      </c>
    </row>
    <row r="426">
      <c r="A426" s="61" t="str">
        <f>DATA!A425</f>
        <v>VŠMU (VSMU)</v>
      </c>
      <c r="B426" s="97" t="str">
        <f>DATA!C425&amp;" - "&amp;DATA!B425</f>
        <v>Umelecký vedúci - SR1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1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1</v>
      </c>
      <c r="AB426">
        <v>0</v>
      </c>
      <c r="AC426">
        <v>0</v>
      </c>
      <c r="AD426" s="84">
        <v>0</v>
      </c>
      <c r="AE426" s="89">
        <f>SUM(C426,J426,T426,AD426,)</f>
        <v>1</v>
      </c>
    </row>
    <row r="427">
      <c r="A427" s="61" t="str">
        <f>DATA!A426</f>
        <v>VŠMU (VSMU)</v>
      </c>
      <c r="B427" s="97" t="str">
        <f>DATA!C426&amp;" - "&amp;DATA!B426</f>
        <v>Zbormajster - SR1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1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0</v>
      </c>
      <c r="AC427">
        <v>0</v>
      </c>
      <c r="AD427" s="84">
        <v>0</v>
      </c>
      <c r="AE427" s="89">
        <f>SUM(C427,J427,T427,AD427,)</f>
        <v>1</v>
      </c>
    </row>
    <row r="428">
      <c r="A428" s="61" t="str">
        <f>DATA!A427</f>
        <v>VŠMU (VSMU)</v>
      </c>
      <c r="B428" s="97" t="str">
        <f>DATA!C427&amp;" - "&amp;DATA!B427</f>
        <v>Autor svetelného dizajnu - SR2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1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1</v>
      </c>
      <c r="AC428">
        <v>0</v>
      </c>
      <c r="AD428" s="84">
        <v>0</v>
      </c>
      <c r="AE428" s="89">
        <f>SUM(C428,J428,T428,AD428,)</f>
        <v>1</v>
      </c>
    </row>
    <row r="429">
      <c r="A429" s="61" t="str">
        <f>DATA!A428</f>
        <v>VŠMU (VSMU)</v>
      </c>
      <c r="B429" s="97" t="str">
        <f>DATA!C428&amp;" - "&amp;DATA!B428</f>
        <v>Dirigent - SR2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2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2</v>
      </c>
      <c r="AC429">
        <v>0</v>
      </c>
      <c r="AD429" s="84">
        <v>0</v>
      </c>
      <c r="AE429" s="89">
        <f>SUM(C429,J429,T429,AD429,)</f>
        <v>2</v>
      </c>
    </row>
    <row r="430">
      <c r="A430" s="61" t="str">
        <f>DATA!A429</f>
        <v>VŠMU (VSMU)</v>
      </c>
      <c r="B430" s="97" t="str">
        <f>DATA!C429&amp;" - "&amp;DATA!B429</f>
        <v>Herec v hlavnej úlohe - SR2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0.75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0.75</v>
      </c>
      <c r="AC430">
        <v>0</v>
      </c>
      <c r="AD430" s="84">
        <v>0</v>
      </c>
      <c r="AE430" s="89">
        <f>SUM(C430,J430,T430,AD430,)</f>
        <v>0.75</v>
      </c>
    </row>
    <row r="431">
      <c r="A431" s="61" t="str">
        <f>DATA!A430</f>
        <v>VŠMU (VSMU)</v>
      </c>
      <c r="B431" s="97" t="str">
        <f>DATA!C430&amp;" - "&amp;DATA!B430</f>
        <v>Choreograf - SR2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0.5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0.5</v>
      </c>
      <c r="AC431">
        <v>0</v>
      </c>
      <c r="AD431" s="84">
        <v>0</v>
      </c>
      <c r="AE431" s="89">
        <f>SUM(C431,J431,T431,AD431,)</f>
        <v>0.5</v>
      </c>
    </row>
    <row r="432">
      <c r="A432" s="61" t="str">
        <f>DATA!A431</f>
        <v>VŠMU (VSMU)</v>
      </c>
      <c r="B432" s="97" t="str">
        <f>DATA!C431&amp;" - "&amp;DATA!B431</f>
        <v>Inštrumentalista - SR2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6.36293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6.36293</v>
      </c>
      <c r="AC432">
        <v>0</v>
      </c>
      <c r="AD432" s="84">
        <v>0</v>
      </c>
      <c r="AE432" s="89">
        <f>SUM(C432,J432,T432,AD432,)</f>
        <v>6.36293</v>
      </c>
    </row>
    <row r="433">
      <c r="A433" s="61" t="str">
        <f>DATA!A432</f>
        <v>VŠMU (VSMU)</v>
      </c>
      <c r="B433" s="97" t="str">
        <f>DATA!C432&amp;" - "&amp;DATA!B432</f>
        <v>Inštrumentalista - sólista - SR2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5.33333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5.33333</v>
      </c>
      <c r="AC433">
        <v>0</v>
      </c>
      <c r="AD433" s="84">
        <v>0</v>
      </c>
      <c r="AE433" s="89">
        <f>SUM(C433,J433,T433,AD433,)</f>
        <v>5.33333</v>
      </c>
    </row>
    <row r="434">
      <c r="A434" s="61" t="str">
        <f>DATA!A433</f>
        <v>VŠMU (VSMU)</v>
      </c>
      <c r="B434" s="97" t="str">
        <f>DATA!C433&amp;" - "&amp;DATA!B433</f>
        <v>Kostýmový výtvarník - SR2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2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2</v>
      </c>
      <c r="AC434">
        <v>0</v>
      </c>
      <c r="AD434" s="84">
        <v>0</v>
      </c>
      <c r="AE434" s="89">
        <f>SUM(C434,J434,T434,AD434,)</f>
        <v>2</v>
      </c>
    </row>
    <row r="435">
      <c r="A435" s="61" t="str">
        <f>DATA!A434</f>
        <v>VŠMU (VSMU)</v>
      </c>
      <c r="B435" s="97" t="str">
        <f>DATA!C434&amp;" - "&amp;DATA!B434</f>
        <v>Režisér - SR2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3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3</v>
      </c>
      <c r="AC435">
        <v>0</v>
      </c>
      <c r="AD435" s="84">
        <v>0</v>
      </c>
      <c r="AE435" s="89">
        <f>SUM(C435,J435,T435,AD435,)</f>
        <v>3</v>
      </c>
    </row>
    <row r="436">
      <c r="A436" s="61" t="str">
        <f>DATA!A435</f>
        <v>VŠMU (VSMU)</v>
      </c>
      <c r="B436" s="97" t="str">
        <f>DATA!C435&amp;" - "&amp;DATA!B435</f>
        <v>Scénograf - SR2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2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2</v>
      </c>
      <c r="AC436">
        <v>0</v>
      </c>
      <c r="AD436" s="84">
        <v>0</v>
      </c>
      <c r="AE436" s="89">
        <f>SUM(C436,J436,T436,AD436,)</f>
        <v>2</v>
      </c>
    </row>
    <row r="437">
      <c r="A437" s="61" t="str">
        <f>DATA!A436</f>
        <v>VŠMU (VSMU)</v>
      </c>
      <c r="B437" s="97" t="str">
        <f>DATA!C436&amp;" - "&amp;DATA!B436</f>
        <v>Zbormajster - SR2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1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1</v>
      </c>
      <c r="AC437">
        <v>0</v>
      </c>
      <c r="AD437" s="84">
        <v>0</v>
      </c>
      <c r="AE437" s="89">
        <f>SUM(C437,J437,T437,AD437,)</f>
        <v>1</v>
      </c>
    </row>
    <row r="438">
      <c r="A438" s="61" t="str">
        <f>DATA!A437</f>
        <v>VŠMU (VSMU)</v>
      </c>
      <c r="B438" s="97" t="str">
        <f>DATA!C437&amp;" - "&amp;DATA!B437</f>
        <v>Dirigent - SR3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14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14</v>
      </c>
      <c r="AD438" s="84">
        <v>0</v>
      </c>
      <c r="AE438" s="89">
        <f>SUM(C438,J438,T438,AD438,)</f>
        <v>14</v>
      </c>
    </row>
    <row r="439">
      <c r="A439" s="61" t="str">
        <f>DATA!A438</f>
        <v>VŠMU (VSMU)</v>
      </c>
      <c r="B439" s="97" t="str">
        <f>DATA!C438&amp;" - "&amp;DATA!B438</f>
        <v>Herec v hlavnej úlohe - SR3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4.2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4.2</v>
      </c>
      <c r="AD439" s="84">
        <v>0</v>
      </c>
      <c r="AE439" s="89">
        <f>SUM(C439,J439,T439,AD439,)</f>
        <v>4.2</v>
      </c>
    </row>
    <row r="440">
      <c r="A440" s="61" t="str">
        <f>DATA!A439</f>
        <v>VŠMU (VSMU)</v>
      </c>
      <c r="B440" s="97" t="str">
        <f>DATA!C439&amp;" - "&amp;DATA!B439</f>
        <v>Inštrumentalista - SR3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54.68681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54.68681</v>
      </c>
      <c r="AD440" s="84">
        <v>0</v>
      </c>
      <c r="AE440" s="89">
        <f>SUM(C440,J440,T440,AD440,)</f>
        <v>54.68681</v>
      </c>
    </row>
    <row r="441">
      <c r="A441" s="61" t="str">
        <f>DATA!A440</f>
        <v>VŠMU (VSMU)</v>
      </c>
      <c r="B441" s="97" t="str">
        <f>DATA!C440&amp;" - "&amp;DATA!B440</f>
        <v>Inštrumentalista - sólista - SR3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63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63</v>
      </c>
      <c r="AD441" s="84">
        <v>0</v>
      </c>
      <c r="AE441" s="89">
        <f>SUM(C441,J441,T441,AD441,)</f>
        <v>63</v>
      </c>
    </row>
    <row r="442">
      <c r="A442" s="61" t="str">
        <f>DATA!A441</f>
        <v>VŠMU (VSMU)</v>
      </c>
      <c r="B442" s="97" t="str">
        <f>DATA!C441&amp;" - "&amp;DATA!B441</f>
        <v>Spevák - SR3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12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12</v>
      </c>
      <c r="AD442" s="84">
        <v>0</v>
      </c>
      <c r="AE442" s="89">
        <f>SUM(C442,J442,T442,AD442,)</f>
        <v>12</v>
      </c>
    </row>
    <row r="443">
      <c r="A443" s="61" t="str">
        <f>DATA!A442</f>
        <v>VŠMU (VSMU)</v>
      </c>
      <c r="B443" s="97" t="str">
        <f>DATA!C442&amp;" - "&amp;DATA!B442</f>
        <v>Spevák - sólista - SR3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11.3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11.3</v>
      </c>
      <c r="AD443" s="84">
        <v>0</v>
      </c>
      <c r="AE443" s="89">
        <f>SUM(C443,J443,T443,AD443,)</f>
        <v>11.3</v>
      </c>
    </row>
    <row r="444">
      <c r="A444" s="61" t="str">
        <f>DATA!A443</f>
        <v>VŠMU (VSMU)</v>
      </c>
      <c r="B444" s="97" t="str">
        <f>DATA!C443&amp;" - "&amp;DATA!B443</f>
        <v>Tanečný interpret - SR3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1.75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1.75</v>
      </c>
      <c r="AD444" s="84">
        <v>0</v>
      </c>
      <c r="AE444" s="89">
        <f>SUM(C444,J444,T444,AD444,)</f>
        <v>1.75</v>
      </c>
    </row>
    <row r="445">
      <c r="A445" s="61" t="str">
        <f>DATA!A444</f>
        <v>VŠMU (VSMU)</v>
      </c>
      <c r="B445" s="97" t="str">
        <f>DATA!C444&amp;" - "&amp;DATA!B444</f>
        <v>Tanečný interpret - sólista - SR3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3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3</v>
      </c>
      <c r="AD445" s="84">
        <v>0</v>
      </c>
      <c r="AE445" s="89">
        <f>SUM(C445,J445,T445,AD445,)</f>
        <v>3</v>
      </c>
    </row>
    <row r="446">
      <c r="A446" s="61" t="str">
        <f>DATA!A445</f>
        <v>VŠMU (VSMU)</v>
      </c>
      <c r="B446" s="97" t="str">
        <f>DATA!C445&amp;" - "&amp;DATA!B445</f>
        <v>Autor hudby - ZM1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1</v>
      </c>
      <c r="K446" s="13">
        <v>1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1</v>
      </c>
    </row>
    <row r="447">
      <c r="A447" s="61" t="str">
        <f>DATA!A446</f>
        <v>VŠMU (VSMU)</v>
      </c>
      <c r="B447" s="97" t="str">
        <f>DATA!C446&amp;" - "&amp;DATA!B446</f>
        <v>Autor námetu - ZM1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0.5</v>
      </c>
      <c r="K447" s="13">
        <v>0.5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0.5</v>
      </c>
    </row>
    <row r="448">
      <c r="A448" s="61" t="str">
        <f>DATA!A447</f>
        <v>VŠMU (VSMU)</v>
      </c>
      <c r="B448" s="97" t="str">
        <f>DATA!C447&amp;" - "&amp;DATA!B447</f>
        <v>Autor scenára - ZM1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0.5</v>
      </c>
      <c r="K448" s="13">
        <v>0.5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0.5</v>
      </c>
    </row>
    <row r="449">
      <c r="A449" s="61" t="str">
        <f>DATA!A448</f>
        <v>VŠMU (VSMU)</v>
      </c>
      <c r="B449" s="97" t="str">
        <f>DATA!C448&amp;" - "&amp;DATA!B448</f>
        <v>Autor svetelného dizajnu - ZM1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1</v>
      </c>
      <c r="K449" s="13">
        <v>1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1</v>
      </c>
    </row>
    <row r="450">
      <c r="A450" s="61" t="str">
        <f>DATA!A449</f>
        <v>VŠMU (VSMU)</v>
      </c>
      <c r="B450" s="97" t="str">
        <f>DATA!C449&amp;" - "&amp;DATA!B449</f>
        <v>Dramaturg - ZM1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1</v>
      </c>
      <c r="K450" s="13">
        <v>1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1</v>
      </c>
    </row>
    <row r="451">
      <c r="A451" s="61" t="str">
        <f>DATA!A450</f>
        <v>VŠMU (VSMU)</v>
      </c>
      <c r="B451" s="97" t="str">
        <f>DATA!C450&amp;" - "&amp;DATA!B450</f>
        <v>Herec v hlavnej úlohe - ZM1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1</v>
      </c>
      <c r="K451" s="13">
        <v>1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1</v>
      </c>
    </row>
    <row r="452">
      <c r="A452" s="61" t="str">
        <f>DATA!A451</f>
        <v>VŠMU (VSMU)</v>
      </c>
      <c r="B452" s="97" t="str">
        <f>DATA!C451&amp;" - "&amp;DATA!B451</f>
        <v>Inštrumentalista - ZM1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0.26</v>
      </c>
      <c r="K452" s="13">
        <v>0.26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0.26</v>
      </c>
    </row>
    <row r="453">
      <c r="A453" s="61" t="str">
        <f>DATA!A452</f>
        <v>VŠMU (VSMU)</v>
      </c>
      <c r="B453" s="97" t="str">
        <f>DATA!C452&amp;" - "&amp;DATA!B452</f>
        <v>Inštrumentalista - sólista - ZM1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1</v>
      </c>
      <c r="K453" s="13">
        <v>1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1</v>
      </c>
    </row>
    <row r="454">
      <c r="A454" s="61" t="str">
        <f>DATA!A453</f>
        <v>VŠMU (VSMU)</v>
      </c>
      <c r="B454" s="97" t="str">
        <f>DATA!C453&amp;" - "&amp;DATA!B453</f>
        <v>Producent - ZM1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0.25</v>
      </c>
      <c r="K454" s="13">
        <v>0.25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0.25</v>
      </c>
    </row>
    <row r="455">
      <c r="A455" s="61" t="str">
        <f>DATA!A454</f>
        <v>VŠMU (VSMU)</v>
      </c>
      <c r="B455" s="97" t="str">
        <f>DATA!C454&amp;" - "&amp;DATA!B454</f>
        <v>Producent VFX - ZM1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1</v>
      </c>
      <c r="K455" s="13">
        <v>1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1</v>
      </c>
    </row>
    <row r="456">
      <c r="A456" s="61" t="str">
        <f>DATA!A455</f>
        <v>VŠMU (VSMU)</v>
      </c>
      <c r="B456" s="97" t="str">
        <f>DATA!C455&amp;" - "&amp;DATA!B455</f>
        <v>Režisér - ZM1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1</v>
      </c>
      <c r="K456" s="13">
        <v>1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s="84">
        <v>0</v>
      </c>
      <c r="AE456" s="89">
        <f>SUM(C456,J456,T456,AD456,)</f>
        <v>1</v>
      </c>
    </row>
    <row r="457">
      <c r="A457" s="61" t="str">
        <f>DATA!A456</f>
        <v>VŠMU (VSMU)</v>
      </c>
      <c r="B457" s="97" t="str">
        <f>DATA!C456&amp;" - "&amp;DATA!B456</f>
        <v>Režisér - ZM1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3</v>
      </c>
      <c r="K457" s="13">
        <v>3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 s="84">
        <v>0</v>
      </c>
      <c r="AE457" s="89">
        <f>SUM(C457,J457,T457,AD457,)</f>
        <v>3</v>
      </c>
    </row>
    <row r="458">
      <c r="A458" s="61" t="str">
        <f>DATA!A457</f>
        <v>VŠMU (VSMU)</v>
      </c>
      <c r="B458" s="97" t="str">
        <f>DATA!C457&amp;" - "&amp;DATA!B457</f>
        <v>Strihač - ZM1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2</v>
      </c>
      <c r="K458" s="13">
        <v>2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s="84">
        <v>0</v>
      </c>
      <c r="AE458" s="89">
        <f>SUM(C458,J458,T458,AD458,)</f>
        <v>2</v>
      </c>
    </row>
    <row r="459">
      <c r="A459" s="61" t="str">
        <f>DATA!A458</f>
        <v>VŠMU (VSMU)</v>
      </c>
      <c r="B459" s="97" t="str">
        <f>DATA!C458&amp;" - "&amp;DATA!B458</f>
        <v>Supervízor postprodukcie - ZM1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1</v>
      </c>
      <c r="K459" s="13">
        <v>1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 s="84">
        <v>0</v>
      </c>
      <c r="AE459" s="89">
        <f>SUM(C459,J459,T459,AD459,)</f>
        <v>1</v>
      </c>
    </row>
    <row r="460">
      <c r="A460" s="61" t="str">
        <f>DATA!A459</f>
        <v>VŠMU (VSMU)</v>
      </c>
      <c r="B460" s="97" t="str">
        <f>DATA!C459&amp;" - "&amp;DATA!B459</f>
        <v>Dirigent - ZM2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4</v>
      </c>
      <c r="K460" s="13">
        <v>0</v>
      </c>
      <c r="L460" s="13">
        <v>4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 s="84">
        <v>0</v>
      </c>
      <c r="AE460" s="89">
        <f>SUM(C460,J460,T460,AD460,)</f>
        <v>4</v>
      </c>
    </row>
    <row r="461">
      <c r="A461" s="61" t="str">
        <f>DATA!A460</f>
        <v>VŠMU (VSMU)</v>
      </c>
      <c r="B461" s="97" t="str">
        <f>DATA!C460&amp;" - "&amp;DATA!B460</f>
        <v>Inštrumentalista - ZM2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1.7</v>
      </c>
      <c r="K461" s="13">
        <v>0</v>
      </c>
      <c r="L461" s="13">
        <v>1.7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 s="84">
        <v>0</v>
      </c>
      <c r="AE461" s="89">
        <f>SUM(C461,J461,T461,AD461,)</f>
        <v>1.7</v>
      </c>
    </row>
    <row r="462">
      <c r="A462" s="61" t="str">
        <f>DATA!A461</f>
        <v>VŠMU (VSMU)</v>
      </c>
      <c r="B462" s="97" t="str">
        <f>DATA!C461&amp;" - "&amp;DATA!B461</f>
        <v>Inštrumentalista - sólista - ZM2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1.08333</v>
      </c>
      <c r="K462" s="13">
        <v>0</v>
      </c>
      <c r="L462" s="13">
        <v>1.08333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s="84">
        <v>0</v>
      </c>
      <c r="AE462" s="89">
        <f>SUM(C462,J462,T462,AD462,)</f>
        <v>1.08333</v>
      </c>
    </row>
    <row r="463">
      <c r="A463" s="61" t="str">
        <f>DATA!A462</f>
        <v>VŠMU (VSMU)</v>
      </c>
      <c r="B463" s="97" t="str">
        <f>DATA!C462&amp;" - "&amp;DATA!B462</f>
        <v>Autor hudby - ZM3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1</v>
      </c>
      <c r="K463" s="13">
        <v>0</v>
      </c>
      <c r="L463" s="13">
        <v>0</v>
      </c>
      <c r="M463">
        <v>1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 s="84">
        <v>0</v>
      </c>
      <c r="AE463" s="89">
        <f>SUM(C463,J463,T463,AD463,)</f>
        <v>1</v>
      </c>
    </row>
    <row r="464">
      <c r="A464" s="61" t="str">
        <f>DATA!A463</f>
        <v>VŠMU (VSMU)</v>
      </c>
      <c r="B464" s="97" t="str">
        <f>DATA!C463&amp;" - "&amp;DATA!B463</f>
        <v>Dirigent - ZM3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6</v>
      </c>
      <c r="K464" s="13">
        <v>0</v>
      </c>
      <c r="L464" s="13">
        <v>0</v>
      </c>
      <c r="M464">
        <v>6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s="84">
        <v>0</v>
      </c>
      <c r="AE464" s="89">
        <f>SUM(C464,J464,T464,AD464,)</f>
        <v>6</v>
      </c>
    </row>
    <row r="465">
      <c r="A465" s="61" t="str">
        <f>DATA!A464</f>
        <v>VŠMU (VSMU)</v>
      </c>
      <c r="B465" s="97" t="str">
        <f>DATA!C464&amp;" - "&amp;DATA!B464</f>
        <v>Inštrumentalista - ZM3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1</v>
      </c>
      <c r="K465" s="13">
        <v>0</v>
      </c>
      <c r="L465" s="13">
        <v>0</v>
      </c>
      <c r="M465">
        <v>1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84">
        <v>0</v>
      </c>
      <c r="AE465" s="89">
        <f>SUM(C465,J465,T465,AD465,)</f>
        <v>1</v>
      </c>
    </row>
    <row r="466">
      <c r="A466" s="61" t="str">
        <f>DATA!A465</f>
        <v>VŠMU (VSMU)</v>
      </c>
      <c r="B466" s="97" t="str">
        <f>DATA!C465&amp;" - "&amp;DATA!B465</f>
        <v>Inštrumentalista - sólista - ZM3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11.33333</v>
      </c>
      <c r="K466" s="13">
        <v>0</v>
      </c>
      <c r="L466" s="13">
        <v>0</v>
      </c>
      <c r="M466">
        <v>11.33333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 s="84">
        <v>0</v>
      </c>
      <c r="AE466" s="89">
        <f>SUM(C466,J466,T466,AD466,)</f>
        <v>11.33333</v>
      </c>
    </row>
    <row r="467">
      <c r="A467" s="61" t="str">
        <f>DATA!A466</f>
        <v>VŠMU (VSMU)</v>
      </c>
      <c r="B467" s="97" t="str">
        <f>DATA!C466&amp;" - "&amp;DATA!B466</f>
        <v>Autor hudby - ZN1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2</v>
      </c>
      <c r="K467" s="13">
        <v>0</v>
      </c>
      <c r="L467" s="13">
        <v>0</v>
      </c>
      <c r="M467">
        <v>0</v>
      </c>
      <c r="N467">
        <v>2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s="84">
        <v>0</v>
      </c>
      <c r="AE467" s="89">
        <f>SUM(C467,J467,T467,AD467,)</f>
        <v>2</v>
      </c>
    </row>
    <row r="468">
      <c r="A468" s="61" t="str">
        <f>DATA!A467</f>
        <v>VŠMU (VSMU)</v>
      </c>
      <c r="B468" s="97" t="str">
        <f>DATA!C467&amp;" - "&amp;DATA!B467</f>
        <v>Autor úpravy dramatického diela - ZN1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1</v>
      </c>
      <c r="K468" s="13">
        <v>0</v>
      </c>
      <c r="L468" s="13">
        <v>0</v>
      </c>
      <c r="M468">
        <v>0</v>
      </c>
      <c r="N468">
        <v>1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 s="84">
        <v>0</v>
      </c>
      <c r="AE468" s="89">
        <f>SUM(C468,J468,T468,AD468,)</f>
        <v>1</v>
      </c>
    </row>
    <row r="469">
      <c r="A469" s="61" t="str">
        <f>DATA!A468</f>
        <v>VŠMU (VSMU)</v>
      </c>
      <c r="B469" s="97" t="str">
        <f>DATA!C468&amp;" - "&amp;DATA!B468</f>
        <v>Dramaturg - ZN1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3</v>
      </c>
      <c r="K469" s="13">
        <v>0</v>
      </c>
      <c r="L469" s="13">
        <v>0</v>
      </c>
      <c r="M469">
        <v>0</v>
      </c>
      <c r="N469">
        <v>3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s="84">
        <v>0</v>
      </c>
      <c r="AE469" s="89">
        <f>SUM(C469,J469,T469,AD469,)</f>
        <v>3</v>
      </c>
    </row>
    <row r="470">
      <c r="A470" s="61" t="str">
        <f>DATA!A469</f>
        <v>VŠMU (VSMU)</v>
      </c>
      <c r="B470" s="97" t="str">
        <f>DATA!C469&amp;" - "&amp;DATA!B469</f>
        <v>Herec v hlavnej úlohe - ZN1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0.1</v>
      </c>
      <c r="K470" s="13">
        <v>0</v>
      </c>
      <c r="L470" s="13">
        <v>0</v>
      </c>
      <c r="M470">
        <v>0</v>
      </c>
      <c r="N470">
        <v>0.1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 s="84">
        <v>0</v>
      </c>
      <c r="AE470" s="89">
        <f>SUM(C470,J470,T470,AD470,)</f>
        <v>0.1</v>
      </c>
    </row>
    <row r="471">
      <c r="A471" s="61" t="str">
        <f>DATA!A470</f>
        <v>VŠMU (VSMU)</v>
      </c>
      <c r="B471" s="97" t="str">
        <f>DATA!C470&amp;" - "&amp;DATA!B470</f>
        <v>Inštrumentalista - ZN1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1</v>
      </c>
      <c r="K471" s="13">
        <v>0</v>
      </c>
      <c r="L471" s="13">
        <v>0</v>
      </c>
      <c r="M471">
        <v>0</v>
      </c>
      <c r="N471">
        <v>1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 s="84">
        <v>0</v>
      </c>
      <c r="AE471" s="89">
        <f>SUM(C471,J471,T471,AD471,)</f>
        <v>1</v>
      </c>
    </row>
    <row r="472">
      <c r="A472" s="61" t="str">
        <f>DATA!A471</f>
        <v>VŠMU (VSMU)</v>
      </c>
      <c r="B472" s="97" t="str">
        <f>DATA!C471&amp;" - "&amp;DATA!B471</f>
        <v>Kostýmový výtvarník - ZN1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2</v>
      </c>
      <c r="K472" s="13">
        <v>0</v>
      </c>
      <c r="L472" s="13">
        <v>0</v>
      </c>
      <c r="M472">
        <v>0</v>
      </c>
      <c r="N472">
        <v>2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 s="84">
        <v>0</v>
      </c>
      <c r="AE472" s="89">
        <f>SUM(C472,J472,T472,AD472,)</f>
        <v>2</v>
      </c>
    </row>
    <row r="473">
      <c r="A473" s="61" t="str">
        <f>DATA!A472</f>
        <v>VŠMU (VSMU)</v>
      </c>
      <c r="B473" s="97" t="str">
        <f>DATA!C472&amp;" - "&amp;DATA!B472</f>
        <v>Režisér - ZN1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1</v>
      </c>
      <c r="K473" s="13">
        <v>0</v>
      </c>
      <c r="L473" s="13">
        <v>0</v>
      </c>
      <c r="M473">
        <v>0</v>
      </c>
      <c r="N473">
        <v>1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 s="84">
        <v>0</v>
      </c>
      <c r="AE473" s="89">
        <f>SUM(C473,J473,T473,AD473,)</f>
        <v>1</v>
      </c>
    </row>
    <row r="474">
      <c r="A474" s="61" t="str">
        <f>DATA!A473</f>
        <v>VŠMU (VSMU)</v>
      </c>
      <c r="B474" s="97" t="str">
        <f>DATA!C473&amp;" - "&amp;DATA!B473</f>
        <v>Scénograf - ZN1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1</v>
      </c>
      <c r="K474" s="13">
        <v>0</v>
      </c>
      <c r="L474" s="13">
        <v>0</v>
      </c>
      <c r="M474">
        <v>0</v>
      </c>
      <c r="N474">
        <v>1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 s="84">
        <v>0</v>
      </c>
      <c r="AE474" s="89">
        <f>SUM(C474,J474,T474,AD474,)</f>
        <v>1</v>
      </c>
    </row>
    <row r="475">
      <c r="A475" s="61" t="str">
        <f>DATA!A474</f>
        <v>VŠMU (VSMU)</v>
      </c>
      <c r="B475" s="97" t="str">
        <f>DATA!C474&amp;" - "&amp;DATA!B474</f>
        <v>Spevák - sólista - ZN1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0.3409</v>
      </c>
      <c r="K475" s="13">
        <v>0</v>
      </c>
      <c r="L475" s="13">
        <v>0</v>
      </c>
      <c r="M475">
        <v>0</v>
      </c>
      <c r="N475">
        <v>0.3409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 s="84">
        <v>0</v>
      </c>
      <c r="AE475" s="89">
        <f>SUM(C475,J475,T475,AD475,)</f>
        <v>0.3409</v>
      </c>
    </row>
    <row r="476">
      <c r="A476" s="61" t="str">
        <f>DATA!A475</f>
        <v>VŠMU (VSMU)</v>
      </c>
      <c r="B476" s="97" t="str">
        <f>DATA!C475&amp;" - "&amp;DATA!B475</f>
        <v>Tanečný interpret - ZN1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0.2</v>
      </c>
      <c r="K476" s="13">
        <v>0</v>
      </c>
      <c r="L476" s="13">
        <v>0</v>
      </c>
      <c r="M476">
        <v>0</v>
      </c>
      <c r="N476">
        <v>0.2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 s="84">
        <v>0</v>
      </c>
      <c r="AE476" s="89">
        <f>SUM(C476,J476,T476,AD476,)</f>
        <v>0.2</v>
      </c>
    </row>
    <row r="477">
      <c r="A477" s="61" t="str">
        <f>DATA!A476</f>
        <v>VŠMU (VSMU)</v>
      </c>
      <c r="B477" s="97" t="str">
        <f>DATA!C476&amp;" - "&amp;DATA!B476</f>
        <v>Autor bábok - ZN2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1</v>
      </c>
      <c r="K477" s="13">
        <v>0</v>
      </c>
      <c r="L477" s="13">
        <v>0</v>
      </c>
      <c r="M477">
        <v>0</v>
      </c>
      <c r="N477">
        <v>0</v>
      </c>
      <c r="O477">
        <v>1</v>
      </c>
      <c r="P477">
        <v>0</v>
      </c>
      <c r="Q477">
        <v>0</v>
      </c>
      <c r="R477">
        <v>0</v>
      </c>
      <c r="S477">
        <v>0</v>
      </c>
      <c r="T477" s="84">
        <f>SUM(U477:AC477)</f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 s="84">
        <v>0</v>
      </c>
      <c r="AE477" s="89">
        <f>SUM(C477,J477,T477,AD477,)</f>
        <v>1</v>
      </c>
    </row>
    <row r="478">
      <c r="A478" s="61" t="str">
        <f>DATA!A477</f>
        <v>VŠMU (VSMU)</v>
      </c>
      <c r="B478" s="97" t="str">
        <f>DATA!C477&amp;" - "&amp;DATA!B477</f>
        <v>Autor dramatizácie literárneho diela - ZN2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1</v>
      </c>
      <c r="K478" s="13">
        <v>0</v>
      </c>
      <c r="L478" s="13">
        <v>0</v>
      </c>
      <c r="M478">
        <v>0</v>
      </c>
      <c r="N478">
        <v>0</v>
      </c>
      <c r="O478">
        <v>1</v>
      </c>
      <c r="P478">
        <v>0</v>
      </c>
      <c r="Q478">
        <v>0</v>
      </c>
      <c r="R478">
        <v>0</v>
      </c>
      <c r="S478">
        <v>0</v>
      </c>
      <c r="T478" s="84">
        <f>SUM(U478:AC478)</f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 s="84">
        <v>0</v>
      </c>
      <c r="AE478" s="89">
        <f>SUM(C478,J478,T478,AD478,)</f>
        <v>1</v>
      </c>
    </row>
    <row r="479">
      <c r="A479" s="61" t="str">
        <f>DATA!A478</f>
        <v>VŠMU (VSMU)</v>
      </c>
      <c r="B479" s="97" t="str">
        <f>DATA!C478&amp;" - "&amp;DATA!B478</f>
        <v>Autor hudby - ZN2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2</v>
      </c>
      <c r="K479" s="13">
        <v>0</v>
      </c>
      <c r="L479" s="13">
        <v>0</v>
      </c>
      <c r="M479">
        <v>0</v>
      </c>
      <c r="N479">
        <v>0</v>
      </c>
      <c r="O479">
        <v>2</v>
      </c>
      <c r="P479">
        <v>0</v>
      </c>
      <c r="Q479">
        <v>0</v>
      </c>
      <c r="R479">
        <v>0</v>
      </c>
      <c r="S479">
        <v>0</v>
      </c>
      <c r="T479" s="84">
        <f>SUM(U479:AC479)</f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 s="84">
        <v>0</v>
      </c>
      <c r="AE479" s="89">
        <f>SUM(C479,J479,T479,AD479,)</f>
        <v>2</v>
      </c>
    </row>
    <row r="480">
      <c r="A480" s="61" t="str">
        <f>DATA!A479</f>
        <v>VŠMU (VSMU)</v>
      </c>
      <c r="B480" s="97" t="str">
        <f>DATA!C479&amp;" - "&amp;DATA!B479</f>
        <v>Autor úpravy dramatického diela - ZN2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1</v>
      </c>
      <c r="K480" s="13">
        <v>0</v>
      </c>
      <c r="L480" s="13">
        <v>0</v>
      </c>
      <c r="M480">
        <v>0</v>
      </c>
      <c r="N480">
        <v>0</v>
      </c>
      <c r="O480">
        <v>1</v>
      </c>
      <c r="P480">
        <v>0</v>
      </c>
      <c r="Q480">
        <v>0</v>
      </c>
      <c r="R480">
        <v>0</v>
      </c>
      <c r="S480">
        <v>0</v>
      </c>
      <c r="T480" s="84">
        <f>SUM(U480:AC480)</f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 s="84">
        <v>0</v>
      </c>
      <c r="AE480" s="89">
        <f>SUM(C480,J480,T480,AD480,)</f>
        <v>1</v>
      </c>
    </row>
    <row r="481">
      <c r="A481" s="61" t="str">
        <f>DATA!A480</f>
        <v>VŠMU (VSMU)</v>
      </c>
      <c r="B481" s="97" t="str">
        <f>DATA!C480&amp;" - "&amp;DATA!B480</f>
        <v>Dramaturg - ZN2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1.5</v>
      </c>
      <c r="K481" s="13">
        <v>0</v>
      </c>
      <c r="L481" s="13">
        <v>0</v>
      </c>
      <c r="M481">
        <v>0</v>
      </c>
      <c r="N481">
        <v>0</v>
      </c>
      <c r="O481">
        <v>1.5</v>
      </c>
      <c r="P481">
        <v>0</v>
      </c>
      <c r="Q481">
        <v>0</v>
      </c>
      <c r="R481">
        <v>0</v>
      </c>
      <c r="S481">
        <v>0</v>
      </c>
      <c r="T481" s="84">
        <f>SUM(U481:AC481)</f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 s="84">
        <v>0</v>
      </c>
      <c r="AE481" s="89">
        <f>SUM(C481,J481,T481,AD481,)</f>
        <v>1.5</v>
      </c>
    </row>
    <row r="482">
      <c r="A482" s="61" t="str">
        <f>DATA!A481</f>
        <v>VŠMU (VSMU)</v>
      </c>
      <c r="B482" s="97" t="str">
        <f>DATA!C481&amp;" - "&amp;DATA!B481</f>
        <v>Choreograf - ZN2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1</v>
      </c>
      <c r="K482" s="13">
        <v>0</v>
      </c>
      <c r="L482" s="13">
        <v>0</v>
      </c>
      <c r="M482">
        <v>0</v>
      </c>
      <c r="N482">
        <v>0</v>
      </c>
      <c r="O482">
        <v>1</v>
      </c>
      <c r="P482">
        <v>0</v>
      </c>
      <c r="Q482">
        <v>0</v>
      </c>
      <c r="R482">
        <v>0</v>
      </c>
      <c r="S482">
        <v>0</v>
      </c>
      <c r="T482" s="84">
        <f>SUM(U482:AC482)</f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 s="84">
        <v>0</v>
      </c>
      <c r="AE482" s="89">
        <f>SUM(C482,J482,T482,AD482,)</f>
        <v>1</v>
      </c>
    </row>
    <row r="483">
      <c r="A483" s="61" t="str">
        <f>DATA!A482</f>
        <v>VŠMU (VSMU)</v>
      </c>
      <c r="B483" s="97" t="str">
        <f>DATA!C482&amp;" - "&amp;DATA!B482</f>
        <v>Inštrumentalista - ZN2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0.02</v>
      </c>
      <c r="K483" s="13">
        <v>0</v>
      </c>
      <c r="L483" s="13">
        <v>0</v>
      </c>
      <c r="M483">
        <v>0</v>
      </c>
      <c r="N483">
        <v>0</v>
      </c>
      <c r="O483">
        <v>0.02</v>
      </c>
      <c r="P483">
        <v>0</v>
      </c>
      <c r="Q483">
        <v>0</v>
      </c>
      <c r="R483">
        <v>0</v>
      </c>
      <c r="S483">
        <v>0</v>
      </c>
      <c r="T483" s="84">
        <f>SUM(U483:AC483)</f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 s="84">
        <v>0</v>
      </c>
      <c r="AE483" s="89">
        <f>SUM(C483,J483,T483,AD483,)</f>
        <v>0.02</v>
      </c>
    </row>
    <row r="484">
      <c r="A484" s="61" t="str">
        <f>DATA!A483</f>
        <v>VŠMU (VSMU)</v>
      </c>
      <c r="B484" s="97" t="str">
        <f>DATA!C483&amp;" - "&amp;DATA!B483</f>
        <v>Inštrumentalista - sólista - ZN2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2</v>
      </c>
      <c r="K484" s="13">
        <v>0</v>
      </c>
      <c r="L484" s="13">
        <v>0</v>
      </c>
      <c r="M484">
        <v>0</v>
      </c>
      <c r="N484">
        <v>0</v>
      </c>
      <c r="O484">
        <v>2</v>
      </c>
      <c r="P484">
        <v>0</v>
      </c>
      <c r="Q484">
        <v>0</v>
      </c>
      <c r="R484">
        <v>0</v>
      </c>
      <c r="S484">
        <v>0</v>
      </c>
      <c r="T484" s="84">
        <f>SUM(U484:AC484)</f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 s="84">
        <v>0</v>
      </c>
      <c r="AE484" s="89">
        <f>SUM(C484,J484,T484,AD484,)</f>
        <v>2</v>
      </c>
    </row>
    <row r="485">
      <c r="A485" s="61" t="str">
        <f>DATA!A484</f>
        <v>VŠMU (VSMU)</v>
      </c>
      <c r="B485" s="97" t="str">
        <f>DATA!C484&amp;" - "&amp;DATA!B484</f>
        <v>Kostýmový výtvarník - ZN2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2</v>
      </c>
      <c r="K485" s="13">
        <v>0</v>
      </c>
      <c r="L485" s="13">
        <v>0</v>
      </c>
      <c r="M485">
        <v>0</v>
      </c>
      <c r="N485">
        <v>0</v>
      </c>
      <c r="O485">
        <v>2</v>
      </c>
      <c r="P485">
        <v>0</v>
      </c>
      <c r="Q485">
        <v>0</v>
      </c>
      <c r="R485">
        <v>0</v>
      </c>
      <c r="S485">
        <v>0</v>
      </c>
      <c r="T485" s="84">
        <f>SUM(U485:AC485)</f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 s="84">
        <v>0</v>
      </c>
      <c r="AE485" s="89">
        <f>SUM(C485,J485,T485,AD485,)</f>
        <v>2</v>
      </c>
    </row>
    <row r="486">
      <c r="A486" s="61" t="str">
        <f>DATA!A485</f>
        <v>VŠMU (VSMU)</v>
      </c>
      <c r="B486" s="97" t="str">
        <f>DATA!C485&amp;" - "&amp;DATA!B485</f>
        <v>Režisér - ZN2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2</v>
      </c>
      <c r="K486" s="13">
        <v>0</v>
      </c>
      <c r="L486" s="13">
        <v>0</v>
      </c>
      <c r="M486">
        <v>0</v>
      </c>
      <c r="N486">
        <v>0</v>
      </c>
      <c r="O486">
        <v>2</v>
      </c>
      <c r="P486">
        <v>0</v>
      </c>
      <c r="Q486">
        <v>0</v>
      </c>
      <c r="R486">
        <v>0</v>
      </c>
      <c r="S486">
        <v>0</v>
      </c>
      <c r="T486" s="84">
        <f>SUM(U486:AC486)</f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 s="84">
        <v>0</v>
      </c>
      <c r="AE486" s="89">
        <f>SUM(C486,J486,T486,AD486,)</f>
        <v>2</v>
      </c>
    </row>
    <row r="487">
      <c r="A487" s="61" t="str">
        <f>DATA!A486</f>
        <v>VŠMU (VSMU)</v>
      </c>
      <c r="B487" s="97" t="str">
        <f>DATA!C486&amp;" - "&amp;DATA!B486</f>
        <v>Scénograf - ZN2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1</v>
      </c>
      <c r="K487" s="13">
        <v>0</v>
      </c>
      <c r="L487" s="13">
        <v>0</v>
      </c>
      <c r="M487">
        <v>0</v>
      </c>
      <c r="N487">
        <v>0</v>
      </c>
      <c r="O487">
        <v>1</v>
      </c>
      <c r="P487">
        <v>0</v>
      </c>
      <c r="Q487">
        <v>0</v>
      </c>
      <c r="R487">
        <v>0</v>
      </c>
      <c r="S487">
        <v>0</v>
      </c>
      <c r="T487" s="84">
        <f>SUM(U487:AC487)</f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 s="84">
        <v>0</v>
      </c>
      <c r="AE487" s="89">
        <f>SUM(C487,J487,T487,AD487,)</f>
        <v>1</v>
      </c>
    </row>
    <row r="488">
      <c r="A488" s="61" t="str">
        <f>DATA!A487</f>
        <v>VŠMU (VSMU)</v>
      </c>
      <c r="B488" s="97" t="str">
        <f>DATA!C487&amp;" - "&amp;DATA!B487</f>
        <v>Spevák - sólista - ZN2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0.25</v>
      </c>
      <c r="K488" s="13">
        <v>0</v>
      </c>
      <c r="L488" s="13">
        <v>0</v>
      </c>
      <c r="M488">
        <v>0</v>
      </c>
      <c r="N488">
        <v>0</v>
      </c>
      <c r="O488">
        <v>0.25</v>
      </c>
      <c r="P488">
        <v>0</v>
      </c>
      <c r="Q488">
        <v>0</v>
      </c>
      <c r="R488">
        <v>0</v>
      </c>
      <c r="S488">
        <v>0</v>
      </c>
      <c r="T488" s="84">
        <f>SUM(U488:AC488)</f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 s="84">
        <v>0</v>
      </c>
      <c r="AE488" s="89">
        <f>SUM(C488,J488,T488,AD488,)</f>
        <v>0.25</v>
      </c>
    </row>
    <row r="489">
      <c r="A489" s="61" t="str">
        <f>DATA!A488</f>
        <v>VŠMU (VSMU)</v>
      </c>
      <c r="B489" s="97" t="str">
        <f>DATA!C488&amp;" - "&amp;DATA!B488</f>
        <v>Autor hudby - ZN3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1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0</v>
      </c>
      <c r="S489">
        <v>0</v>
      </c>
      <c r="T489" s="84">
        <f>SUM(U489:AC489)</f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 s="84">
        <v>0</v>
      </c>
      <c r="AE489" s="89">
        <f>SUM(C489,J489,T489,AD489,)</f>
        <v>1</v>
      </c>
    </row>
    <row r="490">
      <c r="A490" s="61" t="str">
        <f>DATA!A489</f>
        <v>VŠMU (VSMU)</v>
      </c>
      <c r="B490" s="97" t="str">
        <f>DATA!C489&amp;" - "&amp;DATA!B489</f>
        <v>Dramaturg - ZN3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1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1</v>
      </c>
      <c r="Q490">
        <v>0</v>
      </c>
      <c r="R490">
        <v>0</v>
      </c>
      <c r="S490">
        <v>0</v>
      </c>
      <c r="T490" s="84">
        <f>SUM(U490:AC490)</f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 s="84">
        <v>0</v>
      </c>
      <c r="AE490" s="89">
        <f>SUM(C490,J490,T490,AD490,)</f>
        <v>1</v>
      </c>
    </row>
    <row r="491">
      <c r="A491" s="61" t="str">
        <f>DATA!A490</f>
        <v>VŠMU (VSMU)</v>
      </c>
      <c r="B491" s="97" t="str">
        <f>DATA!C490&amp;" - "&amp;DATA!B490</f>
        <v>Inštrumentalista - ZN3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0.03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0.03</v>
      </c>
      <c r="Q491">
        <v>0</v>
      </c>
      <c r="R491">
        <v>0</v>
      </c>
      <c r="S491">
        <v>0</v>
      </c>
      <c r="T491" s="84">
        <f>SUM(U491:AC491)</f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 s="84">
        <v>0</v>
      </c>
      <c r="AE491" s="89">
        <f>SUM(C491,J491,T491,AD491,)</f>
        <v>0.03</v>
      </c>
    </row>
    <row r="492">
      <c r="A492" s="61" t="str">
        <f>DATA!A491</f>
        <v>VŠMU (VSMU)</v>
      </c>
      <c r="B492" s="97" t="str">
        <f>DATA!C491&amp;" - "&amp;DATA!B491</f>
        <v>Inštrumentalista - sólista - ZN3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1.5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1.5</v>
      </c>
      <c r="Q492">
        <v>0</v>
      </c>
      <c r="R492">
        <v>0</v>
      </c>
      <c r="S492">
        <v>0</v>
      </c>
      <c r="T492" s="84">
        <f>SUM(U492:AC492)</f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 s="84">
        <v>0</v>
      </c>
      <c r="AE492" s="89">
        <f>SUM(C492,J492,T492,AD492,)</f>
        <v>1.5</v>
      </c>
    </row>
    <row r="493">
      <c r="A493" s="61" t="str">
        <f>DATA!A492</f>
        <v>VŠMU (VSMU)</v>
      </c>
      <c r="B493" s="97" t="str">
        <f>DATA!C492&amp;" - "&amp;DATA!B492</f>
        <v>Producent - ZN3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0.66667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0.66667</v>
      </c>
      <c r="Q493">
        <v>0</v>
      </c>
      <c r="R493">
        <v>0</v>
      </c>
      <c r="S493">
        <v>0</v>
      </c>
      <c r="T493" s="84">
        <f>SUM(U493:AC493)</f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 s="84">
        <v>0</v>
      </c>
      <c r="AE493" s="89">
        <f>SUM(C493,J493,T493,AD493,)</f>
        <v>0.66667</v>
      </c>
    </row>
    <row r="494">
      <c r="A494" s="61" t="str">
        <f>DATA!A493</f>
        <v>VŠVU (VŠVU)</v>
      </c>
      <c r="B494" s="97" t="str">
        <f>DATA!C493&amp;" - "&amp;DATA!B493</f>
        <v>Dizajnér - EM1</v>
      </c>
      <c r="C494" s="84">
        <f>SUM(D494:I494)</f>
        <v>1</v>
      </c>
      <c r="D494" s="13">
        <v>1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 s="84">
        <v>0</v>
      </c>
      <c r="AE494" s="89">
        <f>SUM(C494,J494,T494,AD494,)</f>
        <v>1</v>
      </c>
    </row>
    <row r="495">
      <c r="A495" s="61" t="str">
        <f>DATA!A494</f>
        <v>VŠVU (VŠVU)</v>
      </c>
      <c r="B495" s="97" t="str">
        <f>DATA!C494&amp;" - "&amp;DATA!B494</f>
        <v>Výtvarník - EM1</v>
      </c>
      <c r="C495" s="84">
        <f>SUM(D495:I495)</f>
        <v>2.5</v>
      </c>
      <c r="D495" s="13">
        <v>2.5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 s="84">
        <v>0</v>
      </c>
      <c r="AE495" s="89">
        <f>SUM(C495,J495,T495,AD495,)</f>
        <v>2.5</v>
      </c>
    </row>
    <row r="496">
      <c r="A496" s="61" t="str">
        <f>DATA!A495</f>
        <v>VŠVU (VŠVU)</v>
      </c>
      <c r="B496" s="97" t="str">
        <f>DATA!C495&amp;" - "&amp;DATA!B495</f>
        <v>Dizajnér - EM2</v>
      </c>
      <c r="C496" s="84">
        <f>SUM(D496:I496)</f>
        <v>2</v>
      </c>
      <c r="D496" s="13">
        <v>0</v>
      </c>
      <c r="E496" s="13">
        <v>2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 s="84">
        <v>0</v>
      </c>
      <c r="AE496" s="89">
        <f>SUM(C496,J496,T496,AD496,)</f>
        <v>2</v>
      </c>
    </row>
    <row r="497">
      <c r="A497" s="61" t="str">
        <f>DATA!A496</f>
        <v>VŠVU (VŠVU)</v>
      </c>
      <c r="B497" s="97" t="str">
        <f>DATA!C496&amp;" - "&amp;DATA!B496</f>
        <v>Výtvarník - EM2</v>
      </c>
      <c r="C497" s="84">
        <f>SUM(D497:I497)</f>
        <v>0.5</v>
      </c>
      <c r="D497" s="13">
        <v>0</v>
      </c>
      <c r="E497" s="13">
        <v>0.5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 s="84">
        <v>0</v>
      </c>
      <c r="AE497" s="89">
        <f>SUM(C497,J497,T497,AD497,)</f>
        <v>0.5</v>
      </c>
    </row>
    <row r="498">
      <c r="A498" s="61" t="str">
        <f>DATA!A497</f>
        <v>VŠVU (VŠVU)</v>
      </c>
      <c r="B498" s="97" t="str">
        <f>DATA!C497&amp;" - "&amp;DATA!B497</f>
        <v>Architekt - EM3</v>
      </c>
      <c r="C498" s="84">
        <f>SUM(D498:I498)</f>
        <v>0.25</v>
      </c>
      <c r="D498" s="13">
        <v>0</v>
      </c>
      <c r="E498" s="13">
        <v>0</v>
      </c>
      <c r="F498" s="13">
        <v>0.25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 s="84">
        <v>0</v>
      </c>
      <c r="AE498" s="89">
        <f>SUM(C498,J498,T498,AD498,)</f>
        <v>0.25</v>
      </c>
    </row>
    <row r="499">
      <c r="A499" s="61" t="str">
        <f>DATA!A498</f>
        <v>VŠVU (VŠVU)</v>
      </c>
      <c r="B499" s="97" t="str">
        <f>DATA!C498&amp;" - "&amp;DATA!B498</f>
        <v>Autor scenára - EM3</v>
      </c>
      <c r="C499" s="84">
        <f>SUM(D499:I499)</f>
        <v>0.5</v>
      </c>
      <c r="D499" s="13">
        <v>0</v>
      </c>
      <c r="E499" s="13">
        <v>0</v>
      </c>
      <c r="F499" s="13">
        <v>0.5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 s="84">
        <v>0</v>
      </c>
      <c r="AE499" s="89">
        <f>SUM(C499,J499,T499,AD499,)</f>
        <v>0.5</v>
      </c>
    </row>
    <row r="500">
      <c r="A500" s="61" t="str">
        <f>DATA!A499</f>
        <v>VŠVU (VŠVU)</v>
      </c>
      <c r="B500" s="97" t="str">
        <f>DATA!C499&amp;" - "&amp;DATA!B499</f>
        <v>Dizajnér - EM3</v>
      </c>
      <c r="C500" s="84">
        <f>SUM(D500:I500)</f>
        <v>5</v>
      </c>
      <c r="D500" s="13">
        <v>0</v>
      </c>
      <c r="E500" s="13">
        <v>0</v>
      </c>
      <c r="F500" s="13">
        <v>5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 s="84">
        <v>0</v>
      </c>
      <c r="AE500" s="89">
        <f>SUM(C500,J500,T500,AD500,)</f>
        <v>5</v>
      </c>
    </row>
    <row r="501">
      <c r="A501" s="61" t="str">
        <f>DATA!A500</f>
        <v>VŠVU (VŠVU)</v>
      </c>
      <c r="B501" s="97" t="str">
        <f>DATA!C500&amp;" - "&amp;DATA!B500</f>
        <v>Producent - EM3</v>
      </c>
      <c r="C501" s="84">
        <f>SUM(D501:I501)</f>
        <v>1</v>
      </c>
      <c r="D501" s="13">
        <v>0</v>
      </c>
      <c r="E501" s="13">
        <v>0</v>
      </c>
      <c r="F501" s="13">
        <v>1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 s="84">
        <v>0</v>
      </c>
      <c r="AE501" s="89">
        <f>SUM(C501,J501,T501,AD501,)</f>
        <v>1</v>
      </c>
    </row>
    <row r="502">
      <c r="A502" s="61" t="str">
        <f>DATA!A501</f>
        <v>VŠVU (VŠVU)</v>
      </c>
      <c r="B502" s="97" t="str">
        <f>DATA!C501&amp;" - "&amp;DATA!B501</f>
        <v>Režisér - EM3</v>
      </c>
      <c r="C502" s="84">
        <f>SUM(D502:I502)</f>
        <v>1</v>
      </c>
      <c r="D502" s="13">
        <v>0</v>
      </c>
      <c r="E502" s="13">
        <v>0</v>
      </c>
      <c r="F502" s="13">
        <v>1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 s="84">
        <v>0</v>
      </c>
      <c r="AE502" s="89">
        <f>SUM(C502,J502,T502,AD502,)</f>
        <v>1</v>
      </c>
    </row>
    <row r="503">
      <c r="A503" s="61" t="str">
        <f>DATA!A502</f>
        <v>VŠVU (VŠVU)</v>
      </c>
      <c r="B503" s="97" t="str">
        <f>DATA!C502&amp;" - "&amp;DATA!B502</f>
        <v>Strihač - EM3</v>
      </c>
      <c r="C503" s="84">
        <f>SUM(D503:I503)</f>
        <v>1</v>
      </c>
      <c r="D503" s="13">
        <v>0</v>
      </c>
      <c r="E503" s="13">
        <v>0</v>
      </c>
      <c r="F503" s="13">
        <v>1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 s="84">
        <v>0</v>
      </c>
      <c r="AE503" s="89">
        <f>SUM(C503,J503,T503,AD503,)</f>
        <v>1</v>
      </c>
    </row>
    <row r="504">
      <c r="A504" s="61" t="str">
        <f>DATA!A503</f>
        <v>VŠVU (VŠVU)</v>
      </c>
      <c r="B504" s="97" t="str">
        <f>DATA!C503&amp;" - "&amp;DATA!B503</f>
        <v>Výtvarník - EM3</v>
      </c>
      <c r="C504" s="84">
        <f>SUM(D504:I504)</f>
        <v>7</v>
      </c>
      <c r="D504" s="13">
        <v>0</v>
      </c>
      <c r="E504" s="13">
        <v>0</v>
      </c>
      <c r="F504" s="13">
        <v>7</v>
      </c>
      <c r="G504" s="13">
        <v>0</v>
      </c>
      <c r="H504" s="13">
        <v>0</v>
      </c>
      <c r="I504" s="13">
        <v>0</v>
      </c>
      <c r="J504" s="84">
        <f>SUM(K504:S504)</f>
        <v>0</v>
      </c>
      <c r="K504" s="13">
        <v>0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 s="84">
        <v>0</v>
      </c>
      <c r="AE504" s="89">
        <f>SUM(C504,J504,T504,AD504,)</f>
        <v>7</v>
      </c>
    </row>
    <row r="505">
      <c r="A505" s="61" t="str">
        <f>DATA!A504</f>
        <v>VŠVU (VŠVU)</v>
      </c>
      <c r="B505" s="97" t="str">
        <f>DATA!C504&amp;" - "&amp;DATA!B504</f>
        <v>Dizajnér - EN1</v>
      </c>
      <c r="C505" s="84">
        <f>SUM(D505:I505)</f>
        <v>13</v>
      </c>
      <c r="D505" s="13">
        <v>0</v>
      </c>
      <c r="E505" s="13">
        <v>0</v>
      </c>
      <c r="F505" s="13">
        <v>0</v>
      </c>
      <c r="G505" s="13">
        <v>13</v>
      </c>
      <c r="H505" s="13">
        <v>0</v>
      </c>
      <c r="I505" s="13">
        <v>0</v>
      </c>
      <c r="J505" s="84">
        <f>SUM(K505:S505)</f>
        <v>0</v>
      </c>
      <c r="K505" s="13">
        <v>0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 s="84">
        <v>0</v>
      </c>
      <c r="AE505" s="89">
        <f>SUM(C505,J505,T505,AD505,)</f>
        <v>13</v>
      </c>
    </row>
    <row r="506">
      <c r="A506" s="61" t="str">
        <f>DATA!A505</f>
        <v>VŠVU (VŠVU)</v>
      </c>
      <c r="B506" s="97" t="str">
        <f>DATA!C505&amp;" - "&amp;DATA!B505</f>
        <v>Dizajnér - EN2</v>
      </c>
      <c r="C506" s="84">
        <f>SUM(D506:I506)</f>
        <v>5.5</v>
      </c>
      <c r="D506" s="13">
        <v>0</v>
      </c>
      <c r="E506" s="13">
        <v>0</v>
      </c>
      <c r="F506" s="13">
        <v>0</v>
      </c>
      <c r="G506" s="13">
        <v>0</v>
      </c>
      <c r="H506" s="13">
        <v>5.5</v>
      </c>
      <c r="I506" s="13">
        <v>0</v>
      </c>
      <c r="J506" s="84">
        <f>SUM(K506:S506)</f>
        <v>0</v>
      </c>
      <c r="K506" s="13">
        <v>0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 s="84">
        <v>0</v>
      </c>
      <c r="AE506" s="89">
        <f>SUM(C506,J506,T506,AD506,)</f>
        <v>5.5</v>
      </c>
    </row>
    <row r="507">
      <c r="A507" s="61" t="str">
        <f>DATA!A506</f>
        <v>VŠVU (VŠVU)</v>
      </c>
      <c r="B507" s="97" t="str">
        <f>DATA!C506&amp;" - "&amp;DATA!B506</f>
        <v>Kurátor výstavy - EN2</v>
      </c>
      <c r="C507" s="84">
        <f>SUM(D507:I507)</f>
        <v>1</v>
      </c>
      <c r="D507" s="13">
        <v>0</v>
      </c>
      <c r="E507" s="13">
        <v>0</v>
      </c>
      <c r="F507" s="13">
        <v>0</v>
      </c>
      <c r="G507" s="13">
        <v>0</v>
      </c>
      <c r="H507" s="13">
        <v>1</v>
      </c>
      <c r="I507" s="13">
        <v>0</v>
      </c>
      <c r="J507" s="84">
        <f>SUM(K507:S507)</f>
        <v>0</v>
      </c>
      <c r="K507" s="13">
        <v>0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 s="84">
        <v>0</v>
      </c>
      <c r="AE507" s="89">
        <f>SUM(C507,J507,T507,AD507,)</f>
        <v>1</v>
      </c>
    </row>
    <row r="508">
      <c r="A508" s="61" t="str">
        <f>DATA!A507</f>
        <v>VŠVU (VŠVU)</v>
      </c>
      <c r="B508" s="97" t="str">
        <f>DATA!C507&amp;" - "&amp;DATA!B507</f>
        <v>Výtvarník - EN2</v>
      </c>
      <c r="C508" s="84">
        <f>SUM(D508:I508)</f>
        <v>3</v>
      </c>
      <c r="D508" s="13">
        <v>0</v>
      </c>
      <c r="E508" s="13">
        <v>0</v>
      </c>
      <c r="F508" s="13">
        <v>0</v>
      </c>
      <c r="G508" s="13">
        <v>0</v>
      </c>
      <c r="H508" s="13">
        <v>3</v>
      </c>
      <c r="I508" s="13">
        <v>0</v>
      </c>
      <c r="J508" s="84">
        <f>SUM(K508:S508)</f>
        <v>0</v>
      </c>
      <c r="K508" s="13">
        <v>0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 s="84">
        <v>0</v>
      </c>
      <c r="AE508" s="89">
        <f>SUM(C508,J508,T508,AD508,)</f>
        <v>3</v>
      </c>
    </row>
    <row r="509">
      <c r="A509" s="61" t="str">
        <f>DATA!A508</f>
        <v>VŠVU (VŠVU)</v>
      </c>
      <c r="B509" s="97" t="str">
        <f>DATA!C508&amp;" - "&amp;DATA!B508</f>
        <v>Dizajnér - EN3</v>
      </c>
      <c r="C509" s="84">
        <f>SUM(D509:I509)</f>
        <v>10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10</v>
      </c>
      <c r="J509" s="84">
        <f>SUM(K509:S509)</f>
        <v>0</v>
      </c>
      <c r="K509" s="13">
        <v>0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 s="84">
        <v>0</v>
      </c>
      <c r="AE509" s="89">
        <f>SUM(C509,J509,T509,AD509,)</f>
        <v>10</v>
      </c>
    </row>
    <row r="510">
      <c r="A510" s="61" t="str">
        <f>DATA!A509</f>
        <v>VŠVU (VŠVU)</v>
      </c>
      <c r="B510" s="97" t="str">
        <f>DATA!C509&amp;" - "&amp;DATA!B509</f>
        <v>Kurátor výstavy - EN3</v>
      </c>
      <c r="C510" s="84">
        <f>SUM(D510:I510)</f>
        <v>1.5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1.5</v>
      </c>
      <c r="J510" s="84">
        <f>SUM(K510:S510)</f>
        <v>0</v>
      </c>
      <c r="K510" s="13">
        <v>0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s="84">
        <v>0</v>
      </c>
      <c r="AE510" s="89">
        <f>SUM(C510,J510,T510,AD510,)</f>
        <v>1.5</v>
      </c>
    </row>
    <row r="511">
      <c r="A511" s="61" t="str">
        <f>DATA!A510</f>
        <v>VŠVU (VŠVU)</v>
      </c>
      <c r="B511" s="97" t="str">
        <f>DATA!C510&amp;" - "&amp;DATA!B510</f>
        <v>Výtvarník - EN3</v>
      </c>
      <c r="C511" s="84">
        <f>SUM(D511:I511)</f>
        <v>3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3</v>
      </c>
      <c r="J511" s="84">
        <f>SUM(K511:S511)</f>
        <v>0</v>
      </c>
      <c r="K511" s="13">
        <v>0</v>
      </c>
      <c r="L511" s="13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 s="84">
        <v>0</v>
      </c>
      <c r="AE511" s="89">
        <f>SUM(C511,J511,T511,AD511,)</f>
        <v>3</v>
      </c>
    </row>
    <row r="512">
      <c r="A512" s="61" t="str">
        <f>DATA!A511</f>
        <v>VŠVU (VŠVU)</v>
      </c>
      <c r="B512" s="97" t="str">
        <f>DATA!C511&amp;" - "&amp;DATA!B511</f>
        <v>Architekt - I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0</v>
      </c>
      <c r="K512" s="13">
        <v>0</v>
      </c>
      <c r="L512" s="13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84">
        <v>2.25</v>
      </c>
      <c r="AE512" s="89">
        <f>SUM(C512,J512,T512,AD512,)</f>
        <v>2.25</v>
      </c>
    </row>
    <row r="513">
      <c r="A513" s="61" t="str">
        <f>DATA!A512</f>
        <v>VŠVU (VŠVU)</v>
      </c>
      <c r="B513" s="97" t="str">
        <f>DATA!C512&amp;" - "&amp;DATA!B512</f>
        <v>Dizajnér - I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0</v>
      </c>
      <c r="K513" s="13">
        <v>0</v>
      </c>
      <c r="L513" s="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84">
        <v>7.5</v>
      </c>
      <c r="AE513" s="89">
        <f>SUM(C513,J513,T513,AD513,)</f>
        <v>7.5</v>
      </c>
    </row>
    <row r="514">
      <c r="A514" s="61" t="str">
        <f>DATA!A513</f>
        <v>VŠVU (VŠVU)</v>
      </c>
      <c r="B514" s="97" t="str">
        <f>DATA!C513&amp;" - "&amp;DATA!B513</f>
        <v>Kurátor výstavy - I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0</v>
      </c>
      <c r="K514" s="13">
        <v>0</v>
      </c>
      <c r="L514" s="13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84">
        <v>1</v>
      </c>
      <c r="AE514" s="89">
        <f>SUM(C514,J514,T514,AD514,)</f>
        <v>1</v>
      </c>
    </row>
    <row r="515">
      <c r="A515" s="61" t="str">
        <f>DATA!A514</f>
        <v>VŠVU (VŠVU)</v>
      </c>
      <c r="B515" s="97" t="str">
        <f>DATA!C514&amp;" - "&amp;DATA!B514</f>
        <v>Reštaurátor - I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0</v>
      </c>
      <c r="K515" s="13">
        <v>0</v>
      </c>
      <c r="L515" s="13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 s="84">
        <v>1</v>
      </c>
      <c r="AE515" s="89">
        <f>SUM(C515,J515,T515,AD515,)</f>
        <v>1</v>
      </c>
    </row>
    <row r="516">
      <c r="A516" s="61" t="str">
        <f>DATA!A515</f>
        <v>VŠVU (VŠVU)</v>
      </c>
      <c r="B516" s="97" t="str">
        <f>DATA!C515&amp;" - "&amp;DATA!B515</f>
        <v>Výtvarník - I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0</v>
      </c>
      <c r="K516" s="13">
        <v>0</v>
      </c>
      <c r="L516" s="13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 s="84">
        <v>2</v>
      </c>
      <c r="AE516" s="89">
        <f>SUM(C516,J516,T516,AD516,)</f>
        <v>2</v>
      </c>
    </row>
    <row r="517">
      <c r="A517" s="61" t="str">
        <f>DATA!A516</f>
        <v>VŠVU (VŠVU)</v>
      </c>
      <c r="B517" s="97" t="str">
        <f>DATA!C516&amp;" - "&amp;DATA!B516</f>
        <v>Architekt - SM1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0</v>
      </c>
      <c r="K517" s="13">
        <v>0</v>
      </c>
      <c r="L517" s="13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0.95</v>
      </c>
      <c r="U517">
        <v>0.95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 s="84">
        <v>0</v>
      </c>
      <c r="AE517" s="89">
        <f>SUM(C517,J517,T517,AD517,)</f>
        <v>0.95</v>
      </c>
    </row>
    <row r="518">
      <c r="A518" s="61" t="str">
        <f>DATA!A517</f>
        <v>VŠVU (VŠVU)</v>
      </c>
      <c r="B518" s="97" t="str">
        <f>DATA!C517&amp;" - "&amp;DATA!B517</f>
        <v>Dizajnér - SM1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0</v>
      </c>
      <c r="K518" s="13">
        <v>0</v>
      </c>
      <c r="L518" s="13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6.45</v>
      </c>
      <c r="U518">
        <v>6.45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 s="84">
        <v>0</v>
      </c>
      <c r="AE518" s="89">
        <f>SUM(C518,J518,T518,AD518,)</f>
        <v>6.45</v>
      </c>
    </row>
    <row r="519">
      <c r="A519" s="61" t="str">
        <f>DATA!A518</f>
        <v>VŠVU (VŠVU)</v>
      </c>
      <c r="B519" s="97" t="str">
        <f>DATA!C518&amp;" - "&amp;DATA!B518</f>
        <v>Kurátor výstavy - SM1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0</v>
      </c>
      <c r="K519" s="13">
        <v>0</v>
      </c>
      <c r="L519" s="13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1.33336</v>
      </c>
      <c r="U519">
        <v>1.33336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 s="84">
        <v>0</v>
      </c>
      <c r="AE519" s="89">
        <f>SUM(C519,J519,T519,AD519,)</f>
        <v>1.33336</v>
      </c>
    </row>
    <row r="520">
      <c r="A520" s="61" t="str">
        <f>DATA!A519</f>
        <v>VŠVU (VŠVU)</v>
      </c>
      <c r="B520" s="97" t="str">
        <f>DATA!C519&amp;" - "&amp;DATA!B519</f>
        <v>Výtvarník - SM1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0</v>
      </c>
      <c r="K520" s="13">
        <v>0</v>
      </c>
      <c r="L520" s="13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28.925</v>
      </c>
      <c r="U520">
        <v>28.925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84">
        <v>0</v>
      </c>
      <c r="AE520" s="89">
        <f>SUM(C520,J520,T520,AD520,)</f>
        <v>28.925</v>
      </c>
    </row>
    <row r="521">
      <c r="A521" s="61" t="str">
        <f>DATA!A520</f>
        <v>VŠVU (VŠVU)</v>
      </c>
      <c r="B521" s="97" t="str">
        <f>DATA!C520&amp;" - "&amp;DATA!B520</f>
        <v>Dizajnér - SM2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0</v>
      </c>
      <c r="K521" s="13">
        <v>0</v>
      </c>
      <c r="L521" s="13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11.6</v>
      </c>
      <c r="U521">
        <v>0</v>
      </c>
      <c r="V521">
        <v>11.6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 s="84">
        <v>0</v>
      </c>
      <c r="AE521" s="89">
        <f>SUM(C521,J521,T521,AD521,)</f>
        <v>11.6</v>
      </c>
    </row>
    <row r="522">
      <c r="A522" s="61" t="str">
        <f>DATA!A521</f>
        <v>VŠVU (VŠVU)</v>
      </c>
      <c r="B522" s="97" t="str">
        <f>DATA!C521&amp;" - "&amp;DATA!B521</f>
        <v>Kurátor výstavy - SM2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0</v>
      </c>
      <c r="K522" s="13">
        <v>0</v>
      </c>
      <c r="L522" s="13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1</v>
      </c>
      <c r="U522">
        <v>0</v>
      </c>
      <c r="V522">
        <v>1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VŠVU (VŠVU)</v>
      </c>
      <c r="B523" s="97" t="str">
        <f>DATA!C522&amp;" - "&amp;DATA!B522</f>
        <v>Výtvarník - SM2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0</v>
      </c>
      <c r="K523" s="13">
        <v>0</v>
      </c>
      <c r="L523" s="1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37.5</v>
      </c>
      <c r="U523">
        <v>0</v>
      </c>
      <c r="V523">
        <v>37.5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37.5</v>
      </c>
    </row>
    <row r="524">
      <c r="A524" s="61" t="str">
        <f>DATA!A523</f>
        <v>VŠVU (VŠVU)</v>
      </c>
      <c r="B524" s="97" t="str">
        <f>DATA!C523&amp;" - "&amp;DATA!B523</f>
        <v>Dizajnér - SM3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0</v>
      </c>
      <c r="K524" s="13">
        <v>0</v>
      </c>
      <c r="L524" s="13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19.86667</v>
      </c>
      <c r="U524">
        <v>0</v>
      </c>
      <c r="V524">
        <v>0</v>
      </c>
      <c r="W524">
        <v>19.86667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19.86667</v>
      </c>
    </row>
    <row r="525">
      <c r="A525" s="61" t="str">
        <f>DATA!A524</f>
        <v>VŠVU (VŠVU)</v>
      </c>
      <c r="B525" s="97" t="str">
        <f>DATA!C524&amp;" - "&amp;DATA!B524</f>
        <v>Kurátor výstavy - SM3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0</v>
      </c>
      <c r="K525" s="13">
        <v>0</v>
      </c>
      <c r="L525" s="13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2</v>
      </c>
      <c r="U525">
        <v>0</v>
      </c>
      <c r="V525">
        <v>0</v>
      </c>
      <c r="W525">
        <v>2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2</v>
      </c>
    </row>
    <row r="526">
      <c r="A526" s="61" t="str">
        <f>DATA!A525</f>
        <v>VŠVU (VŠVU)</v>
      </c>
      <c r="B526" s="97" t="str">
        <f>DATA!C525&amp;" - "&amp;DATA!B525</f>
        <v>Výtvarník - SM3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0</v>
      </c>
      <c r="K526" s="13">
        <v>0</v>
      </c>
      <c r="L526" s="13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76.67</v>
      </c>
      <c r="U526">
        <v>0</v>
      </c>
      <c r="V526">
        <v>0</v>
      </c>
      <c r="W526">
        <v>76.67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76.67</v>
      </c>
    </row>
    <row r="527">
      <c r="A527" s="61" t="str">
        <f>DATA!A526</f>
        <v>VŠVU (VŠVU)</v>
      </c>
      <c r="B527" s="97" t="str">
        <f>DATA!C526&amp;" - "&amp;DATA!B526</f>
        <v>Architekt - SN1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0</v>
      </c>
      <c r="K527" s="13">
        <v>0</v>
      </c>
      <c r="L527" s="13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0.9</v>
      </c>
      <c r="U527">
        <v>0</v>
      </c>
      <c r="V527">
        <v>0</v>
      </c>
      <c r="W527">
        <v>0</v>
      </c>
      <c r="X527">
        <v>0.9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0.9</v>
      </c>
    </row>
    <row r="528">
      <c r="A528" s="61" t="str">
        <f>DATA!A527</f>
        <v>VŠVU (VŠVU)</v>
      </c>
      <c r="B528" s="97" t="str">
        <f>DATA!C527&amp;" - "&amp;DATA!B527</f>
        <v>Dizajnér - SN1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0</v>
      </c>
      <c r="K528" s="13">
        <v>0</v>
      </c>
      <c r="L528" s="13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34.22</v>
      </c>
      <c r="U528">
        <v>0</v>
      </c>
      <c r="V528">
        <v>0</v>
      </c>
      <c r="W528">
        <v>0</v>
      </c>
      <c r="X528">
        <v>34.22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34.22</v>
      </c>
    </row>
    <row r="529">
      <c r="A529" s="61" t="str">
        <f>DATA!A528</f>
        <v>VŠVU (VŠVU)</v>
      </c>
      <c r="B529" s="97" t="str">
        <f>DATA!C528&amp;" - "&amp;DATA!B528</f>
        <v>Dramaturg - SN1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0</v>
      </c>
      <c r="K529" s="13">
        <v>0</v>
      </c>
      <c r="L529" s="13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1</v>
      </c>
      <c r="U529">
        <v>0</v>
      </c>
      <c r="V529">
        <v>0</v>
      </c>
      <c r="W529">
        <v>0</v>
      </c>
      <c r="X529">
        <v>1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1</v>
      </c>
    </row>
    <row r="530">
      <c r="A530" s="61" t="str">
        <f>DATA!A529</f>
        <v>VŠVU (VŠVU)</v>
      </c>
      <c r="B530" s="97" t="str">
        <f>DATA!C529&amp;" - "&amp;DATA!B529</f>
        <v>Výtvarník - SN1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0</v>
      </c>
      <c r="K530" s="13">
        <v>0</v>
      </c>
      <c r="L530" s="13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84.83334</v>
      </c>
      <c r="U530">
        <v>0</v>
      </c>
      <c r="V530">
        <v>0</v>
      </c>
      <c r="W530">
        <v>0</v>
      </c>
      <c r="X530">
        <v>84.83334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84.83334</v>
      </c>
    </row>
    <row r="531">
      <c r="A531" s="61" t="str">
        <f>DATA!A530</f>
        <v>VŠVU (VŠVU)</v>
      </c>
      <c r="B531" s="97" t="str">
        <f>DATA!C530&amp;" - "&amp;DATA!B530</f>
        <v>Dizajnér - SN2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0</v>
      </c>
      <c r="K531" s="13">
        <v>0</v>
      </c>
      <c r="L531" s="13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39.46667</v>
      </c>
      <c r="U531">
        <v>0</v>
      </c>
      <c r="V531">
        <v>0</v>
      </c>
      <c r="W531">
        <v>0</v>
      </c>
      <c r="X531">
        <v>0</v>
      </c>
      <c r="Y531">
        <v>39.46667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39.46667</v>
      </c>
    </row>
    <row r="532">
      <c r="A532" s="61" t="str">
        <f>DATA!A531</f>
        <v>VŠVU (VŠVU)</v>
      </c>
      <c r="B532" s="97" t="str">
        <f>DATA!C531&amp;" - "&amp;DATA!B531</f>
        <v>Kurátor výstavy - SN2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0</v>
      </c>
      <c r="K532" s="13">
        <v>0</v>
      </c>
      <c r="L532" s="13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4.5</v>
      </c>
      <c r="U532">
        <v>0</v>
      </c>
      <c r="V532">
        <v>0</v>
      </c>
      <c r="W532">
        <v>0</v>
      </c>
      <c r="X532">
        <v>0</v>
      </c>
      <c r="Y532">
        <v>4.5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4.5</v>
      </c>
    </row>
    <row r="533">
      <c r="A533" s="61" t="str">
        <f>DATA!A532</f>
        <v>VŠVU (VŠVU)</v>
      </c>
      <c r="B533" s="97" t="str">
        <f>DATA!C532&amp;" - "&amp;DATA!B532</f>
        <v>Výtvarník - SN2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0</v>
      </c>
      <c r="K533" s="13">
        <v>0</v>
      </c>
      <c r="L533" s="1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80</v>
      </c>
      <c r="U533">
        <v>0</v>
      </c>
      <c r="V533">
        <v>0</v>
      </c>
      <c r="W533">
        <v>0</v>
      </c>
      <c r="X533">
        <v>0</v>
      </c>
      <c r="Y533">
        <v>80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80</v>
      </c>
    </row>
    <row r="534">
      <c r="A534" s="61" t="str">
        <f>DATA!A533</f>
        <v>VŠVU (VŠVU)</v>
      </c>
      <c r="B534" s="97" t="str">
        <f>DATA!C533&amp;" - "&amp;DATA!B533</f>
        <v>Architekt - SN3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0</v>
      </c>
      <c r="K534" s="13">
        <v>0</v>
      </c>
      <c r="L534" s="13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84">
        <f>SUM(U534:AC534)</f>
        <v>0.5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0.5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0.5</v>
      </c>
    </row>
    <row r="535">
      <c r="A535" s="61" t="str">
        <f>DATA!A534</f>
        <v>VŠVU (VŠVU)</v>
      </c>
      <c r="B535" s="97" t="str">
        <f>DATA!C534&amp;" - "&amp;DATA!B534</f>
        <v>Dizajnér - SN3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0</v>
      </c>
      <c r="K535" s="13">
        <v>0</v>
      </c>
      <c r="L535" s="13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 s="84">
        <f>SUM(U535:AC535)</f>
        <v>48.1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48.1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48.1</v>
      </c>
    </row>
    <row r="536">
      <c r="A536" s="61" t="str">
        <f>DATA!A535</f>
        <v>VŠVU (VŠVU)</v>
      </c>
      <c r="B536" s="97" t="str">
        <f>DATA!C535&amp;" - "&amp;DATA!B535</f>
        <v>Kurátor výstavy - SN3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0</v>
      </c>
      <c r="K536" s="13">
        <v>0</v>
      </c>
      <c r="L536" s="13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84">
        <f>SUM(U536:AC536)</f>
        <v>10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10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10</v>
      </c>
    </row>
    <row r="537">
      <c r="A537" s="61" t="str">
        <f>DATA!A536</f>
        <v>VŠVU (VŠVU)</v>
      </c>
      <c r="B537" s="97" t="str">
        <f>DATA!C536&amp;" - "&amp;DATA!B536</f>
        <v>Režisér - SN3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0</v>
      </c>
      <c r="K537" s="13">
        <v>0</v>
      </c>
      <c r="L537" s="13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 s="84">
        <f>SUM(U537:AC537)</f>
        <v>2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2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2</v>
      </c>
    </row>
    <row r="538">
      <c r="A538" s="61" t="str">
        <f>DATA!A537</f>
        <v>VŠVU (VŠVU)</v>
      </c>
      <c r="B538" s="97" t="str">
        <f>DATA!C537&amp;" - "&amp;DATA!B537</f>
        <v>Výtvarník - SN3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0</v>
      </c>
      <c r="K538" s="13">
        <v>0</v>
      </c>
      <c r="L538" s="13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 s="84">
        <f>SUM(U538:AC538)</f>
        <v>120.5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120.5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120.5</v>
      </c>
    </row>
    <row r="539">
      <c r="A539" s="61" t="str">
        <f>DATA!A538</f>
        <v>VŠVU (VŠVU)</v>
      </c>
      <c r="B539" s="97" t="str">
        <f>DATA!C538&amp;" - "&amp;DATA!B538</f>
        <v>Dizajnér - SR1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0</v>
      </c>
      <c r="K539" s="13">
        <v>0</v>
      </c>
      <c r="L539" s="13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 s="84">
        <f>SUM(U539:AC539)</f>
        <v>2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2</v>
      </c>
      <c r="AB539">
        <v>0</v>
      </c>
      <c r="AC539">
        <v>0</v>
      </c>
      <c r="AD539" s="84">
        <v>0</v>
      </c>
      <c r="AE539" s="89">
        <f>SUM(C539,J539,T539,AD539,)</f>
        <v>2</v>
      </c>
    </row>
    <row r="540">
      <c r="A540" s="61" t="str">
        <f>DATA!A539</f>
        <v>VŠVU (VŠVU)</v>
      </c>
      <c r="B540" s="97" t="str">
        <f>DATA!C539&amp;" - "&amp;DATA!B539</f>
        <v>Reštaurátor - SR1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0</v>
      </c>
      <c r="K540" s="13">
        <v>0</v>
      </c>
      <c r="L540" s="13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 s="84">
        <f>SUM(U540:AC540)</f>
        <v>1.5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1.5</v>
      </c>
      <c r="AB540">
        <v>0</v>
      </c>
      <c r="AC540">
        <v>0</v>
      </c>
      <c r="AD540" s="84">
        <v>0</v>
      </c>
      <c r="AE540" s="89">
        <f>SUM(C540,J540,T540,AD540,)</f>
        <v>1.5</v>
      </c>
    </row>
    <row r="541">
      <c r="A541" s="61" t="str">
        <f>DATA!A540</f>
        <v>VŠVU (VŠVU)</v>
      </c>
      <c r="B541" s="97" t="str">
        <f>DATA!C540&amp;" - "&amp;DATA!B540</f>
        <v>Výtvarník - SR1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0</v>
      </c>
      <c r="K541" s="13">
        <v>0</v>
      </c>
      <c r="L541" s="13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 s="84">
        <f>SUM(U541:AC541)</f>
        <v>25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25</v>
      </c>
      <c r="AB541">
        <v>0</v>
      </c>
      <c r="AC541">
        <v>0</v>
      </c>
      <c r="AD541" s="84">
        <v>0</v>
      </c>
      <c r="AE541" s="89">
        <f>SUM(C541,J541,T541,AD541,)</f>
        <v>25</v>
      </c>
    </row>
    <row r="542">
      <c r="A542" s="61" t="str">
        <f>DATA!A541</f>
        <v>VŠVU (VŠVU)</v>
      </c>
      <c r="B542" s="97" t="str">
        <f>DATA!C541&amp;" - "&amp;DATA!B541</f>
        <v>Architekt - SR2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0</v>
      </c>
      <c r="K542" s="13">
        <v>0</v>
      </c>
      <c r="L542" s="13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 s="84">
        <f>SUM(U542:AC542)</f>
        <v>2.5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2.5</v>
      </c>
      <c r="AC542">
        <v>0</v>
      </c>
      <c r="AD542" s="84">
        <v>0</v>
      </c>
      <c r="AE542" s="89">
        <f>SUM(C542,J542,T542,AD542,)</f>
        <v>2.5</v>
      </c>
    </row>
    <row r="543">
      <c r="A543" s="61" t="str">
        <f>DATA!A542</f>
        <v>VŠVU (VŠVU)</v>
      </c>
      <c r="B543" s="97" t="str">
        <f>DATA!C542&amp;" - "&amp;DATA!B542</f>
        <v>Dizajnér - SR2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0</v>
      </c>
      <c r="K543" s="13">
        <v>0</v>
      </c>
      <c r="L543" s="1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 s="84">
        <f>SUM(U543:AC543)</f>
        <v>12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12</v>
      </c>
      <c r="AC543">
        <v>0</v>
      </c>
      <c r="AD543" s="84">
        <v>0</v>
      </c>
      <c r="AE543" s="89">
        <f>SUM(C543,J543,T543,AD543,)</f>
        <v>12</v>
      </c>
    </row>
    <row r="544">
      <c r="A544" s="61" t="str">
        <f>DATA!A543</f>
        <v>VŠVU (VŠVU)</v>
      </c>
      <c r="B544" s="97" t="str">
        <f>DATA!C543&amp;" - "&amp;DATA!B543</f>
        <v>Výtvarník - SR2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0</v>
      </c>
      <c r="K544" s="13">
        <v>0</v>
      </c>
      <c r="L544" s="13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 s="84">
        <f>SUM(U544:AC544)</f>
        <v>35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35</v>
      </c>
      <c r="AC544">
        <v>0</v>
      </c>
      <c r="AD544" s="84">
        <v>0</v>
      </c>
      <c r="AE544" s="89">
        <f>SUM(C544,J544,T544,AD544,)</f>
        <v>35</v>
      </c>
    </row>
    <row r="545">
      <c r="A545" s="61" t="str">
        <f>DATA!A544</f>
        <v>VŠVU (VŠVU)</v>
      </c>
      <c r="B545" s="97" t="str">
        <f>DATA!C544&amp;" - "&amp;DATA!B544</f>
        <v>Architekt - SR3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0</v>
      </c>
      <c r="K545" s="13">
        <v>0</v>
      </c>
      <c r="L545" s="13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 s="84">
        <f>SUM(U545:AC545)</f>
        <v>1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1</v>
      </c>
      <c r="AD545" s="84">
        <v>0</v>
      </c>
      <c r="AE545" s="89">
        <f>SUM(C545,J545,T545,AD545,)</f>
        <v>1</v>
      </c>
    </row>
    <row r="546">
      <c r="A546" s="61" t="str">
        <f>DATA!A545</f>
        <v>VŠVU (VŠVU)</v>
      </c>
      <c r="B546" s="97" t="str">
        <f>DATA!C545&amp;" - "&amp;DATA!B545</f>
        <v>Dizajnér - SR3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0</v>
      </c>
      <c r="K546" s="13">
        <v>0</v>
      </c>
      <c r="L546" s="13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 s="84">
        <f>SUM(U546:AC546)</f>
        <v>15.8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15.8</v>
      </c>
      <c r="AD546" s="84">
        <v>0</v>
      </c>
      <c r="AE546" s="89">
        <f>SUM(C546,J546,T546,AD546,)</f>
        <v>15.8</v>
      </c>
    </row>
    <row r="547">
      <c r="A547" s="61" t="str">
        <f>DATA!A546</f>
        <v>VŠVU (VŠVU)</v>
      </c>
      <c r="B547" s="97" t="str">
        <f>DATA!C546&amp;" - "&amp;DATA!B546</f>
        <v>Kurátor výstavy - SR3</v>
      </c>
      <c r="C547" s="84">
        <f>SUM(D547:I547)</f>
        <v>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0</v>
      </c>
      <c r="K547" s="13">
        <v>0</v>
      </c>
      <c r="L547" s="13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4.47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4.47</v>
      </c>
      <c r="AD547" s="84">
        <v>0</v>
      </c>
      <c r="AE547" s="89">
        <f>SUM(C547,J547,T547,AD547,)</f>
        <v>4.47</v>
      </c>
    </row>
    <row r="548">
      <c r="A548" s="61" t="str">
        <f>DATA!A547</f>
        <v>VŠVU (VŠVU)</v>
      </c>
      <c r="B548" s="97" t="str">
        <f>DATA!C547&amp;" - "&amp;DATA!B547</f>
        <v>Výtvarník - SR3</v>
      </c>
      <c r="C548" s="84">
        <f>SUM(D548:I548)</f>
        <v>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0</v>
      </c>
      <c r="K548" s="13">
        <v>0</v>
      </c>
      <c r="L548" s="13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 s="84">
        <f>SUM(U548:AC548)</f>
        <v>52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52</v>
      </c>
      <c r="AD548" s="84">
        <v>0</v>
      </c>
      <c r="AE548" s="89">
        <f>SUM(C548,J548,T548,AD548,)</f>
        <v>52</v>
      </c>
    </row>
    <row r="549">
      <c r="A549" s="61" t="str">
        <f>DATA!A548</f>
        <v>VŠVU (VŠVU)</v>
      </c>
      <c r="B549" s="97" t="str">
        <f>DATA!C548&amp;" - "&amp;DATA!B548</f>
        <v>Dizajnér - ZM1</v>
      </c>
      <c r="C549" s="84">
        <f>SUM(D549:I549)</f>
        <v>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2.5</v>
      </c>
      <c r="K549" s="13">
        <v>2.5</v>
      </c>
      <c r="L549" s="13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2.5</v>
      </c>
    </row>
    <row r="550">
      <c r="A550" s="61" t="str">
        <f>DATA!A549</f>
        <v>VŠVU (VŠVU)</v>
      </c>
      <c r="B550" s="97" t="str">
        <f>DATA!C549&amp;" - "&amp;DATA!B549</f>
        <v>Výtvarník - ZM1</v>
      </c>
      <c r="C550" s="84">
        <f>SUM(D550:I550)</f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1</v>
      </c>
      <c r="K550" s="13">
        <v>1</v>
      </c>
      <c r="L550" s="13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1</v>
      </c>
    </row>
    <row r="551">
      <c r="A551" s="61" t="str">
        <f>DATA!A550</f>
        <v>VŠVU (VŠVU)</v>
      </c>
      <c r="B551" s="97" t="str">
        <f>DATA!C550&amp;" - "&amp;DATA!B550</f>
        <v>Dizajnér - ZM2</v>
      </c>
      <c r="C551" s="84">
        <f>SUM(D551:I551)</f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3</v>
      </c>
      <c r="K551" s="13">
        <v>0</v>
      </c>
      <c r="L551" s="13">
        <v>3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3</v>
      </c>
    </row>
    <row r="552">
      <c r="A552" s="61" t="str">
        <f>DATA!A551</f>
        <v>VŠVU (VŠVU)</v>
      </c>
      <c r="B552" s="97" t="str">
        <f>DATA!C551&amp;" - "&amp;DATA!B551</f>
        <v>Dizajnér - ZM3</v>
      </c>
      <c r="C552" s="84">
        <f>SUM(D552:I552)</f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7</v>
      </c>
      <c r="K552" s="13">
        <v>0</v>
      </c>
      <c r="L552" s="13">
        <v>0</v>
      </c>
      <c r="M552">
        <v>7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7</v>
      </c>
    </row>
    <row r="553">
      <c r="A553" s="61" t="str">
        <f>DATA!A552</f>
        <v>VŠVU (VŠVU)</v>
      </c>
      <c r="B553" s="97" t="str">
        <f>DATA!C552&amp;" - "&amp;DATA!B552</f>
        <v>Kurátor výstavy - ZM3</v>
      </c>
      <c r="C553" s="84">
        <f>SUM(D553:I553)</f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1</v>
      </c>
      <c r="K553" s="13">
        <v>0</v>
      </c>
      <c r="L553" s="13">
        <v>0</v>
      </c>
      <c r="M553">
        <v>1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1</v>
      </c>
    </row>
    <row r="554">
      <c r="A554" s="61" t="str">
        <f>DATA!A553</f>
        <v>VŠVU (VŠVU)</v>
      </c>
      <c r="B554" s="97" t="str">
        <f>DATA!C553&amp;" - "&amp;DATA!B553</f>
        <v>Výtvarník - ZM3</v>
      </c>
      <c r="C554" s="84">
        <f>SUM(D554:I554)</f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84">
        <f>SUM(K554:S554)</f>
        <v>19</v>
      </c>
      <c r="K554" s="13">
        <v>0</v>
      </c>
      <c r="L554" s="13">
        <v>0</v>
      </c>
      <c r="M554">
        <v>19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19</v>
      </c>
    </row>
    <row r="555">
      <c r="A555" s="61" t="str">
        <f>DATA!A554</f>
        <v>VŠVU (VŠVU)</v>
      </c>
      <c r="B555" s="97" t="str">
        <f>DATA!C554&amp;" - "&amp;DATA!B554</f>
        <v>Architekt - ZN1</v>
      </c>
      <c r="C555" s="84">
        <f>SUM(D555:I555)</f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84">
        <f>SUM(K555:S555)</f>
        <v>0.33336</v>
      </c>
      <c r="K555" s="13">
        <v>0</v>
      </c>
      <c r="L555" s="13">
        <v>0</v>
      </c>
      <c r="M555">
        <v>0</v>
      </c>
      <c r="N555">
        <v>0.33336</v>
      </c>
      <c r="O555">
        <v>0</v>
      </c>
      <c r="P555">
        <v>0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0.33336</v>
      </c>
    </row>
    <row r="556">
      <c r="A556" s="61" t="str">
        <f>DATA!A555</f>
        <v>VŠVU (VŠVU)</v>
      </c>
      <c r="B556" s="97" t="str">
        <f>DATA!C555&amp;" - "&amp;DATA!B555</f>
        <v>Dizajnér - ZN1</v>
      </c>
      <c r="C556" s="84">
        <f>SUM(D556:I556)</f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84">
        <f>SUM(K556:S556)</f>
        <v>2</v>
      </c>
      <c r="K556" s="13">
        <v>0</v>
      </c>
      <c r="L556" s="13">
        <v>0</v>
      </c>
      <c r="M556">
        <v>0</v>
      </c>
      <c r="N556">
        <v>2</v>
      </c>
      <c r="O556">
        <v>0</v>
      </c>
      <c r="P556">
        <v>0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2</v>
      </c>
    </row>
    <row r="557">
      <c r="A557" s="61" t="str">
        <f>DATA!A556</f>
        <v>VŠVU (VŠVU)</v>
      </c>
      <c r="B557" s="97" t="str">
        <f>DATA!C556&amp;" - "&amp;DATA!B556</f>
        <v>Výtvarník - ZN1</v>
      </c>
      <c r="C557" s="84">
        <f>SUM(D557:I557)</f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84">
        <f>SUM(K557:S557)</f>
        <v>28.5</v>
      </c>
      <c r="K557" s="13">
        <v>0</v>
      </c>
      <c r="L557" s="13">
        <v>0</v>
      </c>
      <c r="M557">
        <v>0</v>
      </c>
      <c r="N557">
        <v>28.5</v>
      </c>
      <c r="O557">
        <v>0</v>
      </c>
      <c r="P557">
        <v>0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28.5</v>
      </c>
    </row>
    <row r="558">
      <c r="A558" s="61" t="str">
        <f>DATA!A557</f>
        <v>VŠVU (VŠVU)</v>
      </c>
      <c r="B558" s="97" t="str">
        <f>DATA!C557&amp;" - "&amp;DATA!B557</f>
        <v>Architekt - ZN2</v>
      </c>
      <c r="C558" s="84">
        <f>SUM(D558:I558)</f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84">
        <f>SUM(K558:S558)</f>
        <v>0.67</v>
      </c>
      <c r="K558" s="13">
        <v>0</v>
      </c>
      <c r="L558" s="13">
        <v>0</v>
      </c>
      <c r="M558">
        <v>0</v>
      </c>
      <c r="N558">
        <v>0</v>
      </c>
      <c r="O558">
        <v>0.67</v>
      </c>
      <c r="P558">
        <v>0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0.67</v>
      </c>
    </row>
    <row r="559">
      <c r="A559" s="61" t="str">
        <f>DATA!A558</f>
        <v>VŠVU (VŠVU)</v>
      </c>
      <c r="B559" s="97" t="str">
        <f>DATA!C558&amp;" - "&amp;DATA!B558</f>
        <v>Dizajnér - ZN2</v>
      </c>
      <c r="C559" s="84">
        <f>SUM(D559:I559)</f>
        <v>0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84">
        <f>SUM(K559:S559)</f>
        <v>3</v>
      </c>
      <c r="K559" s="13">
        <v>0</v>
      </c>
      <c r="L559" s="13">
        <v>0</v>
      </c>
      <c r="M559">
        <v>0</v>
      </c>
      <c r="N559">
        <v>0</v>
      </c>
      <c r="O559">
        <v>3</v>
      </c>
      <c r="P559">
        <v>0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3</v>
      </c>
    </row>
    <row r="560">
      <c r="A560" s="61" t="str">
        <f>DATA!A559</f>
        <v>VŠVU (VŠVU)</v>
      </c>
      <c r="B560" s="97" t="str">
        <f>DATA!C559&amp;" - "&amp;DATA!B559</f>
        <v>Výtvarník - ZN2</v>
      </c>
      <c r="C560" s="84">
        <f>SUM(D560:I560)</f>
        <v>0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84">
        <f>SUM(K560:S560)</f>
        <v>6</v>
      </c>
      <c r="K560" s="13">
        <v>0</v>
      </c>
      <c r="L560" s="13">
        <v>0</v>
      </c>
      <c r="M560">
        <v>0</v>
      </c>
      <c r="N560">
        <v>0</v>
      </c>
      <c r="O560">
        <v>6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6</v>
      </c>
    </row>
    <row r="561">
      <c r="A561" s="61" t="str">
        <f>DATA!A560</f>
        <v>VŠVU (VŠVU)</v>
      </c>
      <c r="B561" s="97" t="str">
        <f>DATA!C560&amp;" - "&amp;DATA!B560</f>
        <v>Dizajnér - ZN3</v>
      </c>
      <c r="C561" s="84">
        <f>SUM(D561:I561)</f>
        <v>0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84">
        <f>SUM(K561:S561)</f>
        <v>1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1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1</v>
      </c>
    </row>
    <row r="562">
      <c r="A562" s="61" t="str">
        <f>DATA!A561</f>
        <v>VŠVU (VŠVU)</v>
      </c>
      <c r="B562" s="97" t="str">
        <f>DATA!C561&amp;" - "&amp;DATA!B561</f>
        <v>Kurátor výstavy - ZN3</v>
      </c>
      <c r="C562" s="84">
        <f>SUM(D562:I562)</f>
        <v>0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84">
        <f>SUM(K562:S562)</f>
        <v>1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1</v>
      </c>
    </row>
    <row r="563">
      <c r="A563" s="61" t="str">
        <f>DATA!A562</f>
        <v>VŠVU (VŠVU)</v>
      </c>
      <c r="B563" s="97" t="str">
        <f>DATA!C562&amp;" - "&amp;DATA!B562</f>
        <v>Reštaurátor - ZN3</v>
      </c>
      <c r="C563" s="84">
        <f>SUM(D563:I563)</f>
        <v>0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84">
        <f>SUM(K563:S563)</f>
        <v>1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1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1</v>
      </c>
    </row>
    <row r="564">
      <c r="A564" s="61" t="str">
        <f>DATA!A563</f>
        <v>VŠVU (VŠVU)</v>
      </c>
      <c r="B564" s="97" t="str">
        <f>DATA!C563&amp;" - "&amp;DATA!B563</f>
        <v>Výtvarník - ZN3</v>
      </c>
      <c r="C564" s="84">
        <f>SUM(D564:I564)</f>
        <v>0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0</v>
      </c>
      <c r="J564" s="84">
        <f>SUM(K564:S564)</f>
        <v>4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4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4</v>
      </c>
    </row>
    <row r="565">
      <c r="A565" s="61" t="str">
        <f>DATA!A564</f>
        <v>VŠVU (VŠVU)</v>
      </c>
      <c r="B565" s="97" t="str">
        <f>DATA!C564&amp;" - "&amp;DATA!B564</f>
        <v>Reštaurátor - ZR2</v>
      </c>
      <c r="C565" s="84">
        <f>SUM(D565:I565)</f>
        <v>0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84">
        <f>SUM(K565:S565)</f>
        <v>0.5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0.5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0.5</v>
      </c>
    </row>
    <row r="566">
      <c r="A566" s="61" t="str">
        <f>DATA!A565</f>
        <v>VŠVU (VŠVU)</v>
      </c>
      <c r="B566" s="97" t="str">
        <f>DATA!C565&amp;" - "&amp;DATA!B565</f>
        <v>Reštaurátor - ZR3</v>
      </c>
      <c r="C566" s="84">
        <f>SUM(D566:I566)</f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2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2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0</v>
      </c>
      <c r="AE566" s="89">
        <f>SUM(C566,J566,T566,AD566,)</f>
        <v>2</v>
      </c>
    </row>
    <row r="567">
      <c r="A567" s="61" t="str">
        <f>DATA!A566</f>
        <v>AU (AU.B.Bystrica)</v>
      </c>
      <c r="B567" s="97" t="str">
        <f>DATA!C566&amp;" - "&amp;DATA!B566</f>
        <v>Autor námetu - EM1</v>
      </c>
      <c r="C567" s="84">
        <f>SUM(D567:I567)</f>
        <v>1.5</v>
      </c>
      <c r="D567" s="13">
        <v>1.5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0</v>
      </c>
      <c r="AE567" s="89">
        <f>SUM(C567,J567,T567,AD567,)</f>
        <v>1.5</v>
      </c>
    </row>
    <row r="568">
      <c r="A568" s="61" t="str">
        <f>DATA!A567</f>
        <v>AU (AU.B.Bystrica)</v>
      </c>
      <c r="B568" s="97" t="str">
        <f>DATA!C567&amp;" - "&amp;DATA!B567</f>
        <v>Autor pohybovej spolupráce - EM1</v>
      </c>
      <c r="C568" s="84">
        <f>SUM(D568:I568)</f>
        <v>1</v>
      </c>
      <c r="D568" s="13">
        <v>1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0</v>
      </c>
      <c r="AE568" s="89">
        <f>SUM(C568,J568,T568,AD568,)</f>
        <v>1</v>
      </c>
    </row>
    <row r="569">
      <c r="A569" s="61" t="str">
        <f>DATA!A568</f>
        <v>AU (AU.B.Bystrica)</v>
      </c>
      <c r="B569" s="97" t="str">
        <f>DATA!C568&amp;" - "&amp;DATA!B568</f>
        <v>Autor scenára - EM1</v>
      </c>
      <c r="C569" s="84">
        <f>SUM(D569:I569)</f>
        <v>1.5</v>
      </c>
      <c r="D569" s="13">
        <v>1.5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1.5</v>
      </c>
    </row>
    <row r="570">
      <c r="A570" s="61" t="str">
        <f>DATA!A569</f>
        <v>AU (AU.B.Bystrica)</v>
      </c>
      <c r="B570" s="97" t="str">
        <f>DATA!C569&amp;" - "&amp;DATA!B569</f>
        <v>Dirigent - EM1</v>
      </c>
      <c r="C570" s="84">
        <f>SUM(D570:I570)</f>
        <v>4</v>
      </c>
      <c r="D570" s="13">
        <v>4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4</v>
      </c>
    </row>
    <row r="571">
      <c r="A571" s="61" t="str">
        <f>DATA!A570</f>
        <v>AU (AU.B.Bystrica)</v>
      </c>
      <c r="B571" s="97" t="str">
        <f>DATA!C570&amp;" - "&amp;DATA!B570</f>
        <v>Dramaturg - EM1</v>
      </c>
      <c r="C571" s="84">
        <f>SUM(D571:I571)</f>
        <v>2</v>
      </c>
      <c r="D571" s="13">
        <v>2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2</v>
      </c>
    </row>
    <row r="572">
      <c r="A572" s="61" t="str">
        <f>DATA!A571</f>
        <v>AU (AU.B.Bystrica)</v>
      </c>
      <c r="B572" s="97" t="str">
        <f>DATA!C571&amp;" - "&amp;DATA!B571</f>
        <v>Dramaturg - EM1</v>
      </c>
      <c r="C572" s="84">
        <f>SUM(D572:I572)</f>
        <v>1</v>
      </c>
      <c r="D572" s="13">
        <v>1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1</v>
      </c>
    </row>
    <row r="573">
      <c r="A573" s="61" t="str">
        <f>DATA!A572</f>
        <v>AU (AU.B.Bystrica)</v>
      </c>
      <c r="B573" s="97" t="str">
        <f>DATA!C572&amp;" - "&amp;DATA!B572</f>
        <v>Dramaturg projektu - EM1</v>
      </c>
      <c r="C573" s="84">
        <f>SUM(D573:I573)</f>
        <v>1</v>
      </c>
      <c r="D573" s="13">
        <v>1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1</v>
      </c>
    </row>
    <row r="574">
      <c r="A574" s="61" t="str">
        <f>DATA!A573</f>
        <v>AU (AU.B.Bystrica)</v>
      </c>
      <c r="B574" s="97" t="str">
        <f>DATA!C573&amp;" - "&amp;DATA!B573</f>
        <v>Herec v hlavnej úlohe - EM1</v>
      </c>
      <c r="C574" s="84">
        <f>SUM(D574:I574)</f>
        <v>0.33334</v>
      </c>
      <c r="D574" s="13">
        <v>0.33334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0.33334</v>
      </c>
    </row>
    <row r="575">
      <c r="A575" s="61" t="str">
        <f>DATA!A574</f>
        <v>AU (AU.B.Bystrica)</v>
      </c>
      <c r="B575" s="97" t="str">
        <f>DATA!C574&amp;" - "&amp;DATA!B574</f>
        <v>Herec vo vedľajšej úlohe - EM1</v>
      </c>
      <c r="C575" s="84">
        <f>SUM(D575:I575)</f>
        <v>0.2</v>
      </c>
      <c r="D575" s="13">
        <v>0.2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0.2</v>
      </c>
    </row>
    <row r="576">
      <c r="A576" s="61" t="str">
        <f>DATA!A575</f>
        <v>AU (AU.B.Bystrica)</v>
      </c>
      <c r="B576" s="97" t="str">
        <f>DATA!C575&amp;" - "&amp;DATA!B575</f>
        <v>Herec vo vedľajšej úlohe - EM1</v>
      </c>
      <c r="C576" s="84">
        <f>SUM(D576:I576)</f>
        <v>0.3667</v>
      </c>
      <c r="D576" s="13">
        <v>0.3667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0.3667</v>
      </c>
    </row>
    <row r="577">
      <c r="A577" s="61" t="str">
        <f>DATA!A576</f>
        <v>AU (AU.B.Bystrica)</v>
      </c>
      <c r="B577" s="97" t="str">
        <f>DATA!C576&amp;" - "&amp;DATA!B576</f>
        <v>Inštrumentalista - EM1</v>
      </c>
      <c r="C577" s="84">
        <f>SUM(D577:I577)</f>
        <v>0.01</v>
      </c>
      <c r="D577" s="13">
        <v>0.01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0</v>
      </c>
      <c r="AE577" s="89">
        <f>SUM(C577,J577,T577,AD577,)</f>
        <v>0.01</v>
      </c>
    </row>
    <row r="578">
      <c r="A578" s="61" t="str">
        <f>DATA!A577</f>
        <v>AU (AU.B.Bystrica)</v>
      </c>
      <c r="B578" s="97" t="str">
        <f>DATA!C577&amp;" - "&amp;DATA!B577</f>
        <v>Producent - EM1</v>
      </c>
      <c r="C578" s="84">
        <f>SUM(D578:I578)</f>
        <v>2.50008</v>
      </c>
      <c r="D578" s="13">
        <v>2.50008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0</v>
      </c>
      <c r="AE578" s="89">
        <f>SUM(C578,J578,T578,AD578,)</f>
        <v>2.50008</v>
      </c>
    </row>
    <row r="579">
      <c r="A579" s="61" t="str">
        <f>DATA!A578</f>
        <v>AU (AU.B.Bystrica)</v>
      </c>
      <c r="B579" s="97" t="str">
        <f>DATA!C578&amp;" - "&amp;DATA!B578</f>
        <v>Režisér - EM1</v>
      </c>
      <c r="C579" s="84">
        <f>SUM(D579:I579)</f>
        <v>2</v>
      </c>
      <c r="D579" s="13">
        <v>2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0</v>
      </c>
      <c r="AE579" s="89">
        <f>SUM(C579,J579,T579,AD579,)</f>
        <v>2</v>
      </c>
    </row>
    <row r="580">
      <c r="A580" s="61" t="str">
        <f>DATA!A579</f>
        <v>AU (AU.B.Bystrica)</v>
      </c>
      <c r="B580" s="97" t="str">
        <f>DATA!C579&amp;" - "&amp;DATA!B579</f>
        <v>Spevák - sólista - EM1</v>
      </c>
      <c r="C580" s="84">
        <f>SUM(D580:I580)</f>
        <v>0.1</v>
      </c>
      <c r="D580" s="13">
        <v>0.1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0.1</v>
      </c>
    </row>
    <row r="581">
      <c r="A581" s="61" t="str">
        <f>DATA!A580</f>
        <v>AU (AU.B.Bystrica)</v>
      </c>
      <c r="B581" s="97" t="str">
        <f>DATA!C580&amp;" - "&amp;DATA!B580</f>
        <v>Výtvarník - EM1</v>
      </c>
      <c r="C581" s="84">
        <f>SUM(D581:I581)</f>
        <v>5</v>
      </c>
      <c r="D581" s="13">
        <v>5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5</v>
      </c>
    </row>
    <row r="582">
      <c r="A582" s="61" t="str">
        <f>DATA!A581</f>
        <v>AU (AU.B.Bystrica)</v>
      </c>
      <c r="B582" s="97" t="str">
        <f>DATA!C581&amp;" - "&amp;DATA!B581</f>
        <v>Dirigent - EM2</v>
      </c>
      <c r="C582" s="84">
        <f>SUM(D582:I582)</f>
        <v>1</v>
      </c>
      <c r="D582" s="13">
        <v>0</v>
      </c>
      <c r="E582" s="13">
        <v>1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1</v>
      </c>
    </row>
    <row r="583">
      <c r="A583" s="61" t="str">
        <f>DATA!A582</f>
        <v>AU (AU.B.Bystrica)</v>
      </c>
      <c r="B583" s="97" t="str">
        <f>DATA!C582&amp;" - "&amp;DATA!B582</f>
        <v>Herec v hlavnej úlohe - EM2</v>
      </c>
      <c r="C583" s="84">
        <f>SUM(D583:I583)</f>
        <v>0.25</v>
      </c>
      <c r="D583" s="13">
        <v>0</v>
      </c>
      <c r="E583" s="13">
        <v>0.25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0.25</v>
      </c>
    </row>
    <row r="584">
      <c r="A584" s="61" t="str">
        <f>DATA!A583</f>
        <v>AU (AU.B.Bystrica)</v>
      </c>
      <c r="B584" s="97" t="str">
        <f>DATA!C583&amp;" - "&amp;DATA!B583</f>
        <v>Producent - EM2</v>
      </c>
      <c r="C584" s="84">
        <f>SUM(D584:I584)</f>
        <v>8</v>
      </c>
      <c r="D584" s="13">
        <v>0</v>
      </c>
      <c r="E584" s="13">
        <v>8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8</v>
      </c>
    </row>
    <row r="585">
      <c r="A585" s="61" t="str">
        <f>DATA!A584</f>
        <v>AU (AU.B.Bystrica)</v>
      </c>
      <c r="B585" s="97" t="str">
        <f>DATA!C584&amp;" - "&amp;DATA!B584</f>
        <v>Výtvarník - EM2</v>
      </c>
      <c r="C585" s="84">
        <f>SUM(D585:I585)</f>
        <v>1</v>
      </c>
      <c r="D585" s="13">
        <v>0</v>
      </c>
      <c r="E585" s="13">
        <v>1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1</v>
      </c>
    </row>
    <row r="586">
      <c r="A586" s="61" t="str">
        <f>DATA!A585</f>
        <v>AU (AU.B.Bystrica)</v>
      </c>
      <c r="B586" s="97" t="str">
        <f>DATA!C585&amp;" - "&amp;DATA!B585</f>
        <v>Autor hudby - EM3</v>
      </c>
      <c r="C586" s="84">
        <f>SUM(D586:I586)</f>
        <v>4</v>
      </c>
      <c r="D586" s="13">
        <v>0</v>
      </c>
      <c r="E586" s="13">
        <v>0</v>
      </c>
      <c r="F586" s="13">
        <v>4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4</v>
      </c>
    </row>
    <row r="587">
      <c r="A587" s="61" t="str">
        <f>DATA!A586</f>
        <v>AU (AU.B.Bystrica)</v>
      </c>
      <c r="B587" s="97" t="str">
        <f>DATA!C586&amp;" - "&amp;DATA!B586</f>
        <v>Dirigent - EM3</v>
      </c>
      <c r="C587" s="84">
        <f>SUM(D587:I587)</f>
        <v>1</v>
      </c>
      <c r="D587" s="13">
        <v>0</v>
      </c>
      <c r="E587" s="13">
        <v>0</v>
      </c>
      <c r="F587" s="13">
        <v>1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1</v>
      </c>
    </row>
    <row r="588">
      <c r="A588" s="61" t="str">
        <f>DATA!A587</f>
        <v>AU (AU.B.Bystrica)</v>
      </c>
      <c r="B588" s="97" t="str">
        <f>DATA!C587&amp;" - "&amp;DATA!B587</f>
        <v>Inštrumentalista - EM3</v>
      </c>
      <c r="C588" s="84">
        <f>SUM(D588:I588)</f>
        <v>0.25</v>
      </c>
      <c r="D588" s="13">
        <v>0</v>
      </c>
      <c r="E588" s="13">
        <v>0</v>
      </c>
      <c r="F588" s="13">
        <v>0.25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0.25</v>
      </c>
    </row>
    <row r="589">
      <c r="A589" s="61" t="str">
        <f>DATA!A588</f>
        <v>AU (AU.B.Bystrica)</v>
      </c>
      <c r="B589" s="97" t="str">
        <f>DATA!C588&amp;" - "&amp;DATA!B588</f>
        <v>Inštrumentalista - sólista - EM3</v>
      </c>
      <c r="C589" s="84">
        <f>SUM(D589:I589)</f>
        <v>9</v>
      </c>
      <c r="D589" s="13">
        <v>0</v>
      </c>
      <c r="E589" s="13">
        <v>0</v>
      </c>
      <c r="F589" s="13">
        <v>9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9</v>
      </c>
    </row>
    <row r="590">
      <c r="A590" s="61" t="str">
        <f>DATA!A589</f>
        <v>AU (AU.B.Bystrica)</v>
      </c>
      <c r="B590" s="97" t="str">
        <f>DATA!C589&amp;" - "&amp;DATA!B589</f>
        <v>Spevák - sólista - EM3</v>
      </c>
      <c r="C590" s="84">
        <f>SUM(D590:I590)</f>
        <v>2</v>
      </c>
      <c r="D590" s="13">
        <v>0</v>
      </c>
      <c r="E590" s="13">
        <v>0</v>
      </c>
      <c r="F590" s="13">
        <v>2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2</v>
      </c>
    </row>
    <row r="591">
      <c r="A591" s="61" t="str">
        <f>DATA!A590</f>
        <v>AU (AU.B.Bystrica)</v>
      </c>
      <c r="B591" s="97" t="str">
        <f>DATA!C590&amp;" - "&amp;DATA!B590</f>
        <v>Autor scenára - EN1</v>
      </c>
      <c r="C591" s="84">
        <f>SUM(D591:I591)</f>
        <v>0.5</v>
      </c>
      <c r="D591" s="13">
        <v>0</v>
      </c>
      <c r="E591" s="13">
        <v>0</v>
      </c>
      <c r="F591" s="13">
        <v>0</v>
      </c>
      <c r="G591" s="13">
        <v>0.5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0.5</v>
      </c>
    </row>
    <row r="592">
      <c r="A592" s="61" t="str">
        <f>DATA!A591</f>
        <v>AU (AU.B.Bystrica)</v>
      </c>
      <c r="B592" s="97" t="str">
        <f>DATA!C591&amp;" - "&amp;DATA!B591</f>
        <v>Dramaturg - EN1</v>
      </c>
      <c r="C592" s="84">
        <f>SUM(D592:I592)</f>
        <v>1</v>
      </c>
      <c r="D592" s="13">
        <v>0</v>
      </c>
      <c r="E592" s="13">
        <v>0</v>
      </c>
      <c r="F592" s="13">
        <v>0</v>
      </c>
      <c r="G592" s="13">
        <v>1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1</v>
      </c>
    </row>
    <row r="593">
      <c r="A593" s="61" t="str">
        <f>DATA!A592</f>
        <v>AU (AU.B.Bystrica)</v>
      </c>
      <c r="B593" s="97" t="str">
        <f>DATA!C592&amp;" - "&amp;DATA!B592</f>
        <v>Dramaturg projektu - EN1</v>
      </c>
      <c r="C593" s="84">
        <f>SUM(D593:I593)</f>
        <v>1</v>
      </c>
      <c r="D593" s="13">
        <v>0</v>
      </c>
      <c r="E593" s="13">
        <v>0</v>
      </c>
      <c r="F593" s="13">
        <v>0</v>
      </c>
      <c r="G593" s="13">
        <v>1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 s="84">
        <v>0</v>
      </c>
      <c r="AE593" s="89">
        <f>SUM(C593,J593,T593,AD593,)</f>
        <v>1</v>
      </c>
    </row>
    <row r="594">
      <c r="A594" s="61" t="str">
        <f>DATA!A593</f>
        <v>AU (AU.B.Bystrica)</v>
      </c>
      <c r="B594" s="97" t="str">
        <f>DATA!C593&amp;" - "&amp;DATA!B593</f>
        <v>Herec v hlavnej úlohe - EN1</v>
      </c>
      <c r="C594" s="84">
        <f>SUM(D594:I594)</f>
        <v>0.7501</v>
      </c>
      <c r="D594" s="13">
        <v>0</v>
      </c>
      <c r="E594" s="13">
        <v>0</v>
      </c>
      <c r="F594" s="13">
        <v>0</v>
      </c>
      <c r="G594" s="13">
        <v>0.7501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 s="84">
        <v>0</v>
      </c>
      <c r="AE594" s="89">
        <f>SUM(C594,J594,T594,AD594,)</f>
        <v>0.7501</v>
      </c>
    </row>
    <row r="595">
      <c r="A595" s="61" t="str">
        <f>DATA!A594</f>
        <v>AU (AU.B.Bystrica)</v>
      </c>
      <c r="B595" s="97" t="str">
        <f>DATA!C594&amp;" - "&amp;DATA!B594</f>
        <v>Herec vo vedľajšej úlohe - EN1</v>
      </c>
      <c r="C595" s="84">
        <f>SUM(D595:I595)</f>
        <v>1.25</v>
      </c>
      <c r="D595" s="13">
        <v>0</v>
      </c>
      <c r="E595" s="13">
        <v>0</v>
      </c>
      <c r="F595" s="13">
        <v>0</v>
      </c>
      <c r="G595" s="13">
        <v>1.25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 s="84">
        <v>0</v>
      </c>
      <c r="AE595" s="89">
        <f>SUM(C595,J595,T595,AD595,)</f>
        <v>1.25</v>
      </c>
    </row>
    <row r="596">
      <c r="A596" s="61" t="str">
        <f>DATA!A595</f>
        <v>AU (AU.B.Bystrica)</v>
      </c>
      <c r="B596" s="97" t="str">
        <f>DATA!C595&amp;" - "&amp;DATA!B595</f>
        <v>Inštrumentalista - EN1</v>
      </c>
      <c r="C596" s="84">
        <f>SUM(D596:I596)</f>
        <v>1.33334</v>
      </c>
      <c r="D596" s="13">
        <v>0</v>
      </c>
      <c r="E596" s="13">
        <v>0</v>
      </c>
      <c r="F596" s="13">
        <v>0</v>
      </c>
      <c r="G596" s="13">
        <v>1.33334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 s="84">
        <v>0</v>
      </c>
      <c r="AE596" s="89">
        <f>SUM(C596,J596,T596,AD596,)</f>
        <v>1.33334</v>
      </c>
    </row>
    <row r="597">
      <c r="A597" s="61" t="str">
        <f>DATA!A596</f>
        <v>AU (AU.B.Bystrica)</v>
      </c>
      <c r="B597" s="97" t="str">
        <f>DATA!C596&amp;" - "&amp;DATA!B596</f>
        <v>Inštrumentalista - sólista - EN1</v>
      </c>
      <c r="C597" s="84">
        <f>SUM(D597:I597)</f>
        <v>1.5</v>
      </c>
      <c r="D597" s="13">
        <v>0</v>
      </c>
      <c r="E597" s="13">
        <v>0</v>
      </c>
      <c r="F597" s="13">
        <v>0</v>
      </c>
      <c r="G597" s="13">
        <v>1.5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 s="84">
        <v>0</v>
      </c>
      <c r="AE597" s="89">
        <f>SUM(C597,J597,T597,AD597,)</f>
        <v>1.5</v>
      </c>
    </row>
    <row r="598">
      <c r="A598" s="61" t="str">
        <f>DATA!A597</f>
        <v>AU (AU.B.Bystrica)</v>
      </c>
      <c r="B598" s="97" t="str">
        <f>DATA!C597&amp;" - "&amp;DATA!B597</f>
        <v>Kameraman - EN1</v>
      </c>
      <c r="C598" s="84">
        <f>SUM(D598:I598)</f>
        <v>1</v>
      </c>
      <c r="D598" s="13">
        <v>0</v>
      </c>
      <c r="E598" s="13">
        <v>0</v>
      </c>
      <c r="F598" s="13">
        <v>0</v>
      </c>
      <c r="G598" s="13">
        <v>1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 s="84">
        <v>0</v>
      </c>
      <c r="AE598" s="89">
        <f>SUM(C598,J598,T598,AD598,)</f>
        <v>1</v>
      </c>
    </row>
    <row r="599">
      <c r="A599" s="61" t="str">
        <f>DATA!A598</f>
        <v>AU (AU.B.Bystrica)</v>
      </c>
      <c r="B599" s="97" t="str">
        <f>DATA!C598&amp;" - "&amp;DATA!B598</f>
        <v>Producent - EN1</v>
      </c>
      <c r="C599" s="84">
        <f>SUM(D599:I599)</f>
        <v>0.5</v>
      </c>
      <c r="D599" s="13">
        <v>0</v>
      </c>
      <c r="E599" s="13">
        <v>0</v>
      </c>
      <c r="F599" s="13">
        <v>0</v>
      </c>
      <c r="G599" s="13">
        <v>0.5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 s="84">
        <v>0</v>
      </c>
      <c r="AE599" s="89">
        <f>SUM(C599,J599,T599,AD599,)</f>
        <v>0.5</v>
      </c>
    </row>
    <row r="600">
      <c r="A600" s="61" t="str">
        <f>DATA!A599</f>
        <v>AU (AU.B.Bystrica)</v>
      </c>
      <c r="B600" s="97" t="str">
        <f>DATA!C599&amp;" - "&amp;DATA!B599</f>
        <v>Režisér - EN1</v>
      </c>
      <c r="C600" s="84">
        <f>SUM(D600:I600)</f>
        <v>1</v>
      </c>
      <c r="D600" s="13">
        <v>0</v>
      </c>
      <c r="E600" s="13">
        <v>0</v>
      </c>
      <c r="F600" s="13">
        <v>0</v>
      </c>
      <c r="G600" s="13">
        <v>1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 s="84">
        <v>0</v>
      </c>
      <c r="AE600" s="89">
        <f>SUM(C600,J600,T600,AD600,)</f>
        <v>1</v>
      </c>
    </row>
    <row r="601">
      <c r="A601" s="61" t="str">
        <f>DATA!A600</f>
        <v>AU (AU.B.Bystrica)</v>
      </c>
      <c r="B601" s="97" t="str">
        <f>DATA!C600&amp;" - "&amp;DATA!B600</f>
        <v>Spevák - sólista - EN1</v>
      </c>
      <c r="C601" s="84">
        <f>SUM(D601:I601)</f>
        <v>0.1667</v>
      </c>
      <c r="D601" s="13">
        <v>0</v>
      </c>
      <c r="E601" s="13">
        <v>0</v>
      </c>
      <c r="F601" s="13">
        <v>0</v>
      </c>
      <c r="G601" s="13">
        <v>0.1667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 s="84">
        <v>0</v>
      </c>
      <c r="AE601" s="89">
        <f>SUM(C601,J601,T601,AD601,)</f>
        <v>0.1667</v>
      </c>
    </row>
    <row r="602">
      <c r="A602" s="61" t="str">
        <f>DATA!A601</f>
        <v>AU (AU.B.Bystrica)</v>
      </c>
      <c r="B602" s="97" t="str">
        <f>DATA!C601&amp;" - "&amp;DATA!B601</f>
        <v>Zbormajster - EN1</v>
      </c>
      <c r="C602" s="84">
        <f>SUM(D602:I602)</f>
        <v>2</v>
      </c>
      <c r="D602" s="13">
        <v>0</v>
      </c>
      <c r="E602" s="13">
        <v>0</v>
      </c>
      <c r="F602" s="13">
        <v>0</v>
      </c>
      <c r="G602" s="13">
        <v>2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 s="84">
        <v>0</v>
      </c>
      <c r="AE602" s="89">
        <f>SUM(C602,J602,T602,AD602,)</f>
        <v>2</v>
      </c>
    </row>
    <row r="603">
      <c r="A603" s="61" t="str">
        <f>DATA!A602</f>
        <v>AU (AU.B.Bystrica)</v>
      </c>
      <c r="B603" s="97" t="str">
        <f>DATA!C602&amp;" - "&amp;DATA!B602</f>
        <v>Dramaturg - EN2</v>
      </c>
      <c r="C603" s="84">
        <f>SUM(D603:I603)</f>
        <v>1</v>
      </c>
      <c r="D603" s="13">
        <v>0</v>
      </c>
      <c r="E603" s="13">
        <v>0</v>
      </c>
      <c r="F603" s="13">
        <v>0</v>
      </c>
      <c r="G603" s="13">
        <v>0</v>
      </c>
      <c r="H603" s="13">
        <v>1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 s="84">
        <v>0</v>
      </c>
      <c r="AE603" s="89">
        <f>SUM(C603,J603,T603,AD603,)</f>
        <v>1</v>
      </c>
    </row>
    <row r="604">
      <c r="A604" s="61" t="str">
        <f>DATA!A603</f>
        <v>AU (AU.B.Bystrica)</v>
      </c>
      <c r="B604" s="97" t="str">
        <f>DATA!C603&amp;" - "&amp;DATA!B603</f>
        <v>Inštrumentalista - sólista - EN2</v>
      </c>
      <c r="C604" s="84">
        <f>SUM(D604:I604)</f>
        <v>1</v>
      </c>
      <c r="D604" s="13">
        <v>0</v>
      </c>
      <c r="E604" s="13">
        <v>0</v>
      </c>
      <c r="F604" s="13">
        <v>0</v>
      </c>
      <c r="G604" s="13">
        <v>0</v>
      </c>
      <c r="H604" s="13">
        <v>1</v>
      </c>
      <c r="I604" s="13">
        <v>0</v>
      </c>
      <c r="J604" s="84">
        <f>SUM(K604:S604)</f>
        <v>0</v>
      </c>
      <c r="K604" s="13">
        <v>0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 s="84">
        <v>0</v>
      </c>
      <c r="AE604" s="89">
        <f>SUM(C604,J604,T604,AD604,)</f>
        <v>1</v>
      </c>
    </row>
    <row r="605">
      <c r="A605" s="61" t="str">
        <f>DATA!A604</f>
        <v>AU (AU.B.Bystrica)</v>
      </c>
      <c r="B605" s="97" t="str">
        <f>DATA!C604&amp;" - "&amp;DATA!B604</f>
        <v>Inštrumentalista - EN3</v>
      </c>
      <c r="C605" s="84">
        <f>SUM(D605:I605)</f>
        <v>0.83333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0.83333</v>
      </c>
      <c r="J605" s="84">
        <f>SUM(K605:S605)</f>
        <v>0</v>
      </c>
      <c r="K605" s="13">
        <v>0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 s="84">
        <v>0</v>
      </c>
      <c r="AE605" s="89">
        <f>SUM(C605,J605,T605,AD605,)</f>
        <v>0.83333</v>
      </c>
    </row>
    <row r="606">
      <c r="A606" s="61" t="str">
        <f>DATA!A605</f>
        <v>AU (AU.B.Bystrica)</v>
      </c>
      <c r="B606" s="97" t="str">
        <f>DATA!C605&amp;" - "&amp;DATA!B605</f>
        <v>Inštrumentalista - sólista - EN3</v>
      </c>
      <c r="C606" s="84">
        <f>SUM(D606:I606)</f>
        <v>0.33333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0.33333</v>
      </c>
      <c r="J606" s="84">
        <f>SUM(K606:S606)</f>
        <v>0</v>
      </c>
      <c r="K606" s="13">
        <v>0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 s="84">
        <v>0</v>
      </c>
      <c r="AE606" s="89">
        <f>SUM(C606,J606,T606,AD606,)</f>
        <v>0.33333</v>
      </c>
    </row>
    <row r="607">
      <c r="A607" s="61" t="str">
        <f>DATA!A606</f>
        <v>AU (AU.B.Bystrica)</v>
      </c>
      <c r="B607" s="97" t="str">
        <f>DATA!C606&amp;" - "&amp;DATA!B606</f>
        <v>Herec v hlavnej úlohe - I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0</v>
      </c>
      <c r="K607" s="13">
        <v>0</v>
      </c>
      <c r="L607" s="13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 s="84">
        <v>0.07696</v>
      </c>
      <c r="AE607" s="89">
        <f>SUM(C607,J607,T607,AD607,)</f>
        <v>0.07696</v>
      </c>
    </row>
    <row r="608">
      <c r="A608" s="61" t="str">
        <f>DATA!A607</f>
        <v>AU (AU.B.Bystrica)</v>
      </c>
      <c r="B608" s="97" t="str">
        <f>DATA!C607&amp;" - "&amp;DATA!B607</f>
        <v>Inštrumentalista - I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0</v>
      </c>
      <c r="K608" s="13">
        <v>0</v>
      </c>
      <c r="L608" s="13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 s="84">
        <v>0.5</v>
      </c>
      <c r="AE608" s="89">
        <f>SUM(C608,J608,T608,AD608,)</f>
        <v>0.5</v>
      </c>
    </row>
    <row r="609">
      <c r="A609" s="61" t="str">
        <f>DATA!A608</f>
        <v>AU (AU.B.Bystrica)</v>
      </c>
      <c r="B609" s="97" t="str">
        <f>DATA!C608&amp;" - "&amp;DATA!B608</f>
        <v>Kurátor výstavy - I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0</v>
      </c>
      <c r="K609" s="13">
        <v>0</v>
      </c>
      <c r="L609" s="13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 s="84">
        <v>1</v>
      </c>
      <c r="AE609" s="89">
        <f>SUM(C609,J609,T609,AD609,)</f>
        <v>1</v>
      </c>
    </row>
    <row r="610">
      <c r="A610" s="61" t="str">
        <f>DATA!A609</f>
        <v>AU (AU.B.Bystrica)</v>
      </c>
      <c r="B610" s="97" t="str">
        <f>DATA!C609&amp;" - "&amp;DATA!B609</f>
        <v>Spevák - sólista - I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0</v>
      </c>
      <c r="K610" s="13">
        <v>0</v>
      </c>
      <c r="L610" s="13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 s="84">
        <v>1</v>
      </c>
      <c r="AE610" s="89">
        <f>SUM(C610,J610,T610,AD610,)</f>
        <v>1</v>
      </c>
    </row>
    <row r="611">
      <c r="A611" s="61" t="str">
        <f>DATA!A610</f>
        <v>AU (AU.B.Bystrica)</v>
      </c>
      <c r="B611" s="97" t="str">
        <f>DATA!C610&amp;" - "&amp;DATA!B610</f>
        <v>Autor hudby - SM1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0</v>
      </c>
      <c r="K611" s="13">
        <v>0</v>
      </c>
      <c r="L611" s="13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1.83334</v>
      </c>
      <c r="U611">
        <v>1.83334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 s="84">
        <v>0</v>
      </c>
      <c r="AE611" s="89">
        <f>SUM(C611,J611,T611,AD611,)</f>
        <v>1.83334</v>
      </c>
    </row>
    <row r="612">
      <c r="A612" s="61" t="str">
        <f>DATA!A611</f>
        <v>AU (AU.B.Bystrica)</v>
      </c>
      <c r="B612" s="97" t="str">
        <f>DATA!C611&amp;" - "&amp;DATA!B611</f>
        <v>Autor pohybovej spolupráce - SM1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0</v>
      </c>
      <c r="K612" s="13">
        <v>0</v>
      </c>
      <c r="L612" s="13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1</v>
      </c>
      <c r="U612">
        <v>1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 s="84">
        <v>0</v>
      </c>
      <c r="AE612" s="89">
        <f>SUM(C612,J612,T612,AD612,)</f>
        <v>1</v>
      </c>
    </row>
    <row r="613">
      <c r="A613" s="61" t="str">
        <f>DATA!A612</f>
        <v>AU (AU.B.Bystrica)</v>
      </c>
      <c r="B613" s="97" t="str">
        <f>DATA!C612&amp;" - "&amp;DATA!B612</f>
        <v>Dirigent - SM1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0</v>
      </c>
      <c r="K613" s="13">
        <v>0</v>
      </c>
      <c r="L613" s="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3</v>
      </c>
      <c r="U613">
        <v>3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 s="84">
        <v>0</v>
      </c>
      <c r="AE613" s="89">
        <f>SUM(C613,J613,T613,AD613,)</f>
        <v>3</v>
      </c>
    </row>
    <row r="614">
      <c r="A614" s="61" t="str">
        <f>DATA!A613</f>
        <v>AU (AU.B.Bystrica)</v>
      </c>
      <c r="B614" s="97" t="str">
        <f>DATA!C613&amp;" - "&amp;DATA!B613</f>
        <v>Dramaturg - SM1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0</v>
      </c>
      <c r="K614" s="13">
        <v>0</v>
      </c>
      <c r="L614" s="13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5</v>
      </c>
      <c r="U614">
        <v>5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 s="84">
        <v>0</v>
      </c>
      <c r="AE614" s="89">
        <f>SUM(C614,J614,T614,AD614,)</f>
        <v>5</v>
      </c>
    </row>
    <row r="615">
      <c r="A615" s="61" t="str">
        <f>DATA!A614</f>
        <v>AU (AU.B.Bystrica)</v>
      </c>
      <c r="B615" s="97" t="str">
        <f>DATA!C614&amp;" - "&amp;DATA!B614</f>
        <v>Herec vo vedľajšej úlohe - SM1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0</v>
      </c>
      <c r="K615" s="13">
        <v>0</v>
      </c>
      <c r="L615" s="13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2</v>
      </c>
      <c r="U615">
        <v>2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s="84">
        <v>0</v>
      </c>
      <c r="AE615" s="89">
        <f>SUM(C615,J615,T615,AD615,)</f>
        <v>2</v>
      </c>
    </row>
    <row r="616">
      <c r="A616" s="61" t="str">
        <f>DATA!A615</f>
        <v>AU (AU.B.Bystrica)</v>
      </c>
      <c r="B616" s="97" t="str">
        <f>DATA!C615&amp;" - "&amp;DATA!B615</f>
        <v>Inštrumentalista - SM1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0</v>
      </c>
      <c r="K616" s="13">
        <v>0</v>
      </c>
      <c r="L616" s="13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 s="84">
        <f>SUM(U616:AC616)</f>
        <v>7.33686</v>
      </c>
      <c r="U616">
        <v>7.33686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 s="84">
        <v>0</v>
      </c>
      <c r="AE616" s="89">
        <f>SUM(C616,J616,T616,AD616,)</f>
        <v>7.33686</v>
      </c>
    </row>
    <row r="617">
      <c r="A617" s="61" t="str">
        <f>DATA!A616</f>
        <v>AU (AU.B.Bystrica)</v>
      </c>
      <c r="B617" s="97" t="str">
        <f>DATA!C616&amp;" - "&amp;DATA!B616</f>
        <v>Inštrumentalista - sólista - SM1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0</v>
      </c>
      <c r="K617" s="13">
        <v>0</v>
      </c>
      <c r="L617" s="13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84">
        <f>SUM(U617:AC617)</f>
        <v>8.4917</v>
      </c>
      <c r="U617">
        <v>8.4917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8.4917</v>
      </c>
    </row>
    <row r="618">
      <c r="A618" s="61" t="str">
        <f>DATA!A617</f>
        <v>AU (AU.B.Bystrica)</v>
      </c>
      <c r="B618" s="97" t="str">
        <f>DATA!C617&amp;" - "&amp;DATA!B617</f>
        <v>Kostýmový výtvarník - SM1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0</v>
      </c>
      <c r="K618" s="13">
        <v>0</v>
      </c>
      <c r="L618" s="13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 s="84">
        <f>SUM(U618:AC618)</f>
        <v>1</v>
      </c>
      <c r="U618">
        <v>1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</v>
      </c>
    </row>
    <row r="619">
      <c r="A619" s="61" t="str">
        <f>DATA!A618</f>
        <v>AU (AU.B.Bystrica)</v>
      </c>
      <c r="B619" s="97" t="str">
        <f>DATA!C618&amp;" - "&amp;DATA!B618</f>
        <v>Kurátor výstavy - SM1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0</v>
      </c>
      <c r="K619" s="13">
        <v>0</v>
      </c>
      <c r="L619" s="13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 s="84">
        <f>SUM(U619:AC619)</f>
        <v>1</v>
      </c>
      <c r="U619">
        <v>1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1</v>
      </c>
    </row>
    <row r="620">
      <c r="A620" s="61" t="str">
        <f>DATA!A619</f>
        <v>AU (AU.B.Bystrica)</v>
      </c>
      <c r="B620" s="97" t="str">
        <f>DATA!C619&amp;" - "&amp;DATA!B619</f>
        <v>Scénograf - SM1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0</v>
      </c>
      <c r="K620" s="13">
        <v>0</v>
      </c>
      <c r="L620" s="13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 s="84">
        <f>SUM(U620:AC620)</f>
        <v>2</v>
      </c>
      <c r="U620">
        <v>2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2</v>
      </c>
    </row>
    <row r="621">
      <c r="A621" s="61" t="str">
        <f>DATA!A620</f>
        <v>AU (AU.B.Bystrica)</v>
      </c>
      <c r="B621" s="97" t="str">
        <f>DATA!C620&amp;" - "&amp;DATA!B620</f>
        <v>Spevák - SM1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0</v>
      </c>
      <c r="K621" s="13">
        <v>0</v>
      </c>
      <c r="L621" s="13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 s="84">
        <f>SUM(U621:AC621)</f>
        <v>0.5</v>
      </c>
      <c r="U621">
        <v>0.5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0.5</v>
      </c>
    </row>
    <row r="622">
      <c r="A622" s="61" t="str">
        <f>DATA!A621</f>
        <v>AU (AU.B.Bystrica)</v>
      </c>
      <c r="B622" s="97" t="str">
        <f>DATA!C621&amp;" - "&amp;DATA!B621</f>
        <v>Spevák - sólista - SM1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0</v>
      </c>
      <c r="K622" s="13">
        <v>0</v>
      </c>
      <c r="L622" s="13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 s="84">
        <f>SUM(U622:AC622)</f>
        <v>1.0909</v>
      </c>
      <c r="U622">
        <v>1.0909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1.0909</v>
      </c>
    </row>
    <row r="623">
      <c r="A623" s="61" t="str">
        <f>DATA!A622</f>
        <v>AU (AU.B.Bystrica)</v>
      </c>
      <c r="B623" s="97" t="str">
        <f>DATA!C622&amp;" - "&amp;DATA!B622</f>
        <v>Výtvarník - SM1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0</v>
      </c>
      <c r="K623" s="13">
        <v>0</v>
      </c>
      <c r="L623" s="1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 s="84">
        <f>SUM(U623:AC623)</f>
        <v>82.25</v>
      </c>
      <c r="U623">
        <v>82.25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82.25</v>
      </c>
    </row>
    <row r="624">
      <c r="A624" s="61" t="str">
        <f>DATA!A623</f>
        <v>AU (AU.B.Bystrica)</v>
      </c>
      <c r="B624" s="97" t="str">
        <f>DATA!C623&amp;" - "&amp;DATA!B623</f>
        <v>Zbormajster - SM1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0</v>
      </c>
      <c r="K624" s="13">
        <v>0</v>
      </c>
      <c r="L624" s="13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 s="84">
        <f>SUM(U624:AC624)</f>
        <v>2</v>
      </c>
      <c r="U624">
        <v>2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2</v>
      </c>
    </row>
    <row r="625">
      <c r="A625" s="61" t="str">
        <f>DATA!A624</f>
        <v>AU (AU.B.Bystrica)</v>
      </c>
      <c r="B625" s="97" t="str">
        <f>DATA!C624&amp;" - "&amp;DATA!B624</f>
        <v>Autor dramatizácie literárneho diela - SM2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0</v>
      </c>
      <c r="K625" s="13">
        <v>0</v>
      </c>
      <c r="L625" s="13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 s="84">
        <f>SUM(U625:AC625)</f>
        <v>1</v>
      </c>
      <c r="U625">
        <v>0</v>
      </c>
      <c r="V625">
        <v>1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1</v>
      </c>
    </row>
    <row r="626">
      <c r="A626" s="61" t="str">
        <f>DATA!A625</f>
        <v>AU (AU.B.Bystrica)</v>
      </c>
      <c r="B626" s="97" t="str">
        <f>DATA!C625&amp;" - "&amp;DATA!B625</f>
        <v>Autor hudby - SM2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0</v>
      </c>
      <c r="K626" s="13">
        <v>0</v>
      </c>
      <c r="L626" s="13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 s="84">
        <f>SUM(U626:AC626)</f>
        <v>8</v>
      </c>
      <c r="U626">
        <v>0</v>
      </c>
      <c r="V626">
        <v>8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8</v>
      </c>
    </row>
    <row r="627">
      <c r="A627" s="61" t="str">
        <f>DATA!A626</f>
        <v>AU (AU.B.Bystrica)</v>
      </c>
      <c r="B627" s="97" t="str">
        <f>DATA!C626&amp;" - "&amp;DATA!B626</f>
        <v>Autor pohybovej spolupráce - SM2</v>
      </c>
      <c r="C627" s="84">
        <f>SUM(D627:I627)</f>
        <v>0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0</v>
      </c>
      <c r="K627" s="13">
        <v>0</v>
      </c>
      <c r="L627" s="13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84">
        <f>SUM(U627:AC627)</f>
        <v>2</v>
      </c>
      <c r="U627">
        <v>0</v>
      </c>
      <c r="V627">
        <v>2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2</v>
      </c>
    </row>
    <row r="628">
      <c r="A628" s="61" t="str">
        <f>DATA!A627</f>
        <v>AU (AU.B.Bystrica)</v>
      </c>
      <c r="B628" s="97" t="str">
        <f>DATA!C627&amp;" - "&amp;DATA!B627</f>
        <v>Autor textu - SM2</v>
      </c>
      <c r="C628" s="84">
        <f>SUM(D628:I628)</f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0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 s="84">
        <f>SUM(U628:AC628)</f>
        <v>0.5</v>
      </c>
      <c r="U628">
        <v>0</v>
      </c>
      <c r="V628">
        <v>0.5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0.5</v>
      </c>
    </row>
    <row r="629">
      <c r="A629" s="61" t="str">
        <f>DATA!A628</f>
        <v>AU (AU.B.Bystrica)</v>
      </c>
      <c r="B629" s="97" t="str">
        <f>DATA!C628&amp;" - "&amp;DATA!B628</f>
        <v>Dirigent - SM2</v>
      </c>
      <c r="C629" s="84">
        <f>SUM(D629:I629)</f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0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 s="84">
        <f>SUM(U629:AC629)</f>
        <v>3</v>
      </c>
      <c r="U629">
        <v>0</v>
      </c>
      <c r="V629">
        <v>3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3</v>
      </c>
    </row>
    <row r="630">
      <c r="A630" s="61" t="str">
        <f>DATA!A629</f>
        <v>AU (AU.B.Bystrica)</v>
      </c>
      <c r="B630" s="97" t="str">
        <f>DATA!C629&amp;" - "&amp;DATA!B629</f>
        <v>Herec v hlavnej úlohe - SM2</v>
      </c>
      <c r="C630" s="84">
        <f>SUM(D630:I630)</f>
        <v>0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0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84">
        <f>SUM(U630:AC630)</f>
        <v>1.2</v>
      </c>
      <c r="U630">
        <v>0</v>
      </c>
      <c r="V630">
        <v>1.2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1.2</v>
      </c>
    </row>
    <row r="631">
      <c r="A631" s="61" t="str">
        <f>DATA!A630</f>
        <v>AU (AU.B.Bystrica)</v>
      </c>
      <c r="B631" s="97" t="str">
        <f>DATA!C630&amp;" - "&amp;DATA!B630</f>
        <v>Inštrumentalista - SM2</v>
      </c>
      <c r="C631" s="84">
        <f>SUM(D631:I631)</f>
        <v>0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2.73334</v>
      </c>
      <c r="U631">
        <v>0</v>
      </c>
      <c r="V631">
        <v>2.73334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2.73334</v>
      </c>
    </row>
    <row r="632">
      <c r="A632" s="61" t="str">
        <f>DATA!A631</f>
        <v>AU (AU.B.Bystrica)</v>
      </c>
      <c r="B632" s="97" t="str">
        <f>DATA!C631&amp;" - "&amp;DATA!B631</f>
        <v>Inštrumentalista - sólista - SM2</v>
      </c>
      <c r="C632" s="84">
        <f>SUM(D632:I632)</f>
        <v>0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3.33334</v>
      </c>
      <c r="U632">
        <v>0</v>
      </c>
      <c r="V632">
        <v>3.33334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3.33334</v>
      </c>
    </row>
    <row r="633">
      <c r="A633" s="61" t="str">
        <f>DATA!A632</f>
        <v>AU (AU.B.Bystrica)</v>
      </c>
      <c r="B633" s="97" t="str">
        <f>DATA!C632&amp;" - "&amp;DATA!B632</f>
        <v>Kurátor výstavy - SM2</v>
      </c>
      <c r="C633" s="84">
        <f>SUM(D633:I633)</f>
        <v>0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1</v>
      </c>
      <c r="U633">
        <v>0</v>
      </c>
      <c r="V633">
        <v>1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1</v>
      </c>
    </row>
    <row r="634">
      <c r="A634" s="61" t="str">
        <f>DATA!A633</f>
        <v>AU (AU.B.Bystrica)</v>
      </c>
      <c r="B634" s="97" t="str">
        <f>DATA!C633&amp;" - "&amp;DATA!B633</f>
        <v>Režisér - SM2</v>
      </c>
      <c r="C634" s="84">
        <f>SUM(D634:I634)</f>
        <v>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2</v>
      </c>
      <c r="U634">
        <v>0</v>
      </c>
      <c r="V634">
        <v>2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2</v>
      </c>
    </row>
    <row r="635">
      <c r="A635" s="61" t="str">
        <f>DATA!A634</f>
        <v>AU (AU.B.Bystrica)</v>
      </c>
      <c r="B635" s="97" t="str">
        <f>DATA!C634&amp;" - "&amp;DATA!B634</f>
        <v>Spevák - sólista - SM2</v>
      </c>
      <c r="C635" s="84">
        <f>SUM(D635:I635)</f>
        <v>0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3</v>
      </c>
      <c r="U635">
        <v>0</v>
      </c>
      <c r="V635">
        <v>3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3</v>
      </c>
    </row>
    <row r="636">
      <c r="A636" s="61" t="str">
        <f>DATA!A635</f>
        <v>AU (AU.B.Bystrica)</v>
      </c>
      <c r="B636" s="97" t="str">
        <f>DATA!C635&amp;" - "&amp;DATA!B635</f>
        <v>Výtvarník - SM2</v>
      </c>
      <c r="C636" s="84">
        <f>SUM(D636:I636)</f>
        <v>0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62</v>
      </c>
      <c r="U636">
        <v>0</v>
      </c>
      <c r="V636">
        <v>62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62</v>
      </c>
    </row>
    <row r="637">
      <c r="A637" s="61" t="str">
        <f>DATA!A636</f>
        <v>AU (AU.B.Bystrica)</v>
      </c>
      <c r="B637" s="97" t="str">
        <f>DATA!C636&amp;" - "&amp;DATA!B636</f>
        <v>Autor hudby - SM3</v>
      </c>
      <c r="C637" s="84">
        <f>SUM(D637:I637)</f>
        <v>0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8</v>
      </c>
      <c r="U637">
        <v>0</v>
      </c>
      <c r="V637">
        <v>0</v>
      </c>
      <c r="W637">
        <v>8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8</v>
      </c>
    </row>
    <row r="638">
      <c r="A638" s="61" t="str">
        <f>DATA!A637</f>
        <v>AU (AU.B.Bystrica)</v>
      </c>
      <c r="B638" s="97" t="str">
        <f>DATA!C637&amp;" - "&amp;DATA!B637</f>
        <v>Dirigent - SM3</v>
      </c>
      <c r="C638" s="84">
        <f>SUM(D638:I638)</f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54</v>
      </c>
      <c r="U638">
        <v>0</v>
      </c>
      <c r="V638">
        <v>0</v>
      </c>
      <c r="W638">
        <v>54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54</v>
      </c>
    </row>
    <row r="639">
      <c r="A639" s="61" t="str">
        <f>DATA!A638</f>
        <v>AU (AU.B.Bystrica)</v>
      </c>
      <c r="B639" s="97" t="str">
        <f>DATA!C638&amp;" - "&amp;DATA!B638</f>
        <v>Inštrumentalista - SM3</v>
      </c>
      <c r="C639" s="84">
        <f>SUM(D639:I639)</f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24.7662</v>
      </c>
      <c r="U639">
        <v>0</v>
      </c>
      <c r="V639">
        <v>0</v>
      </c>
      <c r="W639">
        <v>24.7662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24.7662</v>
      </c>
    </row>
    <row r="640">
      <c r="A640" s="61" t="str">
        <f>DATA!A639</f>
        <v>AU (AU.B.Bystrica)</v>
      </c>
      <c r="B640" s="97" t="str">
        <f>DATA!C639&amp;" - "&amp;DATA!B639</f>
        <v>Inštrumentalista - sólista - SM3</v>
      </c>
      <c r="C640" s="84">
        <f>SUM(D640:I640)</f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101.33336</v>
      </c>
      <c r="U640">
        <v>0</v>
      </c>
      <c r="V640">
        <v>0</v>
      </c>
      <c r="W640">
        <v>101.33336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101.33336</v>
      </c>
    </row>
    <row r="641">
      <c r="A641" s="61" t="str">
        <f>DATA!A640</f>
        <v>AU (AU.B.Bystrica)</v>
      </c>
      <c r="B641" s="97" t="str">
        <f>DATA!C640&amp;" - "&amp;DATA!B640</f>
        <v>Kurátor výstavy - SM3</v>
      </c>
      <c r="C641" s="84">
        <f>SUM(D641:I641)</f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3.25</v>
      </c>
      <c r="U641">
        <v>0</v>
      </c>
      <c r="V641">
        <v>0</v>
      </c>
      <c r="W641">
        <v>3.25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3.25</v>
      </c>
    </row>
    <row r="642">
      <c r="A642" s="61" t="str">
        <f>DATA!A641</f>
        <v>AU (AU.B.Bystrica)</v>
      </c>
      <c r="B642" s="97" t="str">
        <f>DATA!C641&amp;" - "&amp;DATA!B641</f>
        <v>Režisér - SM3</v>
      </c>
      <c r="C642" s="84">
        <f>SUM(D642:I642)</f>
        <v>0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1</v>
      </c>
      <c r="U642">
        <v>0</v>
      </c>
      <c r="V642">
        <v>0</v>
      </c>
      <c r="W642">
        <v>1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1</v>
      </c>
    </row>
    <row r="643">
      <c r="A643" s="61" t="str">
        <f>DATA!A642</f>
        <v>AU (AU.B.Bystrica)</v>
      </c>
      <c r="B643" s="97" t="str">
        <f>DATA!C642&amp;" - "&amp;DATA!B642</f>
        <v>Spevák - sólista - SM3</v>
      </c>
      <c r="C643" s="84">
        <f>SUM(D643:I643)</f>
        <v>0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83.95</v>
      </c>
      <c r="U643">
        <v>0</v>
      </c>
      <c r="V643">
        <v>0</v>
      </c>
      <c r="W643">
        <v>83.95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83.95</v>
      </c>
    </row>
    <row r="644">
      <c r="A644" s="61" t="str">
        <f>DATA!A643</f>
        <v>AU (AU.B.Bystrica)</v>
      </c>
      <c r="B644" s="97" t="str">
        <f>DATA!C643&amp;" - "&amp;DATA!B643</f>
        <v>Výtvarník - SM3</v>
      </c>
      <c r="C644" s="84">
        <f>SUM(D644:I644)</f>
        <v>0</v>
      </c>
      <c r="D644" s="13">
        <v>0</v>
      </c>
      <c r="E644" s="13">
        <v>0</v>
      </c>
      <c r="F644" s="13">
        <v>0</v>
      </c>
      <c r="G644" s="13">
        <v>0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64</v>
      </c>
      <c r="U644">
        <v>0</v>
      </c>
      <c r="V644">
        <v>0</v>
      </c>
      <c r="W644">
        <v>64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64</v>
      </c>
    </row>
    <row r="645">
      <c r="A645" s="61" t="str">
        <f>DATA!A644</f>
        <v>AU (AU.B.Bystrica)</v>
      </c>
      <c r="B645" s="97" t="str">
        <f>DATA!C644&amp;" - "&amp;DATA!B644</f>
        <v>Zvukár - SM3</v>
      </c>
      <c r="C645" s="84">
        <f>SUM(D645:I645)</f>
        <v>0</v>
      </c>
      <c r="D645" s="13">
        <v>0</v>
      </c>
      <c r="E645" s="13">
        <v>0</v>
      </c>
      <c r="F645" s="13">
        <v>0</v>
      </c>
      <c r="G645" s="13">
        <v>0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1</v>
      </c>
      <c r="U645">
        <v>0</v>
      </c>
      <c r="V645">
        <v>0</v>
      </c>
      <c r="W645">
        <v>1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1</v>
      </c>
    </row>
    <row r="646">
      <c r="A646" s="61" t="str">
        <f>DATA!A645</f>
        <v>AU (AU.B.Bystrica)</v>
      </c>
      <c r="B646" s="97" t="str">
        <f>DATA!C645&amp;" - "&amp;DATA!B645</f>
        <v>Architekt - SN1</v>
      </c>
      <c r="C646" s="84">
        <f>SUM(D646:I646)</f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0.04</v>
      </c>
      <c r="U646">
        <v>0</v>
      </c>
      <c r="V646">
        <v>0</v>
      </c>
      <c r="W646">
        <v>0</v>
      </c>
      <c r="X646">
        <v>0.04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0.04</v>
      </c>
    </row>
    <row r="647">
      <c r="A647" s="61" t="str">
        <f>DATA!A646</f>
        <v>AU (AU.B.Bystrica)</v>
      </c>
      <c r="B647" s="97" t="str">
        <f>DATA!C646&amp;" - "&amp;DATA!B646</f>
        <v>Autor hudby - SN1</v>
      </c>
      <c r="C647" s="84">
        <f>SUM(D647:I647)</f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0.25</v>
      </c>
      <c r="U647">
        <v>0</v>
      </c>
      <c r="V647">
        <v>0</v>
      </c>
      <c r="W647">
        <v>0</v>
      </c>
      <c r="X647">
        <v>0.25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0.25</v>
      </c>
    </row>
    <row r="648">
      <c r="A648" s="61" t="str">
        <f>DATA!A647</f>
        <v>AU (AU.B.Bystrica)</v>
      </c>
      <c r="B648" s="97" t="str">
        <f>DATA!C647&amp;" - "&amp;DATA!B647</f>
        <v>Autor pohybovej spolupráce - SN1</v>
      </c>
      <c r="C648" s="84">
        <f>SUM(D648:I648)</f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2</v>
      </c>
      <c r="U648">
        <v>0</v>
      </c>
      <c r="V648">
        <v>0</v>
      </c>
      <c r="W648">
        <v>0</v>
      </c>
      <c r="X648">
        <v>2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2</v>
      </c>
    </row>
    <row r="649">
      <c r="A649" s="61" t="str">
        <f>DATA!A648</f>
        <v>AU (AU.B.Bystrica)</v>
      </c>
      <c r="B649" s="97" t="str">
        <f>DATA!C648&amp;" - "&amp;DATA!B648</f>
        <v>Dirigent - SN1</v>
      </c>
      <c r="C649" s="84">
        <f>SUM(D649:I649)</f>
        <v>0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12</v>
      </c>
      <c r="U649">
        <v>0</v>
      </c>
      <c r="V649">
        <v>0</v>
      </c>
      <c r="W649">
        <v>0</v>
      </c>
      <c r="X649">
        <v>12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12</v>
      </c>
    </row>
    <row r="650">
      <c r="A650" s="61" t="str">
        <f>DATA!A649</f>
        <v>AU (AU.B.Bystrica)</v>
      </c>
      <c r="B650" s="97" t="str">
        <f>DATA!C649&amp;" - "&amp;DATA!B649</f>
        <v>Dizajnér - SN1</v>
      </c>
      <c r="C650" s="84">
        <f>SUM(D650:I650)</f>
        <v>0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1</v>
      </c>
      <c r="U650">
        <v>0</v>
      </c>
      <c r="V650">
        <v>0</v>
      </c>
      <c r="W650">
        <v>0</v>
      </c>
      <c r="X650">
        <v>1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1</v>
      </c>
    </row>
    <row r="651">
      <c r="A651" s="61" t="str">
        <f>DATA!A650</f>
        <v>AU (AU.B.Bystrica)</v>
      </c>
      <c r="B651" s="97" t="str">
        <f>DATA!C650&amp;" - "&amp;DATA!B650</f>
        <v>Dramaturg - SN1</v>
      </c>
      <c r="C651" s="84">
        <f>SUM(D651:I651)</f>
        <v>0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6</v>
      </c>
      <c r="U651">
        <v>0</v>
      </c>
      <c r="V651">
        <v>0</v>
      </c>
      <c r="W651">
        <v>0</v>
      </c>
      <c r="X651">
        <v>6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6</v>
      </c>
    </row>
    <row r="652">
      <c r="A652" s="61" t="str">
        <f>DATA!A651</f>
        <v>AU (AU.B.Bystrica)</v>
      </c>
      <c r="B652" s="97" t="str">
        <f>DATA!C651&amp;" - "&amp;DATA!B651</f>
        <v>Herec v hlavnej úlohe - SN1</v>
      </c>
      <c r="C652" s="84">
        <f>SUM(D652:I652)</f>
        <v>0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2.83334</v>
      </c>
      <c r="U652">
        <v>0</v>
      </c>
      <c r="V652">
        <v>0</v>
      </c>
      <c r="W652">
        <v>0</v>
      </c>
      <c r="X652">
        <v>2.83334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2.83334</v>
      </c>
    </row>
    <row r="653">
      <c r="A653" s="61" t="str">
        <f>DATA!A652</f>
        <v>AU (AU.B.Bystrica)</v>
      </c>
      <c r="B653" s="97" t="str">
        <f>DATA!C652&amp;" - "&amp;DATA!B652</f>
        <v>Herec v hlavnej úlohe - SN1</v>
      </c>
      <c r="C653" s="84">
        <f>SUM(D653:I653)</f>
        <v>0</v>
      </c>
      <c r="D653" s="13">
        <v>0</v>
      </c>
      <c r="E653" s="13">
        <v>0</v>
      </c>
      <c r="F653" s="13">
        <v>0</v>
      </c>
      <c r="G653" s="13">
        <v>0</v>
      </c>
      <c r="H653" s="13">
        <v>0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3.2</v>
      </c>
      <c r="U653">
        <v>0</v>
      </c>
      <c r="V653">
        <v>0</v>
      </c>
      <c r="W653">
        <v>0</v>
      </c>
      <c r="X653">
        <v>3.2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3.2</v>
      </c>
    </row>
    <row r="654">
      <c r="A654" s="61" t="str">
        <f>DATA!A653</f>
        <v>AU (AU.B.Bystrica)</v>
      </c>
      <c r="B654" s="97" t="str">
        <f>DATA!C653&amp;" - "&amp;DATA!B653</f>
        <v>Herec vo vedľajšej úlohe - SN1</v>
      </c>
      <c r="C654" s="84">
        <f>SUM(D654:I654)</f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0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1.1</v>
      </c>
      <c r="U654">
        <v>0</v>
      </c>
      <c r="V654">
        <v>0</v>
      </c>
      <c r="W654">
        <v>0</v>
      </c>
      <c r="X654">
        <v>1.1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1.1</v>
      </c>
    </row>
    <row r="655">
      <c r="A655" s="61" t="str">
        <f>DATA!A654</f>
        <v>AU (AU.B.Bystrica)</v>
      </c>
      <c r="B655" s="97" t="str">
        <f>DATA!C654&amp;" - "&amp;DATA!B654</f>
        <v>Herec vo vedľajšej úlohe - SN1</v>
      </c>
      <c r="C655" s="84">
        <f>SUM(D655:I655)</f>
        <v>0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0.42865</v>
      </c>
      <c r="U655">
        <v>0</v>
      </c>
      <c r="V655">
        <v>0</v>
      </c>
      <c r="W655">
        <v>0</v>
      </c>
      <c r="X655">
        <v>0.42865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0.42865</v>
      </c>
    </row>
    <row r="656">
      <c r="A656" s="61" t="str">
        <f>DATA!A655</f>
        <v>AU (AU.B.Bystrica)</v>
      </c>
      <c r="B656" s="97" t="str">
        <f>DATA!C655&amp;" - "&amp;DATA!B655</f>
        <v>Inštrumentalista - SN1</v>
      </c>
      <c r="C656" s="84">
        <f>SUM(D656:I656)</f>
        <v>0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2.96672</v>
      </c>
      <c r="U656">
        <v>0</v>
      </c>
      <c r="V656">
        <v>0</v>
      </c>
      <c r="W656">
        <v>0</v>
      </c>
      <c r="X656">
        <v>2.96672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2.96672</v>
      </c>
    </row>
    <row r="657">
      <c r="A657" s="61" t="str">
        <f>DATA!A656</f>
        <v>AU (AU.B.Bystrica)</v>
      </c>
      <c r="B657" s="97" t="str">
        <f>DATA!C656&amp;" - "&amp;DATA!B656</f>
        <v>Inštrumentalista - sólista - SN1</v>
      </c>
      <c r="C657" s="84">
        <f>SUM(D657:I657)</f>
        <v>0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15.35</v>
      </c>
      <c r="U657">
        <v>0</v>
      </c>
      <c r="V657">
        <v>0</v>
      </c>
      <c r="W657">
        <v>0</v>
      </c>
      <c r="X657">
        <v>15.35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0</v>
      </c>
      <c r="AE657" s="89">
        <f>SUM(C657,J657,T657,AD657,)</f>
        <v>15.35</v>
      </c>
    </row>
    <row r="658">
      <c r="A658" s="61" t="str">
        <f>DATA!A657</f>
        <v>AU (AU.B.Bystrica)</v>
      </c>
      <c r="B658" s="97" t="str">
        <f>DATA!C657&amp;" - "&amp;DATA!B657</f>
        <v>Kolorista - SN1</v>
      </c>
      <c r="C658" s="84">
        <f>SUM(D658:I658)</f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3</v>
      </c>
      <c r="U658">
        <v>0</v>
      </c>
      <c r="V658">
        <v>0</v>
      </c>
      <c r="W658">
        <v>0</v>
      </c>
      <c r="X658">
        <v>3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0</v>
      </c>
      <c r="AE658" s="89">
        <f>SUM(C658,J658,T658,AD658,)</f>
        <v>3</v>
      </c>
    </row>
    <row r="659">
      <c r="A659" s="61" t="str">
        <f>DATA!A658</f>
        <v>AU (AU.B.Bystrica)</v>
      </c>
      <c r="B659" s="97" t="str">
        <f>DATA!C658&amp;" - "&amp;DATA!B658</f>
        <v>Kostýmový výtvarník - SN1</v>
      </c>
      <c r="C659" s="84">
        <f>SUM(D659:I659)</f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1</v>
      </c>
      <c r="U659">
        <v>0</v>
      </c>
      <c r="V659">
        <v>0</v>
      </c>
      <c r="W659">
        <v>0</v>
      </c>
      <c r="X659">
        <v>1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0</v>
      </c>
      <c r="AE659" s="89">
        <f>SUM(C659,J659,T659,AD659,)</f>
        <v>1</v>
      </c>
    </row>
    <row r="660">
      <c r="A660" s="61" t="str">
        <f>DATA!A659</f>
        <v>AU (AU.B.Bystrica)</v>
      </c>
      <c r="B660" s="97" t="str">
        <f>DATA!C659&amp;" - "&amp;DATA!B659</f>
        <v>Kurátor výstavy - SN1</v>
      </c>
      <c r="C660" s="84">
        <f>SUM(D660:I660)</f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2</v>
      </c>
      <c r="U660">
        <v>0</v>
      </c>
      <c r="V660">
        <v>0</v>
      </c>
      <c r="W660">
        <v>0</v>
      </c>
      <c r="X660">
        <v>2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0</v>
      </c>
      <c r="AE660" s="89">
        <f>SUM(C660,J660,T660,AD660,)</f>
        <v>2</v>
      </c>
    </row>
    <row r="661">
      <c r="A661" s="61" t="str">
        <f>DATA!A660</f>
        <v>AU (AU.B.Bystrica)</v>
      </c>
      <c r="B661" s="97" t="str">
        <f>DATA!C660&amp;" - "&amp;DATA!B660</f>
        <v>Prekladateľ - SN1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1</v>
      </c>
      <c r="U661">
        <v>0</v>
      </c>
      <c r="V661">
        <v>0</v>
      </c>
      <c r="W661">
        <v>0</v>
      </c>
      <c r="X661">
        <v>1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0</v>
      </c>
      <c r="AE661" s="89">
        <f>SUM(C661,J661,T661,AD661,)</f>
        <v>1</v>
      </c>
    </row>
    <row r="662">
      <c r="A662" s="61" t="str">
        <f>DATA!A661</f>
        <v>AU (AU.B.Bystrica)</v>
      </c>
      <c r="B662" s="97" t="str">
        <f>DATA!C661&amp;" - "&amp;DATA!B661</f>
        <v>Producent - SN1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1.5</v>
      </c>
      <c r="U662">
        <v>0</v>
      </c>
      <c r="V662">
        <v>0</v>
      </c>
      <c r="W662">
        <v>0</v>
      </c>
      <c r="X662">
        <v>1.5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0</v>
      </c>
      <c r="AE662" s="89">
        <f>SUM(C662,J662,T662,AD662,)</f>
        <v>1.5</v>
      </c>
    </row>
    <row r="663">
      <c r="A663" s="61" t="str">
        <f>DATA!A662</f>
        <v>AU (AU.B.Bystrica)</v>
      </c>
      <c r="B663" s="97" t="str">
        <f>DATA!C662&amp;" - "&amp;DATA!B662</f>
        <v>Režisér - SN1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2</v>
      </c>
      <c r="U663">
        <v>0</v>
      </c>
      <c r="V663">
        <v>0</v>
      </c>
      <c r="W663">
        <v>0</v>
      </c>
      <c r="X663">
        <v>2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0</v>
      </c>
      <c r="AE663" s="89">
        <f>SUM(C663,J663,T663,AD663,)</f>
        <v>2</v>
      </c>
    </row>
    <row r="664">
      <c r="A664" s="61" t="str">
        <f>DATA!A663</f>
        <v>AU (AU.B.Bystrica)</v>
      </c>
      <c r="B664" s="97" t="str">
        <f>DATA!C663&amp;" - "&amp;DATA!B663</f>
        <v>Scénograf - SN1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1</v>
      </c>
      <c r="U664">
        <v>0</v>
      </c>
      <c r="V664">
        <v>0</v>
      </c>
      <c r="W664">
        <v>0</v>
      </c>
      <c r="X664">
        <v>1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0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Spevák - SN1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1.19334</v>
      </c>
      <c r="U665">
        <v>0</v>
      </c>
      <c r="V665">
        <v>0</v>
      </c>
      <c r="W665">
        <v>0</v>
      </c>
      <c r="X665">
        <v>1.19334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0</v>
      </c>
      <c r="AE665" s="89">
        <f>SUM(C665,J665,T665,AD665,)</f>
        <v>1.19334</v>
      </c>
    </row>
    <row r="666">
      <c r="A666" s="61" t="str">
        <f>DATA!A665</f>
        <v>AU (AU.B.Bystrica)</v>
      </c>
      <c r="B666" s="97" t="str">
        <f>DATA!C665&amp;" - "&amp;DATA!B665</f>
        <v>Spevák - sólista - SN1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5.83337</v>
      </c>
      <c r="U666">
        <v>0</v>
      </c>
      <c r="V666">
        <v>0</v>
      </c>
      <c r="W666">
        <v>0</v>
      </c>
      <c r="X666">
        <v>5.83337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0</v>
      </c>
      <c r="AE666" s="89">
        <f>SUM(C666,J666,T666,AD666,)</f>
        <v>5.83337</v>
      </c>
    </row>
    <row r="667">
      <c r="A667" s="61" t="str">
        <f>DATA!A666</f>
        <v>AU (AU.B.Bystrica)</v>
      </c>
      <c r="B667" s="97" t="str">
        <f>DATA!C666&amp;" - "&amp;DATA!B666</f>
        <v>Strihač - SN1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0.1667</v>
      </c>
      <c r="U667">
        <v>0</v>
      </c>
      <c r="V667">
        <v>0</v>
      </c>
      <c r="W667">
        <v>0</v>
      </c>
      <c r="X667">
        <v>0.1667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0</v>
      </c>
      <c r="AE667" s="89">
        <f>SUM(C667,J667,T667,AD667,)</f>
        <v>0.1667</v>
      </c>
    </row>
    <row r="668">
      <c r="A668" s="61" t="str">
        <f>DATA!A667</f>
        <v>AU (AU.B.Bystrica)</v>
      </c>
      <c r="B668" s="97" t="str">
        <f>DATA!C667&amp;" - "&amp;DATA!B667</f>
        <v>Výtvarník - SN1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47</v>
      </c>
      <c r="U668">
        <v>0</v>
      </c>
      <c r="V668">
        <v>0</v>
      </c>
      <c r="W668">
        <v>0</v>
      </c>
      <c r="X668">
        <v>47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0</v>
      </c>
      <c r="AE668" s="89">
        <f>SUM(C668,J668,T668,AD668,)</f>
        <v>47</v>
      </c>
    </row>
    <row r="669">
      <c r="A669" s="61" t="str">
        <f>DATA!A668</f>
        <v>AU (AU.B.Bystrica)</v>
      </c>
      <c r="B669" s="97" t="str">
        <f>DATA!C668&amp;" - "&amp;DATA!B668</f>
        <v>Zbormajster - SN1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1</v>
      </c>
      <c r="U669">
        <v>0</v>
      </c>
      <c r="V669">
        <v>0</v>
      </c>
      <c r="W669">
        <v>0</v>
      </c>
      <c r="X669">
        <v>1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0</v>
      </c>
      <c r="AE669" s="89">
        <f>SUM(C669,J669,T669,AD669,)</f>
        <v>1</v>
      </c>
    </row>
    <row r="670">
      <c r="A670" s="61" t="str">
        <f>DATA!A669</f>
        <v>AU (AU.B.Bystrica)</v>
      </c>
      <c r="B670" s="97" t="str">
        <f>DATA!C669&amp;" - "&amp;DATA!B669</f>
        <v>Autor libreta - SN2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0.5</v>
      </c>
      <c r="U670">
        <v>0</v>
      </c>
      <c r="V670">
        <v>0</v>
      </c>
      <c r="W670">
        <v>0</v>
      </c>
      <c r="X670">
        <v>0</v>
      </c>
      <c r="Y670">
        <v>0.5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0.5</v>
      </c>
    </row>
    <row r="671">
      <c r="A671" s="61" t="str">
        <f>DATA!A670</f>
        <v>AU (AU.B.Bystrica)</v>
      </c>
      <c r="B671" s="97" t="str">
        <f>DATA!C670&amp;" - "&amp;DATA!B670</f>
        <v>Autor pohybovej spolupráce - SN2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2</v>
      </c>
      <c r="U671">
        <v>0</v>
      </c>
      <c r="V671">
        <v>0</v>
      </c>
      <c r="W671">
        <v>0</v>
      </c>
      <c r="X671">
        <v>0</v>
      </c>
      <c r="Y671">
        <v>2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2</v>
      </c>
    </row>
    <row r="672">
      <c r="A672" s="61" t="str">
        <f>DATA!A671</f>
        <v>AU (AU.B.Bystrica)</v>
      </c>
      <c r="B672" s="97" t="str">
        <f>DATA!C671&amp;" - "&amp;DATA!B671</f>
        <v>Dirigent - SN2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6</v>
      </c>
      <c r="U672">
        <v>0</v>
      </c>
      <c r="V672">
        <v>0</v>
      </c>
      <c r="W672">
        <v>0</v>
      </c>
      <c r="X672">
        <v>0</v>
      </c>
      <c r="Y672">
        <v>6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6</v>
      </c>
    </row>
    <row r="673">
      <c r="A673" s="61" t="str">
        <f>DATA!A672</f>
        <v>AU (AU.B.Bystrica)</v>
      </c>
      <c r="B673" s="97" t="str">
        <f>DATA!C672&amp;" - "&amp;DATA!B672</f>
        <v>Dizajnér - SN2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1</v>
      </c>
      <c r="U673">
        <v>0</v>
      </c>
      <c r="V673">
        <v>0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1</v>
      </c>
    </row>
    <row r="674">
      <c r="A674" s="61" t="str">
        <f>DATA!A673</f>
        <v>AU (AU.B.Bystrica)</v>
      </c>
      <c r="B674" s="97" t="str">
        <f>DATA!C673&amp;" - "&amp;DATA!B673</f>
        <v>Herec v hlavnej úlohe - SN2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2.86667</v>
      </c>
      <c r="U674">
        <v>0</v>
      </c>
      <c r="V674">
        <v>0</v>
      </c>
      <c r="W674">
        <v>0</v>
      </c>
      <c r="X674">
        <v>0</v>
      </c>
      <c r="Y674">
        <v>2.86667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2.86667</v>
      </c>
    </row>
    <row r="675">
      <c r="A675" s="61" t="str">
        <f>DATA!A674</f>
        <v>AU (AU.B.Bystrica)</v>
      </c>
      <c r="B675" s="97" t="str">
        <f>DATA!C674&amp;" - "&amp;DATA!B674</f>
        <v>Herec vo vedľajšej úlohe - SN2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2.01</v>
      </c>
      <c r="U675">
        <v>0</v>
      </c>
      <c r="V675">
        <v>0</v>
      </c>
      <c r="W675">
        <v>0</v>
      </c>
      <c r="X675">
        <v>0</v>
      </c>
      <c r="Y675">
        <v>2.01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2.01</v>
      </c>
    </row>
    <row r="676">
      <c r="A676" s="61" t="str">
        <f>DATA!A675</f>
        <v>AU (AU.B.Bystrica)</v>
      </c>
      <c r="B676" s="97" t="str">
        <f>DATA!C675&amp;" - "&amp;DATA!B675</f>
        <v>Inštrumentalista - SN2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3.8389</v>
      </c>
      <c r="U676">
        <v>0</v>
      </c>
      <c r="V676">
        <v>0</v>
      </c>
      <c r="W676">
        <v>0</v>
      </c>
      <c r="X676">
        <v>0</v>
      </c>
      <c r="Y676">
        <v>3.8389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3.8389</v>
      </c>
    </row>
    <row r="677">
      <c r="A677" s="61" t="str">
        <f>DATA!A676</f>
        <v>AU (AU.B.Bystrica)</v>
      </c>
      <c r="B677" s="97" t="str">
        <f>DATA!C676&amp;" - "&amp;DATA!B676</f>
        <v>Inštrumentalista - sólista - SN2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5</v>
      </c>
      <c r="U677">
        <v>0</v>
      </c>
      <c r="V677">
        <v>0</v>
      </c>
      <c r="W677">
        <v>0</v>
      </c>
      <c r="X677">
        <v>0</v>
      </c>
      <c r="Y677">
        <v>5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5</v>
      </c>
    </row>
    <row r="678">
      <c r="A678" s="61" t="str">
        <f>DATA!A677</f>
        <v>AU (AU.B.Bystrica)</v>
      </c>
      <c r="B678" s="97" t="str">
        <f>DATA!C677&amp;" - "&amp;DATA!B677</f>
        <v>Kurátor výstavy - SN2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2</v>
      </c>
      <c r="U678">
        <v>0</v>
      </c>
      <c r="V678">
        <v>0</v>
      </c>
      <c r="W678">
        <v>0</v>
      </c>
      <c r="X678">
        <v>0</v>
      </c>
      <c r="Y678">
        <v>2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2</v>
      </c>
    </row>
    <row r="679">
      <c r="A679" s="61" t="str">
        <f>DATA!A678</f>
        <v>AU (AU.B.Bystrica)</v>
      </c>
      <c r="B679" s="97" t="str">
        <f>DATA!C678&amp;" - "&amp;DATA!B678</f>
        <v>Majster zvuku - SN2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1</v>
      </c>
      <c r="U679">
        <v>0</v>
      </c>
      <c r="V679">
        <v>0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1</v>
      </c>
    </row>
    <row r="680">
      <c r="A680" s="61" t="str">
        <f>DATA!A679</f>
        <v>AU (AU.B.Bystrica)</v>
      </c>
      <c r="B680" s="97" t="str">
        <f>DATA!C679&amp;" - "&amp;DATA!B679</f>
        <v>Prekladateľ - SN2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1</v>
      </c>
      <c r="U680">
        <v>0</v>
      </c>
      <c r="V680">
        <v>0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1</v>
      </c>
    </row>
    <row r="681">
      <c r="A681" s="61" t="str">
        <f>DATA!A680</f>
        <v>AU (AU.B.Bystrica)</v>
      </c>
      <c r="B681" s="97" t="str">
        <f>DATA!C680&amp;" - "&amp;DATA!B680</f>
        <v>Režisér - SN2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3</v>
      </c>
      <c r="U681">
        <v>0</v>
      </c>
      <c r="V681">
        <v>0</v>
      </c>
      <c r="W681">
        <v>0</v>
      </c>
      <c r="X681">
        <v>0</v>
      </c>
      <c r="Y681">
        <v>3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3</v>
      </c>
    </row>
    <row r="682">
      <c r="A682" s="61" t="str">
        <f>DATA!A681</f>
        <v>AU (AU.B.Bystrica)</v>
      </c>
      <c r="B682" s="97" t="str">
        <f>DATA!C681&amp;" - "&amp;DATA!B681</f>
        <v>Režisér - SN2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0</v>
      </c>
      <c r="V682">
        <v>0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Scénograf - SN2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</v>
      </c>
      <c r="U683">
        <v>0</v>
      </c>
      <c r="V683">
        <v>0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</v>
      </c>
    </row>
    <row r="684">
      <c r="A684" s="61" t="str">
        <f>DATA!A683</f>
        <v>AU (AU.B.Bystrica)</v>
      </c>
      <c r="B684" s="97" t="str">
        <f>DATA!C683&amp;" - "&amp;DATA!B683</f>
        <v>Spevák - sólista - SN2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1</v>
      </c>
      <c r="U684">
        <v>0</v>
      </c>
      <c r="V684">
        <v>0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1</v>
      </c>
    </row>
    <row r="685">
      <c r="A685" s="61" t="str">
        <f>DATA!A684</f>
        <v>AU (AU.B.Bystrica)</v>
      </c>
      <c r="B685" s="97" t="str">
        <f>DATA!C684&amp;" - "&amp;DATA!B684</f>
        <v>Výtvarník - SN2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30</v>
      </c>
      <c r="U685">
        <v>0</v>
      </c>
      <c r="V685">
        <v>0</v>
      </c>
      <c r="W685">
        <v>0</v>
      </c>
      <c r="X685">
        <v>0</v>
      </c>
      <c r="Y685">
        <v>30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30</v>
      </c>
    </row>
    <row r="686">
      <c r="A686" s="61" t="str">
        <f>DATA!A685</f>
        <v>AU (AU.B.Bystrica)</v>
      </c>
      <c r="B686" s="97" t="str">
        <f>DATA!C685&amp;" - "&amp;DATA!B685</f>
        <v>Autor hudby - SN3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5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5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5</v>
      </c>
    </row>
    <row r="687">
      <c r="A687" s="61" t="str">
        <f>DATA!A686</f>
        <v>AU (AU.B.Bystrica)</v>
      </c>
      <c r="B687" s="97" t="str">
        <f>DATA!C686&amp;" - "&amp;DATA!B686</f>
        <v>Autor námetu - SN3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4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4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4</v>
      </c>
    </row>
    <row r="688">
      <c r="A688" s="61" t="str">
        <f>DATA!A687</f>
        <v>AU (AU.B.Bystrica)</v>
      </c>
      <c r="B688" s="97" t="str">
        <f>DATA!C687&amp;" - "&amp;DATA!B687</f>
        <v>Autor scenára - SN3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3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3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3</v>
      </c>
    </row>
    <row r="689">
      <c r="A689" s="61" t="str">
        <f>DATA!A688</f>
        <v>AU (AU.B.Bystrica)</v>
      </c>
      <c r="B689" s="97" t="str">
        <f>DATA!C688&amp;" - "&amp;DATA!B688</f>
        <v>Dirigent - SN3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15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15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15</v>
      </c>
    </row>
    <row r="690">
      <c r="A690" s="61" t="str">
        <f>DATA!A689</f>
        <v>AU (AU.B.Bystrica)</v>
      </c>
      <c r="B690" s="97" t="str">
        <f>DATA!C689&amp;" - "&amp;DATA!B689</f>
        <v>Dizajnér - SN3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3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3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3</v>
      </c>
    </row>
    <row r="691">
      <c r="A691" s="61" t="str">
        <f>DATA!A690</f>
        <v>AU (AU.B.Bystrica)</v>
      </c>
      <c r="B691" s="97" t="str">
        <f>DATA!C690&amp;" - "&amp;DATA!B690</f>
        <v>Herec v hlavnej úlohe - SN3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1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</v>
      </c>
    </row>
    <row r="692">
      <c r="A692" s="61" t="str">
        <f>DATA!A691</f>
        <v>AU (AU.B.Bystrica)</v>
      </c>
      <c r="B692" s="97" t="str">
        <f>DATA!C691&amp;" - "&amp;DATA!B691</f>
        <v>Herec vo vedľajšej úlohe - SN3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1.25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1.25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1.25</v>
      </c>
    </row>
    <row r="693">
      <c r="A693" s="61" t="str">
        <f>DATA!A692</f>
        <v>AU (AU.B.Bystrica)</v>
      </c>
      <c r="B693" s="97" t="str">
        <f>DATA!C692&amp;" - "&amp;DATA!B692</f>
        <v>Hudobný režisér - SN3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2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2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2</v>
      </c>
    </row>
    <row r="694">
      <c r="A694" s="61" t="str">
        <f>DATA!A693</f>
        <v>AU (AU.B.Bystrica)</v>
      </c>
      <c r="B694" s="97" t="str">
        <f>DATA!C693&amp;" - "&amp;DATA!B693</f>
        <v>Inštrumentalista - SN3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15.16291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15.16291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15.16291</v>
      </c>
    </row>
    <row r="695">
      <c r="A695" s="61" t="str">
        <f>DATA!A694</f>
        <v>AU (AU.B.Bystrica)</v>
      </c>
      <c r="B695" s="97" t="str">
        <f>DATA!C694&amp;" - "&amp;DATA!B694</f>
        <v>Inštrumentalista - sólista - SN3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31.58338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31.58338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31.58338</v>
      </c>
    </row>
    <row r="696">
      <c r="A696" s="61" t="str">
        <f>DATA!A695</f>
        <v>AU (AU.B.Bystrica)</v>
      </c>
      <c r="B696" s="97" t="str">
        <f>DATA!C695&amp;" - "&amp;DATA!B695</f>
        <v>Kameraman - SN3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6.66667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6.66667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6.66667</v>
      </c>
    </row>
    <row r="697">
      <c r="A697" s="61" t="str">
        <f>DATA!A696</f>
        <v>AU (AU.B.Bystrica)</v>
      </c>
      <c r="B697" s="97" t="str">
        <f>DATA!C696&amp;" - "&amp;DATA!B696</f>
        <v>Kurátor výstavy - SN3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1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1</v>
      </c>
    </row>
    <row r="698">
      <c r="A698" s="61" t="str">
        <f>DATA!A697</f>
        <v>AU (AU.B.Bystrica)</v>
      </c>
      <c r="B698" s="97" t="str">
        <f>DATA!C697&amp;" - "&amp;DATA!B697</f>
        <v>Majster zvuku - SN3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9.5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9.5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9.5</v>
      </c>
    </row>
    <row r="699">
      <c r="A699" s="61" t="str">
        <f>DATA!A698</f>
        <v>AU (AU.B.Bystrica)</v>
      </c>
      <c r="B699" s="97" t="str">
        <f>DATA!C698&amp;" - "&amp;DATA!B698</f>
        <v>Režisér - SN3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5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5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5</v>
      </c>
    </row>
    <row r="700">
      <c r="A700" s="61" t="str">
        <f>DATA!A699</f>
        <v>AU (AU.B.Bystrica)</v>
      </c>
      <c r="B700" s="97" t="str">
        <f>DATA!C699&amp;" - "&amp;DATA!B699</f>
        <v>Spevák - SN3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2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2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2</v>
      </c>
    </row>
    <row r="701">
      <c r="A701" s="61" t="str">
        <f>DATA!A700</f>
        <v>AU (AU.B.Bystrica)</v>
      </c>
      <c r="B701" s="97" t="str">
        <f>DATA!C700&amp;" - "&amp;DATA!B700</f>
        <v>Spevák - sólista - SN3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40.6667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40.6667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40.6667</v>
      </c>
    </row>
    <row r="702">
      <c r="A702" s="61" t="str">
        <f>DATA!A701</f>
        <v>AU (AU.B.Bystrica)</v>
      </c>
      <c r="B702" s="97" t="str">
        <f>DATA!C701&amp;" - "&amp;DATA!B701</f>
        <v>Strihač zvuku - SN3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1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1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1</v>
      </c>
    </row>
    <row r="703">
      <c r="A703" s="61" t="str">
        <f>DATA!A702</f>
        <v>AU (AU.B.Bystrica)</v>
      </c>
      <c r="B703" s="97" t="str">
        <f>DATA!C702&amp;" - "&amp;DATA!B702</f>
        <v>Výtvarník - SN3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24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24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24</v>
      </c>
    </row>
    <row r="704">
      <c r="A704" s="61" t="str">
        <f>DATA!A703</f>
        <v>AU (AU.B.Bystrica)</v>
      </c>
      <c r="B704" s="97" t="str">
        <f>DATA!C703&amp;" - "&amp;DATA!B703</f>
        <v>Zvukár - SN3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1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1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1</v>
      </c>
    </row>
    <row r="705">
      <c r="A705" s="61" t="str">
        <f>DATA!A704</f>
        <v>AU (AU.B.Bystrica)</v>
      </c>
      <c r="B705" s="97" t="str">
        <f>DATA!C704&amp;" - "&amp;DATA!B704</f>
        <v>Autor pohybovej spolupráce - SR1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1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1</v>
      </c>
      <c r="AB705">
        <v>0</v>
      </c>
      <c r="AC705">
        <v>0</v>
      </c>
      <c r="AD705" s="84">
        <v>0</v>
      </c>
      <c r="AE705" s="89">
        <f>SUM(C705,J705,T705,AD705,)</f>
        <v>1</v>
      </c>
    </row>
    <row r="706">
      <c r="A706" s="61" t="str">
        <f>DATA!A705</f>
        <v>AU (AU.B.Bystrica)</v>
      </c>
      <c r="B706" s="97" t="str">
        <f>DATA!C705&amp;" - "&amp;DATA!B705</f>
        <v>Dirigent - SR1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5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5</v>
      </c>
      <c r="AB706">
        <v>0</v>
      </c>
      <c r="AC706">
        <v>0</v>
      </c>
      <c r="AD706" s="84">
        <v>0</v>
      </c>
      <c r="AE706" s="89">
        <f>SUM(C706,J706,T706,AD706,)</f>
        <v>5</v>
      </c>
    </row>
    <row r="707">
      <c r="A707" s="61" t="str">
        <f>DATA!A706</f>
        <v>AU (AU.B.Bystrica)</v>
      </c>
      <c r="B707" s="97" t="str">
        <f>DATA!C706&amp;" - "&amp;DATA!B706</f>
        <v>Dramaturg - SR1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1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1</v>
      </c>
      <c r="AB707">
        <v>0</v>
      </c>
      <c r="AC707">
        <v>0</v>
      </c>
      <c r="AD707" s="84">
        <v>0</v>
      </c>
      <c r="AE707" s="89">
        <f>SUM(C707,J707,T707,AD707,)</f>
        <v>1</v>
      </c>
    </row>
    <row r="708">
      <c r="A708" s="61" t="str">
        <f>DATA!A707</f>
        <v>AU (AU.B.Bystrica)</v>
      </c>
      <c r="B708" s="97" t="str">
        <f>DATA!C707&amp;" - "&amp;DATA!B707</f>
        <v>Herec v hlavnej úlohe - SR1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3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3</v>
      </c>
      <c r="AB708">
        <v>0</v>
      </c>
      <c r="AC708">
        <v>0</v>
      </c>
      <c r="AD708" s="84">
        <v>0</v>
      </c>
      <c r="AE708" s="89">
        <f>SUM(C708,J708,T708,AD708,)</f>
        <v>3</v>
      </c>
    </row>
    <row r="709">
      <c r="A709" s="61" t="str">
        <f>DATA!A708</f>
        <v>AU (AU.B.Bystrica)</v>
      </c>
      <c r="B709" s="97" t="str">
        <f>DATA!C708&amp;" - "&amp;DATA!B708</f>
        <v>Inštrumentalista - SR1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5.78334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5.78334</v>
      </c>
      <c r="AB709">
        <v>0</v>
      </c>
      <c r="AC709">
        <v>0</v>
      </c>
      <c r="AD709" s="84">
        <v>0</v>
      </c>
      <c r="AE709" s="89">
        <f>SUM(C709,J709,T709,AD709,)</f>
        <v>5.78334</v>
      </c>
    </row>
    <row r="710">
      <c r="A710" s="61" t="str">
        <f>DATA!A709</f>
        <v>AU (AU.B.Bystrica)</v>
      </c>
      <c r="B710" s="97" t="str">
        <f>DATA!C709&amp;" - "&amp;DATA!B709</f>
        <v>Inštrumentalista - sólista - SR1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8.00958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8.00958</v>
      </c>
      <c r="AB710">
        <v>0</v>
      </c>
      <c r="AC710">
        <v>0</v>
      </c>
      <c r="AD710" s="84">
        <v>0</v>
      </c>
      <c r="AE710" s="89">
        <f>SUM(C710,J710,T710,AD710,)</f>
        <v>8.00958</v>
      </c>
    </row>
    <row r="711">
      <c r="A711" s="61" t="str">
        <f>DATA!A710</f>
        <v>AU (AU.B.Bystrica)</v>
      </c>
      <c r="B711" s="97" t="str">
        <f>DATA!C710&amp;" - "&amp;DATA!B710</f>
        <v>Kostýmový výtvarník - SR1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1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1</v>
      </c>
      <c r="AB711">
        <v>0</v>
      </c>
      <c r="AC711">
        <v>0</v>
      </c>
      <c r="AD711" s="84">
        <v>0</v>
      </c>
      <c r="AE711" s="89">
        <f>SUM(C711,J711,T711,AD711,)</f>
        <v>1</v>
      </c>
    </row>
    <row r="712">
      <c r="A712" s="61" t="str">
        <f>DATA!A711</f>
        <v>AU (AU.B.Bystrica)</v>
      </c>
      <c r="B712" s="97" t="str">
        <f>DATA!C711&amp;" - "&amp;DATA!B711</f>
        <v>Kurátor výstavy - SR1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1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1</v>
      </c>
      <c r="AB712">
        <v>0</v>
      </c>
      <c r="AC712">
        <v>0</v>
      </c>
      <c r="AD712" s="84">
        <v>0</v>
      </c>
      <c r="AE712" s="89">
        <f>SUM(C712,J712,T712,AD712,)</f>
        <v>1</v>
      </c>
    </row>
    <row r="713">
      <c r="A713" s="61" t="str">
        <f>DATA!A712</f>
        <v>AU (AU.B.Bystrica)</v>
      </c>
      <c r="B713" s="97" t="str">
        <f>DATA!C712&amp;" - "&amp;DATA!B712</f>
        <v>Producent - SR1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0.5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0.5</v>
      </c>
      <c r="AB713">
        <v>0</v>
      </c>
      <c r="AC713">
        <v>0</v>
      </c>
      <c r="AD713" s="84">
        <v>0</v>
      </c>
      <c r="AE713" s="89">
        <f>SUM(C713,J713,T713,AD713,)</f>
        <v>0.5</v>
      </c>
    </row>
    <row r="714">
      <c r="A714" s="61" t="str">
        <f>DATA!A713</f>
        <v>AU (AU.B.Bystrica)</v>
      </c>
      <c r="B714" s="97" t="str">
        <f>DATA!C713&amp;" - "&amp;DATA!B713</f>
        <v>Scénograf - SR1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2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2</v>
      </c>
      <c r="AB714">
        <v>0</v>
      </c>
      <c r="AC714">
        <v>0</v>
      </c>
      <c r="AD714" s="84">
        <v>0</v>
      </c>
      <c r="AE714" s="89">
        <f>SUM(C714,J714,T714,AD714,)</f>
        <v>2</v>
      </c>
    </row>
    <row r="715">
      <c r="A715" s="61" t="str">
        <f>DATA!A714</f>
        <v>AU (AU.B.Bystrica)</v>
      </c>
      <c r="B715" s="97" t="str">
        <f>DATA!C714&amp;" - "&amp;DATA!B714</f>
        <v>Spevák - sólista - SR1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2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2</v>
      </c>
      <c r="AB715">
        <v>0</v>
      </c>
      <c r="AC715">
        <v>0</v>
      </c>
      <c r="AD715" s="84">
        <v>0</v>
      </c>
      <c r="AE715" s="89">
        <f>SUM(C715,J715,T715,AD715,)</f>
        <v>2</v>
      </c>
    </row>
    <row r="716">
      <c r="A716" s="61" t="str">
        <f>DATA!A715</f>
        <v>AU (AU.B.Bystrica)</v>
      </c>
      <c r="B716" s="97" t="str">
        <f>DATA!C715&amp;" - "&amp;DATA!B715</f>
        <v>Výtvarník - SR1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33.7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33.7</v>
      </c>
      <c r="AB716">
        <v>0</v>
      </c>
      <c r="AC716">
        <v>0</v>
      </c>
      <c r="AD716" s="84">
        <v>0</v>
      </c>
      <c r="AE716" s="89">
        <f>SUM(C716,J716,T716,AD716,)</f>
        <v>33.7</v>
      </c>
    </row>
    <row r="717">
      <c r="A717" s="61" t="str">
        <f>DATA!A716</f>
        <v>AU (AU.B.Bystrica)</v>
      </c>
      <c r="B717" s="97" t="str">
        <f>DATA!C716&amp;" - "&amp;DATA!B716</f>
        <v>Autor dramatického diela - SR2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0.5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0.5</v>
      </c>
      <c r="AC717">
        <v>0</v>
      </c>
      <c r="AD717" s="84">
        <v>0</v>
      </c>
      <c r="AE717" s="89">
        <f>SUM(C717,J717,T717,AD717,)</f>
        <v>0.5</v>
      </c>
    </row>
    <row r="718">
      <c r="A718" s="61" t="str">
        <f>DATA!A717</f>
        <v>AU (AU.B.Bystrica)</v>
      </c>
      <c r="B718" s="97" t="str">
        <f>DATA!C717&amp;" - "&amp;DATA!B717</f>
        <v>Autor dramatizácie literárneho diela - SR2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0.5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0.5</v>
      </c>
      <c r="AC718">
        <v>0</v>
      </c>
      <c r="AD718" s="84">
        <v>0</v>
      </c>
      <c r="AE718" s="89">
        <f>SUM(C718,J718,T718,AD718,)</f>
        <v>0.5</v>
      </c>
    </row>
    <row r="719">
      <c r="A719" s="61" t="str">
        <f>DATA!A718</f>
        <v>AU (AU.B.Bystrica)</v>
      </c>
      <c r="B719" s="97" t="str">
        <f>DATA!C718&amp;" - "&amp;DATA!B718</f>
        <v>Autor hudby - SR2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2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2</v>
      </c>
      <c r="AC719">
        <v>0</v>
      </c>
      <c r="AD719" s="84">
        <v>0</v>
      </c>
      <c r="AE719" s="89">
        <f>SUM(C719,J719,T719,AD719,)</f>
        <v>2</v>
      </c>
    </row>
    <row r="720">
      <c r="A720" s="61" t="str">
        <f>DATA!A719</f>
        <v>AU (AU.B.Bystrica)</v>
      </c>
      <c r="B720" s="97" t="str">
        <f>DATA!C719&amp;" - "&amp;DATA!B719</f>
        <v>Autor pohybovej spolupráce - SR2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4.5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4.5</v>
      </c>
      <c r="AC720">
        <v>0</v>
      </c>
      <c r="AD720" s="84">
        <v>0</v>
      </c>
      <c r="AE720" s="89">
        <f>SUM(C720,J720,T720,AD720,)</f>
        <v>4.5</v>
      </c>
    </row>
    <row r="721">
      <c r="A721" s="61" t="str">
        <f>DATA!A720</f>
        <v>AU (AU.B.Bystrica)</v>
      </c>
      <c r="B721" s="97" t="str">
        <f>DATA!C720&amp;" - "&amp;DATA!B720</f>
        <v>Autor úpravy dramatického diela - SR2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1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1</v>
      </c>
      <c r="AC721">
        <v>0</v>
      </c>
      <c r="AD721" s="84">
        <v>0</v>
      </c>
      <c r="AE721" s="89">
        <f>SUM(C721,J721,T721,AD721,)</f>
        <v>1</v>
      </c>
    </row>
    <row r="722">
      <c r="A722" s="61" t="str">
        <f>DATA!A721</f>
        <v>AU (AU.B.Bystrica)</v>
      </c>
      <c r="B722" s="97" t="str">
        <f>DATA!C721&amp;" - "&amp;DATA!B721</f>
        <v>Dirigent - SR2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1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1</v>
      </c>
      <c r="AC722">
        <v>0</v>
      </c>
      <c r="AD722" s="84">
        <v>0</v>
      </c>
      <c r="AE722" s="89">
        <f>SUM(C722,J722,T722,AD722,)</f>
        <v>1</v>
      </c>
    </row>
    <row r="723">
      <c r="A723" s="61" t="str">
        <f>DATA!A722</f>
        <v>AU (AU.B.Bystrica)</v>
      </c>
      <c r="B723" s="97" t="str">
        <f>DATA!C722&amp;" - "&amp;DATA!B722</f>
        <v>Dramaturg - SR2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1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1</v>
      </c>
      <c r="AC723">
        <v>0</v>
      </c>
      <c r="AD723" s="84">
        <v>0</v>
      </c>
      <c r="AE723" s="89">
        <f>SUM(C723,J723,T723,AD723,)</f>
        <v>1</v>
      </c>
    </row>
    <row r="724">
      <c r="A724" s="61" t="str">
        <f>DATA!A723</f>
        <v>AU (AU.B.Bystrica)</v>
      </c>
      <c r="B724" s="97" t="str">
        <f>DATA!C723&amp;" - "&amp;DATA!B723</f>
        <v>Herec v hlavnej úlohe - SR2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2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2</v>
      </c>
      <c r="AC724">
        <v>0</v>
      </c>
      <c r="AD724" s="84">
        <v>0</v>
      </c>
      <c r="AE724" s="89">
        <f>SUM(C724,J724,T724,AD724,)</f>
        <v>2</v>
      </c>
    </row>
    <row r="725">
      <c r="A725" s="61" t="str">
        <f>DATA!A724</f>
        <v>AU (AU.B.Bystrica)</v>
      </c>
      <c r="B725" s="97" t="str">
        <f>DATA!C724&amp;" - "&amp;DATA!B724</f>
        <v>Inštrumentalista - SR2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6.5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6.5</v>
      </c>
      <c r="AC725">
        <v>0</v>
      </c>
      <c r="AD725" s="84">
        <v>0</v>
      </c>
      <c r="AE725" s="89">
        <f>SUM(C725,J725,T725,AD725,)</f>
        <v>6.5</v>
      </c>
    </row>
    <row r="726">
      <c r="A726" s="61" t="str">
        <f>DATA!A725</f>
        <v>AU (AU.B.Bystrica)</v>
      </c>
      <c r="B726" s="97" t="str">
        <f>DATA!C725&amp;" - "&amp;DATA!B725</f>
        <v>Inštrumentalista - sólista - SR2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1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1</v>
      </c>
      <c r="AC726">
        <v>0</v>
      </c>
      <c r="AD726" s="84">
        <v>0</v>
      </c>
      <c r="AE726" s="89">
        <f>SUM(C726,J726,T726,AD726,)</f>
        <v>1</v>
      </c>
    </row>
    <row r="727">
      <c r="A727" s="61" t="str">
        <f>DATA!A726</f>
        <v>AU (AU.B.Bystrica)</v>
      </c>
      <c r="B727" s="97" t="str">
        <f>DATA!C726&amp;" - "&amp;DATA!B726</f>
        <v>Kurátor výstavy - SR2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6.5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6.5</v>
      </c>
      <c r="AC727">
        <v>0</v>
      </c>
      <c r="AD727" s="84">
        <v>0</v>
      </c>
      <c r="AE727" s="89">
        <f>SUM(C727,J727,T727,AD727,)</f>
        <v>6.5</v>
      </c>
    </row>
    <row r="728">
      <c r="A728" s="61" t="str">
        <f>DATA!A727</f>
        <v>AU (AU.B.Bystrica)</v>
      </c>
      <c r="B728" s="97" t="str">
        <f>DATA!C727&amp;" - "&amp;DATA!B727</f>
        <v>Prekladateľ - SR2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1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1</v>
      </c>
      <c r="AC728">
        <v>0</v>
      </c>
      <c r="AD728" s="84">
        <v>0</v>
      </c>
      <c r="AE728" s="89">
        <f>SUM(C728,J728,T728,AD728,)</f>
        <v>1</v>
      </c>
    </row>
    <row r="729">
      <c r="A729" s="61" t="str">
        <f>DATA!A728</f>
        <v>AU (AU.B.Bystrica)</v>
      </c>
      <c r="B729" s="97" t="str">
        <f>DATA!C728&amp;" - "&amp;DATA!B728</f>
        <v>Režisér - SR2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6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6</v>
      </c>
      <c r="AC729">
        <v>0</v>
      </c>
      <c r="AD729" s="84">
        <v>0</v>
      </c>
      <c r="AE729" s="89">
        <f>SUM(C729,J729,T729,AD729,)</f>
        <v>6</v>
      </c>
    </row>
    <row r="730">
      <c r="A730" s="61" t="str">
        <f>DATA!A729</f>
        <v>AU (AU.B.Bystrica)</v>
      </c>
      <c r="B730" s="97" t="str">
        <f>DATA!C729&amp;" - "&amp;DATA!B729</f>
        <v>Spevák - sólista - SR2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3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3</v>
      </c>
      <c r="AC730">
        <v>0</v>
      </c>
      <c r="AD730" s="84">
        <v>0</v>
      </c>
      <c r="AE730" s="89">
        <f>SUM(C730,J730,T730,AD730,)</f>
        <v>3</v>
      </c>
    </row>
    <row r="731">
      <c r="A731" s="61" t="str">
        <f>DATA!A730</f>
        <v>AU (AU.B.Bystrica)</v>
      </c>
      <c r="B731" s="97" t="str">
        <f>DATA!C730&amp;" - "&amp;DATA!B730</f>
        <v>Výtvarník - SR2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48.5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48.5</v>
      </c>
      <c r="AC731">
        <v>0</v>
      </c>
      <c r="AD731" s="84">
        <v>0</v>
      </c>
      <c r="AE731" s="89">
        <f>SUM(C731,J731,T731,AD731,)</f>
        <v>48.5</v>
      </c>
    </row>
    <row r="732">
      <c r="A732" s="61" t="str">
        <f>DATA!A731</f>
        <v>AU (AU.B.Bystrica)</v>
      </c>
      <c r="B732" s="97" t="str">
        <f>DATA!C731&amp;" - "&amp;DATA!B731</f>
        <v>Dirigent - SR3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7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7</v>
      </c>
      <c r="AD732" s="84">
        <v>0</v>
      </c>
      <c r="AE732" s="89">
        <f>SUM(C732,J732,T732,AD732,)</f>
        <v>7</v>
      </c>
    </row>
    <row r="733">
      <c r="A733" s="61" t="str">
        <f>DATA!A732</f>
        <v>AU (AU.B.Bystrica)</v>
      </c>
      <c r="B733" s="97" t="str">
        <f>DATA!C732&amp;" - "&amp;DATA!B732</f>
        <v>Herec v hlavnej úlohe - SR3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2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2</v>
      </c>
      <c r="AD733" s="84">
        <v>0</v>
      </c>
      <c r="AE733" s="89">
        <f>SUM(C733,J733,T733,AD733,)</f>
        <v>2</v>
      </c>
    </row>
    <row r="734">
      <c r="A734" s="61" t="str">
        <f>DATA!A733</f>
        <v>AU (AU.B.Bystrica)</v>
      </c>
      <c r="B734" s="97" t="str">
        <f>DATA!C733&amp;" - "&amp;DATA!B733</f>
        <v>Inštrumentalista - SR3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31.1167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31.1167</v>
      </c>
      <c r="AD734" s="84">
        <v>0</v>
      </c>
      <c r="AE734" s="89">
        <f>SUM(C734,J734,T734,AD734,)</f>
        <v>31.1167</v>
      </c>
    </row>
    <row r="735">
      <c r="A735" s="61" t="str">
        <f>DATA!A734</f>
        <v>AU (AU.B.Bystrica)</v>
      </c>
      <c r="B735" s="97" t="str">
        <f>DATA!C734&amp;" - "&amp;DATA!B734</f>
        <v>Inštrumentalista - sólista - SR3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51.50001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51.50001</v>
      </c>
      <c r="AD735" s="84">
        <v>0</v>
      </c>
      <c r="AE735" s="89">
        <f>SUM(C735,J735,T735,AD735,)</f>
        <v>51.50001</v>
      </c>
    </row>
    <row r="736">
      <c r="A736" s="61" t="str">
        <f>DATA!A735</f>
        <v>AU (AU.B.Bystrica)</v>
      </c>
      <c r="B736" s="97" t="str">
        <f>DATA!C735&amp;" - "&amp;DATA!B735</f>
        <v>Kurátor výstavy - SR3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9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9</v>
      </c>
      <c r="AD736" s="84">
        <v>0</v>
      </c>
      <c r="AE736" s="89">
        <f>SUM(C736,J736,T736,AD736,)</f>
        <v>9</v>
      </c>
    </row>
    <row r="737">
      <c r="A737" s="61" t="str">
        <f>DATA!A736</f>
        <v>AU (AU.B.Bystrica)</v>
      </c>
      <c r="B737" s="97" t="str">
        <f>DATA!C736&amp;" - "&amp;DATA!B736</f>
        <v>Spevák - SR3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6.1667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6.1667</v>
      </c>
      <c r="AD737" s="84">
        <v>0</v>
      </c>
      <c r="AE737" s="89">
        <f>SUM(C737,J737,T737,AD737,)</f>
        <v>6.1667</v>
      </c>
    </row>
    <row r="738">
      <c r="A738" s="61" t="str">
        <f>DATA!A737</f>
        <v>AU (AU.B.Bystrica)</v>
      </c>
      <c r="B738" s="97" t="str">
        <f>DATA!C737&amp;" - "&amp;DATA!B737</f>
        <v>Spevák - sólista - SR3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32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32</v>
      </c>
      <c r="AD738" s="84">
        <v>0</v>
      </c>
      <c r="AE738" s="89">
        <f>SUM(C738,J738,T738,AD738,)</f>
        <v>32</v>
      </c>
    </row>
    <row r="739">
      <c r="A739" s="61" t="str">
        <f>DATA!A738</f>
        <v>AU (AU.B.Bystrica)</v>
      </c>
      <c r="B739" s="97" t="str">
        <f>DATA!C738&amp;" - "&amp;DATA!B738</f>
        <v>Výtvarník - SR3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74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74</v>
      </c>
      <c r="AD739" s="84">
        <v>0</v>
      </c>
      <c r="AE739" s="89">
        <f>SUM(C739,J739,T739,AD739,)</f>
        <v>74</v>
      </c>
    </row>
    <row r="740">
      <c r="A740" s="61" t="str">
        <f>DATA!A739</f>
        <v>AU (AU.B.Bystrica)</v>
      </c>
      <c r="B740" s="97" t="str">
        <f>DATA!C739&amp;" - "&amp;DATA!B739</f>
        <v>Herec vo vedľajšej úlohe - ZM1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0.33334</v>
      </c>
      <c r="K740" s="13">
        <v>0.33334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0.33334</v>
      </c>
    </row>
    <row r="741">
      <c r="A741" s="61" t="str">
        <f>DATA!A740</f>
        <v>AU (AU.B.Bystrica)</v>
      </c>
      <c r="B741" s="97" t="str">
        <f>DATA!C740&amp;" - "&amp;DATA!B740</f>
        <v>Inštrumentalista - sólista - ZM1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1</v>
      </c>
      <c r="K741" s="13">
        <v>1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1</v>
      </c>
    </row>
    <row r="742">
      <c r="A742" s="61" t="str">
        <f>DATA!A741</f>
        <v>AU (AU.B.Bystrica)</v>
      </c>
      <c r="B742" s="97" t="str">
        <f>DATA!C741&amp;" - "&amp;DATA!B741</f>
        <v>Výtvarník - ZM1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2</v>
      </c>
      <c r="K742" s="13">
        <v>2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2</v>
      </c>
    </row>
    <row r="743">
      <c r="A743" s="61" t="str">
        <f>DATA!A742</f>
        <v>AU (AU.B.Bystrica)</v>
      </c>
      <c r="B743" s="97" t="str">
        <f>DATA!C742&amp;" - "&amp;DATA!B742</f>
        <v>Inštrumentalista - sólista - ZM2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0.83334</v>
      </c>
      <c r="K743" s="13">
        <v>0</v>
      </c>
      <c r="L743" s="13">
        <v>0.83334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0.83334</v>
      </c>
    </row>
    <row r="744">
      <c r="A744" s="61" t="str">
        <f>DATA!A743</f>
        <v>AU (AU.B.Bystrica)</v>
      </c>
      <c r="B744" s="97" t="str">
        <f>DATA!C743&amp;" - "&amp;DATA!B743</f>
        <v>Kurátor výstavy - ZM2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0.5</v>
      </c>
      <c r="K744" s="13">
        <v>0</v>
      </c>
      <c r="L744" s="13">
        <v>0.5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0.5</v>
      </c>
    </row>
    <row r="745">
      <c r="A745" s="61" t="str">
        <f>DATA!A744</f>
        <v>AU (AU.B.Bystrica)</v>
      </c>
      <c r="B745" s="97" t="str">
        <f>DATA!C744&amp;" - "&amp;DATA!B744</f>
        <v>Výtvarník - ZM2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2</v>
      </c>
      <c r="K745" s="13">
        <v>0</v>
      </c>
      <c r="L745" s="13">
        <v>2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2</v>
      </c>
    </row>
    <row r="746">
      <c r="A746" s="61" t="str">
        <f>DATA!A745</f>
        <v>AU (AU.B.Bystrica)</v>
      </c>
      <c r="B746" s="97" t="str">
        <f>DATA!C745&amp;" - "&amp;DATA!B745</f>
        <v>Dirigent - ZM3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1</v>
      </c>
      <c r="K746" s="13">
        <v>0</v>
      </c>
      <c r="L746" s="13">
        <v>0</v>
      </c>
      <c r="M746">
        <v>1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1</v>
      </c>
    </row>
    <row r="747">
      <c r="A747" s="61" t="str">
        <f>DATA!A746</f>
        <v>AU (AU.B.Bystrica)</v>
      </c>
      <c r="B747" s="97" t="str">
        <f>DATA!C746&amp;" - "&amp;DATA!B746</f>
        <v>Inštrumentalista - ZM3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2</v>
      </c>
      <c r="K747" s="13">
        <v>0</v>
      </c>
      <c r="L747" s="13">
        <v>0</v>
      </c>
      <c r="M747">
        <v>2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2</v>
      </c>
    </row>
    <row r="748">
      <c r="A748" s="61" t="str">
        <f>DATA!A747</f>
        <v>AU (AU.B.Bystrica)</v>
      </c>
      <c r="B748" s="97" t="str">
        <f>DATA!C747&amp;" - "&amp;DATA!B747</f>
        <v>Inštrumentalista - sólista - ZM3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2.16668</v>
      </c>
      <c r="K748" s="13">
        <v>0</v>
      </c>
      <c r="L748" s="13">
        <v>0</v>
      </c>
      <c r="M748">
        <v>2.16668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2.16668</v>
      </c>
    </row>
    <row r="749">
      <c r="A749" s="61" t="str">
        <f>DATA!A748</f>
        <v>AU (AU.B.Bystrica)</v>
      </c>
      <c r="B749" s="97" t="str">
        <f>DATA!C748&amp;" - "&amp;DATA!B748</f>
        <v>Režisér - ZM3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2</v>
      </c>
      <c r="K749" s="13">
        <v>0</v>
      </c>
      <c r="L749" s="13">
        <v>0</v>
      </c>
      <c r="M749">
        <v>2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2</v>
      </c>
    </row>
    <row r="750">
      <c r="A750" s="61" t="str">
        <f>DATA!A749</f>
        <v>AU (AU.B.Bystrica)</v>
      </c>
      <c r="B750" s="97" t="str">
        <f>DATA!C749&amp;" - "&amp;DATA!B749</f>
        <v>Výtvarník - ZM3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1</v>
      </c>
      <c r="K750" s="13">
        <v>0</v>
      </c>
      <c r="L750" s="13">
        <v>0</v>
      </c>
      <c r="M750">
        <v>1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1</v>
      </c>
    </row>
    <row r="751">
      <c r="A751" s="61" t="str">
        <f>DATA!A750</f>
        <v>AU (AU.B.Bystrica)</v>
      </c>
      <c r="B751" s="97" t="str">
        <f>DATA!C750&amp;" - "&amp;DATA!B750</f>
        <v>Autor dramatického diela - ZN1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0.5</v>
      </c>
      <c r="K751" s="13">
        <v>0</v>
      </c>
      <c r="L751" s="13">
        <v>0</v>
      </c>
      <c r="M751">
        <v>0</v>
      </c>
      <c r="N751">
        <v>0.5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0.5</v>
      </c>
    </row>
    <row r="752">
      <c r="A752" s="61" t="str">
        <f>DATA!A751</f>
        <v>AU (AU.B.Bystrica)</v>
      </c>
      <c r="B752" s="97" t="str">
        <f>DATA!C751&amp;" - "&amp;DATA!B751</f>
        <v>Autor pohybovej spolupráce - ZN1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1</v>
      </c>
      <c r="K752" s="13">
        <v>0</v>
      </c>
      <c r="L752" s="13">
        <v>0</v>
      </c>
      <c r="M752">
        <v>0</v>
      </c>
      <c r="N752">
        <v>1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1</v>
      </c>
    </row>
    <row r="753">
      <c r="A753" s="61" t="str">
        <f>DATA!A752</f>
        <v>AU (AU.B.Bystrica)</v>
      </c>
      <c r="B753" s="97" t="str">
        <f>DATA!C752&amp;" - "&amp;DATA!B752</f>
        <v>Dirigent - ZN1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1</v>
      </c>
      <c r="K753" s="13">
        <v>0</v>
      </c>
      <c r="L753" s="13">
        <v>0</v>
      </c>
      <c r="M753">
        <v>0</v>
      </c>
      <c r="N753">
        <v>1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1</v>
      </c>
    </row>
    <row r="754">
      <c r="A754" s="61" t="str">
        <f>DATA!A753</f>
        <v>AU (AU.B.Bystrica)</v>
      </c>
      <c r="B754" s="97" t="str">
        <f>DATA!C753&amp;" - "&amp;DATA!B753</f>
        <v>Dramaturg - ZN1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1</v>
      </c>
      <c r="K754" s="13">
        <v>0</v>
      </c>
      <c r="L754" s="13">
        <v>0</v>
      </c>
      <c r="M754">
        <v>0</v>
      </c>
      <c r="N754">
        <v>1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1</v>
      </c>
    </row>
    <row r="755">
      <c r="A755" s="61" t="str">
        <f>DATA!A754</f>
        <v>AU (AU.B.Bystrica)</v>
      </c>
      <c r="B755" s="97" t="str">
        <f>DATA!C754&amp;" - "&amp;DATA!B754</f>
        <v>Herec v hlavnej úlohe - ZN1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0.90245</v>
      </c>
      <c r="K755" s="13">
        <v>0</v>
      </c>
      <c r="L755" s="13">
        <v>0</v>
      </c>
      <c r="M755">
        <v>0</v>
      </c>
      <c r="N755">
        <v>0.90245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0.90245</v>
      </c>
    </row>
    <row r="756">
      <c r="A756" s="61" t="str">
        <f>DATA!A755</f>
        <v>AU (AU.B.Bystrica)</v>
      </c>
      <c r="B756" s="97" t="str">
        <f>DATA!C755&amp;" - "&amp;DATA!B755</f>
        <v>Herec vo vedľajšej úlohe - ZN1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1.33334</v>
      </c>
      <c r="K756" s="13">
        <v>0</v>
      </c>
      <c r="L756" s="13">
        <v>0</v>
      </c>
      <c r="M756">
        <v>0</v>
      </c>
      <c r="N756">
        <v>1.33334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1.33334</v>
      </c>
    </row>
    <row r="757">
      <c r="A757" s="61" t="str">
        <f>DATA!A756</f>
        <v>AU (AU.B.Bystrica)</v>
      </c>
      <c r="B757" s="97" t="str">
        <f>DATA!C756&amp;" - "&amp;DATA!B756</f>
        <v>Inštrumentalista - ZN1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0.66667</v>
      </c>
      <c r="K757" s="13">
        <v>0</v>
      </c>
      <c r="L757" s="13">
        <v>0</v>
      </c>
      <c r="M757">
        <v>0</v>
      </c>
      <c r="N757">
        <v>0.66667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0.66667</v>
      </c>
    </row>
    <row r="758">
      <c r="A758" s="61" t="str">
        <f>DATA!A757</f>
        <v>AU (AU.B.Bystrica)</v>
      </c>
      <c r="B758" s="97" t="str">
        <f>DATA!C757&amp;" - "&amp;DATA!B757</f>
        <v>Inštrumentalista - sólista - ZN1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3.5</v>
      </c>
      <c r="K758" s="13">
        <v>0</v>
      </c>
      <c r="L758" s="13">
        <v>0</v>
      </c>
      <c r="M758">
        <v>0</v>
      </c>
      <c r="N758">
        <v>3.5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3.5</v>
      </c>
    </row>
    <row r="759">
      <c r="A759" s="61" t="str">
        <f>DATA!A758</f>
        <v>AU (AU.B.Bystrica)</v>
      </c>
      <c r="B759" s="97" t="str">
        <f>DATA!C758&amp;" - "&amp;DATA!B758</f>
        <v>Režisér - ZN1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1</v>
      </c>
      <c r="K759" s="13">
        <v>0</v>
      </c>
      <c r="L759" s="13">
        <v>0</v>
      </c>
      <c r="M759">
        <v>0</v>
      </c>
      <c r="N759">
        <v>1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1</v>
      </c>
    </row>
    <row r="760">
      <c r="A760" s="61" t="str">
        <f>DATA!A759</f>
        <v>AU (AU.B.Bystrica)</v>
      </c>
      <c r="B760" s="97" t="str">
        <f>DATA!C759&amp;" - "&amp;DATA!B759</f>
        <v>Spevák - sólista - ZN1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0.5</v>
      </c>
      <c r="K760" s="13">
        <v>0</v>
      </c>
      <c r="L760" s="13">
        <v>0</v>
      </c>
      <c r="M760">
        <v>0</v>
      </c>
      <c r="N760">
        <v>0.5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0.5</v>
      </c>
    </row>
    <row r="761">
      <c r="A761" s="61" t="str">
        <f>DATA!A760</f>
        <v>AU (AU.B.Bystrica)</v>
      </c>
      <c r="B761" s="97" t="str">
        <f>DATA!C760&amp;" - "&amp;DATA!B760</f>
        <v>Autor hudby - ZN2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1</v>
      </c>
      <c r="K761" s="13">
        <v>0</v>
      </c>
      <c r="L761" s="13">
        <v>0</v>
      </c>
      <c r="M761">
        <v>0</v>
      </c>
      <c r="N761">
        <v>0</v>
      </c>
      <c r="O761">
        <v>1</v>
      </c>
      <c r="P761">
        <v>0</v>
      </c>
      <c r="Q761">
        <v>0</v>
      </c>
      <c r="R761">
        <v>0</v>
      </c>
      <c r="S761">
        <v>0</v>
      </c>
      <c r="T761" s="84">
        <f>SUM(U761:AC761)</f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1</v>
      </c>
    </row>
    <row r="762">
      <c r="A762" s="61" t="str">
        <f>DATA!A761</f>
        <v>AU (AU.B.Bystrica)</v>
      </c>
      <c r="B762" s="97" t="str">
        <f>DATA!C761&amp;" - "&amp;DATA!B761</f>
        <v>Autor pohybovej spolupráce - ZN2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1</v>
      </c>
      <c r="K762" s="13">
        <v>0</v>
      </c>
      <c r="L762" s="13">
        <v>0</v>
      </c>
      <c r="M762">
        <v>0</v>
      </c>
      <c r="N762">
        <v>0</v>
      </c>
      <c r="O762">
        <v>1</v>
      </c>
      <c r="P762">
        <v>0</v>
      </c>
      <c r="Q762">
        <v>0</v>
      </c>
      <c r="R762">
        <v>0</v>
      </c>
      <c r="S762">
        <v>0</v>
      </c>
      <c r="T762" s="84">
        <f>SUM(U762:AC762)</f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1</v>
      </c>
    </row>
    <row r="763">
      <c r="A763" s="61" t="str">
        <f>DATA!A762</f>
        <v>AU (AU.B.Bystrica)</v>
      </c>
      <c r="B763" s="97" t="str">
        <f>DATA!C762&amp;" - "&amp;DATA!B762</f>
        <v>Herec v hlavnej úlohe - ZN2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1</v>
      </c>
      <c r="K763" s="13">
        <v>0</v>
      </c>
      <c r="L763" s="13">
        <v>0</v>
      </c>
      <c r="M763">
        <v>0</v>
      </c>
      <c r="N763">
        <v>0</v>
      </c>
      <c r="O763">
        <v>1</v>
      </c>
      <c r="P763">
        <v>0</v>
      </c>
      <c r="Q763">
        <v>0</v>
      </c>
      <c r="R763">
        <v>0</v>
      </c>
      <c r="S763">
        <v>0</v>
      </c>
      <c r="T763" s="84">
        <f>SUM(U763:AC763)</f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1</v>
      </c>
    </row>
    <row r="764">
      <c r="A764" s="61" t="str">
        <f>DATA!A763</f>
        <v>AU (AU.B.Bystrica)</v>
      </c>
      <c r="B764" s="97" t="str">
        <f>DATA!C763&amp;" - "&amp;DATA!B763</f>
        <v>Inštrumentalista - sólista - ZN2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1.5</v>
      </c>
      <c r="K764" s="13">
        <v>0</v>
      </c>
      <c r="L764" s="13">
        <v>0</v>
      </c>
      <c r="M764">
        <v>0</v>
      </c>
      <c r="N764">
        <v>0</v>
      </c>
      <c r="O764">
        <v>1.5</v>
      </c>
      <c r="P764">
        <v>0</v>
      </c>
      <c r="Q764">
        <v>0</v>
      </c>
      <c r="R764">
        <v>0</v>
      </c>
      <c r="S764">
        <v>0</v>
      </c>
      <c r="T764" s="84">
        <f>SUM(U764:AC764)</f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1.5</v>
      </c>
    </row>
    <row r="765">
      <c r="A765" s="61" t="str">
        <f>DATA!A764</f>
        <v>AU (AU.B.Bystrica)</v>
      </c>
      <c r="B765" s="97" t="str">
        <f>DATA!C764&amp;" - "&amp;DATA!B764</f>
        <v>Výtvarník - ZN2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1</v>
      </c>
      <c r="K765" s="13">
        <v>0</v>
      </c>
      <c r="L765" s="13">
        <v>0</v>
      </c>
      <c r="M765">
        <v>0</v>
      </c>
      <c r="N765">
        <v>0</v>
      </c>
      <c r="O765">
        <v>1</v>
      </c>
      <c r="P765">
        <v>0</v>
      </c>
      <c r="Q765">
        <v>0</v>
      </c>
      <c r="R765">
        <v>0</v>
      </c>
      <c r="S765">
        <v>0</v>
      </c>
      <c r="T765" s="84">
        <f>SUM(U765:AC765)</f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1</v>
      </c>
    </row>
    <row r="766">
      <c r="A766" s="61" t="str">
        <f>DATA!A765</f>
        <v>AU (AU.B.Bystrica)</v>
      </c>
      <c r="B766" s="97" t="str">
        <f>DATA!C765&amp;" - "&amp;DATA!B765</f>
        <v>Herec v hlavnej úlohe - ZN3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1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1</v>
      </c>
      <c r="Q766">
        <v>0</v>
      </c>
      <c r="R766">
        <v>0</v>
      </c>
      <c r="S766">
        <v>0</v>
      </c>
      <c r="T766" s="84">
        <f>SUM(U766:AC766)</f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1</v>
      </c>
    </row>
    <row r="767">
      <c r="A767" s="61" t="str">
        <f>DATA!A766</f>
        <v>AU (AU.B.Bystrica)</v>
      </c>
      <c r="B767" s="97" t="str">
        <f>DATA!C766&amp;" - "&amp;DATA!B766</f>
        <v>Herec vo vedľajšej úlohe - ZN3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1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1</v>
      </c>
      <c r="Q767">
        <v>0</v>
      </c>
      <c r="R767">
        <v>0</v>
      </c>
      <c r="S767">
        <v>0</v>
      </c>
      <c r="T767" s="84">
        <f>SUM(U767:AC767)</f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 s="84">
        <v>0</v>
      </c>
      <c r="AE767" s="89">
        <f>SUM(C767,J767,T767,AD767,)</f>
        <v>1</v>
      </c>
    </row>
    <row r="768">
      <c r="A768" s="61" t="str">
        <f>DATA!A767</f>
        <v>AU (AU.B.Bystrica)</v>
      </c>
      <c r="B768" s="97" t="str">
        <f>DATA!C767&amp;" - "&amp;DATA!B767</f>
        <v>Spevák - ZN3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0.1667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0.1667</v>
      </c>
      <c r="Q768">
        <v>0</v>
      </c>
      <c r="R768">
        <v>0</v>
      </c>
      <c r="S768">
        <v>0</v>
      </c>
      <c r="T768" s="84">
        <f>SUM(U768:AC768)</f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 s="84">
        <v>0</v>
      </c>
      <c r="AE768" s="89">
        <f>SUM(C768,J768,T768,AD768,)</f>
        <v>0.1667</v>
      </c>
    </row>
    <row r="769">
      <c r="A769" s="61" t="str">
        <f>DATA!A768</f>
        <v>AU (AU.B.Bystrica)</v>
      </c>
      <c r="B769" s="97" t="str">
        <f>DATA!C768&amp;" - "&amp;DATA!B768</f>
        <v>Spevák - sólista - ZN3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1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1</v>
      </c>
      <c r="Q769">
        <v>0</v>
      </c>
      <c r="R769">
        <v>0</v>
      </c>
      <c r="S769">
        <v>0</v>
      </c>
      <c r="T769" s="84">
        <f>SUM(U769:AC769)</f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 s="84">
        <v>0</v>
      </c>
      <c r="AE769" s="89">
        <f>SUM(C769,J769,T769,AD769,)</f>
        <v>1</v>
      </c>
    </row>
    <row r="770">
      <c r="A770" s="61" t="str">
        <f>DATA!A769</f>
        <v>KU (KU.Ružomberok)</v>
      </c>
      <c r="B770" s="97" t="str">
        <f>DATA!C769&amp;" - "&amp;DATA!B769</f>
        <v>Výtvarník - EN1</v>
      </c>
      <c r="C770" s="84">
        <f>SUM(D770:I770)</f>
        <v>5</v>
      </c>
      <c r="D770" s="13">
        <v>0</v>
      </c>
      <c r="E770" s="13">
        <v>0</v>
      </c>
      <c r="F770" s="13">
        <v>0</v>
      </c>
      <c r="G770" s="13">
        <v>5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 s="84">
        <v>0</v>
      </c>
      <c r="AE770" s="89">
        <f>SUM(C770,J770,T770,AD770,)</f>
        <v>5</v>
      </c>
    </row>
    <row r="771">
      <c r="A771" s="61" t="str">
        <f>DATA!A770</f>
        <v>KU (KU.Ružomberok)</v>
      </c>
      <c r="B771" s="97" t="str">
        <f>DATA!C770&amp;" - "&amp;DATA!B770</f>
        <v>Výtvarník - EN2</v>
      </c>
      <c r="C771" s="84">
        <f>SUM(D771:I771)</f>
        <v>4</v>
      </c>
      <c r="D771" s="13">
        <v>0</v>
      </c>
      <c r="E771" s="13">
        <v>0</v>
      </c>
      <c r="F771" s="13">
        <v>0</v>
      </c>
      <c r="G771" s="13">
        <v>0</v>
      </c>
      <c r="H771" s="13">
        <v>4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 s="84">
        <v>0</v>
      </c>
      <c r="AE771" s="89">
        <f>SUM(C771,J771,T771,AD771,)</f>
        <v>4</v>
      </c>
    </row>
    <row r="772">
      <c r="A772" s="61" t="str">
        <f>DATA!A771</f>
        <v>KU (KU.Ružomberok)</v>
      </c>
      <c r="B772" s="97" t="str">
        <f>DATA!C771&amp;" - "&amp;DATA!B771</f>
        <v>Výtvarník - EN3</v>
      </c>
      <c r="C772" s="84">
        <f>SUM(D772:I772)</f>
        <v>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3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 s="84">
        <v>0</v>
      </c>
      <c r="AE772" s="89">
        <f>SUM(C772,J772,T772,AD772,)</f>
        <v>3</v>
      </c>
    </row>
    <row r="773">
      <c r="A773" s="61" t="str">
        <f>DATA!A772</f>
        <v>KU (KU.Ružomberok)</v>
      </c>
      <c r="B773" s="97" t="str">
        <f>DATA!C772&amp;" - "&amp;DATA!B772</f>
        <v>Inštrumentalista - SM1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12</v>
      </c>
      <c r="U773">
        <v>12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 s="84">
        <v>0</v>
      </c>
      <c r="AE773" s="89">
        <f>SUM(C773,J773,T773,AD773,)</f>
        <v>12</v>
      </c>
    </row>
    <row r="774">
      <c r="A774" s="61" t="str">
        <f>DATA!A773</f>
        <v>KU (KU.Ružomberok)</v>
      </c>
      <c r="B774" s="97" t="str">
        <f>DATA!C773&amp;" - "&amp;DATA!B773</f>
        <v>Inštrumentalista - sólista - SM1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3.42</v>
      </c>
      <c r="U774">
        <v>3.42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 s="84">
        <v>0</v>
      </c>
      <c r="AE774" s="89">
        <f>SUM(C774,J774,T774,AD774,)</f>
        <v>3.42</v>
      </c>
    </row>
    <row r="775">
      <c r="A775" s="61" t="str">
        <f>DATA!A774</f>
        <v>KU (KU.Ružomberok)</v>
      </c>
      <c r="B775" s="97" t="str">
        <f>DATA!C774&amp;" - "&amp;DATA!B774</f>
        <v>Inštrumentalista - SM2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3</v>
      </c>
      <c r="U775">
        <v>0</v>
      </c>
      <c r="V775">
        <v>3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 s="84">
        <v>0</v>
      </c>
      <c r="AE775" s="89">
        <f>SUM(C775,J775,T775,AD775,)</f>
        <v>3</v>
      </c>
    </row>
    <row r="776">
      <c r="A776" s="61" t="str">
        <f>DATA!A775</f>
        <v>KU (KU.Ružomberok)</v>
      </c>
      <c r="B776" s="97" t="str">
        <f>DATA!C775&amp;" - "&amp;DATA!B775</f>
        <v>Inštrumentalista - sólista - SM2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2</v>
      </c>
      <c r="U776">
        <v>0</v>
      </c>
      <c r="V776">
        <v>2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 s="84">
        <v>0</v>
      </c>
      <c r="AE776" s="89">
        <f>SUM(C776,J776,T776,AD776,)</f>
        <v>2</v>
      </c>
    </row>
    <row r="777">
      <c r="A777" s="61" t="str">
        <f>DATA!A776</f>
        <v>KU (KU.Ružomberok)</v>
      </c>
      <c r="B777" s="97" t="str">
        <f>DATA!C776&amp;" - "&amp;DATA!B776</f>
        <v>Dirigent - SM3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6</v>
      </c>
      <c r="U777">
        <v>0</v>
      </c>
      <c r="V777">
        <v>0</v>
      </c>
      <c r="W777">
        <v>6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 s="84">
        <v>0</v>
      </c>
      <c r="AE777" s="89">
        <f>SUM(C777,J777,T777,AD777,)</f>
        <v>6</v>
      </c>
    </row>
    <row r="778">
      <c r="A778" s="61" t="str">
        <f>DATA!A777</f>
        <v>KU (KU.Ružomberok)</v>
      </c>
      <c r="B778" s="97" t="str">
        <f>DATA!C777&amp;" - "&amp;DATA!B777</f>
        <v>Inštrumentalista - SM3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5</v>
      </c>
      <c r="U778">
        <v>0</v>
      </c>
      <c r="V778">
        <v>0</v>
      </c>
      <c r="W778">
        <v>5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 s="84">
        <v>0</v>
      </c>
      <c r="AE778" s="89">
        <f>SUM(C778,J778,T778,AD778,)</f>
        <v>5</v>
      </c>
    </row>
    <row r="779">
      <c r="A779" s="61" t="str">
        <f>DATA!A778</f>
        <v>KU (KU.Ružomberok)</v>
      </c>
      <c r="B779" s="97" t="str">
        <f>DATA!C778&amp;" - "&amp;DATA!B778</f>
        <v>Inštrumentalista - sólista - SM3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23.5</v>
      </c>
      <c r="U779">
        <v>0</v>
      </c>
      <c r="V779">
        <v>0</v>
      </c>
      <c r="W779">
        <v>23.5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 s="84">
        <v>0</v>
      </c>
      <c r="AE779" s="89">
        <f>SUM(C779,J779,T779,AD779,)</f>
        <v>23.5</v>
      </c>
    </row>
    <row r="780">
      <c r="A780" s="61" t="str">
        <f>DATA!A779</f>
        <v>KU (KU.Ružomberok)</v>
      </c>
      <c r="B780" s="97" t="str">
        <f>DATA!C779&amp;" - "&amp;DATA!B779</f>
        <v>Spevák - sólista - SM3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10</v>
      </c>
      <c r="U780">
        <v>0</v>
      </c>
      <c r="V780">
        <v>0</v>
      </c>
      <c r="W780">
        <v>10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 s="84">
        <v>0</v>
      </c>
      <c r="AE780" s="89">
        <f>SUM(C780,J780,T780,AD780,)</f>
        <v>10</v>
      </c>
    </row>
    <row r="781">
      <c r="A781" s="61" t="str">
        <f>DATA!A780</f>
        <v>KU (KU.Ružomberok)</v>
      </c>
      <c r="B781" s="97" t="str">
        <f>DATA!C780&amp;" - "&amp;DATA!B780</f>
        <v>Výtvarník - SM3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1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KU (KU.Ružomberok)</v>
      </c>
      <c r="B782" s="97" t="str">
        <f>DATA!C781&amp;" - "&amp;DATA!B781</f>
        <v>Inštrumentalista - SN1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1</v>
      </c>
      <c r="U782">
        <v>0</v>
      </c>
      <c r="V782">
        <v>0</v>
      </c>
      <c r="W782">
        <v>0</v>
      </c>
      <c r="X782">
        <v>1</v>
      </c>
      <c r="Y782">
        <v>0</v>
      </c>
      <c r="Z782">
        <v>0</v>
      </c>
      <c r="AA782">
        <v>0</v>
      </c>
      <c r="AB782">
        <v>0</v>
      </c>
      <c r="AC782">
        <v>0</v>
      </c>
      <c r="AD782" s="84">
        <v>0</v>
      </c>
      <c r="AE782" s="89">
        <f>SUM(C782,J782,T782,AD782,)</f>
        <v>1</v>
      </c>
    </row>
    <row r="783">
      <c r="A783" s="61" t="str">
        <f>DATA!A782</f>
        <v>KU (KU.Ružomberok)</v>
      </c>
      <c r="B783" s="97" t="str">
        <f>DATA!C782&amp;" - "&amp;DATA!B782</f>
        <v>Inštrumentalista - sólista - SN1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1.84</v>
      </c>
      <c r="U783">
        <v>0</v>
      </c>
      <c r="V783">
        <v>0</v>
      </c>
      <c r="W783">
        <v>0</v>
      </c>
      <c r="X783">
        <v>1.84</v>
      </c>
      <c r="Y783">
        <v>0</v>
      </c>
      <c r="Z783">
        <v>0</v>
      </c>
      <c r="AA783">
        <v>0</v>
      </c>
      <c r="AB783">
        <v>0</v>
      </c>
      <c r="AC783">
        <v>0</v>
      </c>
      <c r="AD783" s="84">
        <v>0</v>
      </c>
      <c r="AE783" s="89">
        <f>SUM(C783,J783,T783,AD783,)</f>
        <v>1.84</v>
      </c>
    </row>
    <row r="784">
      <c r="A784" s="61" t="str">
        <f>DATA!A783</f>
        <v>KU (KU.Ružomberok)</v>
      </c>
      <c r="B784" s="97" t="str">
        <f>DATA!C783&amp;" - "&amp;DATA!B783</f>
        <v>Výtvarník - SN1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1</v>
      </c>
      <c r="U784">
        <v>0</v>
      </c>
      <c r="V784">
        <v>0</v>
      </c>
      <c r="W784">
        <v>0</v>
      </c>
      <c r="X784">
        <v>1</v>
      </c>
      <c r="Y784">
        <v>0</v>
      </c>
      <c r="Z784">
        <v>0</v>
      </c>
      <c r="AA784">
        <v>0</v>
      </c>
      <c r="AB784">
        <v>0</v>
      </c>
      <c r="AC784">
        <v>0</v>
      </c>
      <c r="AD784" s="84">
        <v>0</v>
      </c>
      <c r="AE784" s="89">
        <f>SUM(C784,J784,T784,AD784,)</f>
        <v>1</v>
      </c>
    </row>
    <row r="785">
      <c r="A785" s="61" t="str">
        <f>DATA!A784</f>
        <v>KU (KU.Ružomberok)</v>
      </c>
      <c r="B785" s="97" t="str">
        <f>DATA!C784&amp;" - "&amp;DATA!B784</f>
        <v>Inštrumentalista - SN2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1</v>
      </c>
      <c r="U785">
        <v>0</v>
      </c>
      <c r="V785">
        <v>0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0</v>
      </c>
      <c r="AC785">
        <v>0</v>
      </c>
      <c r="AD785" s="84">
        <v>0</v>
      </c>
      <c r="AE785" s="89">
        <f>SUM(C785,J785,T785,AD785,)</f>
        <v>1</v>
      </c>
    </row>
    <row r="786">
      <c r="A786" s="61" t="str">
        <f>DATA!A785</f>
        <v>KU (KU.Ružomberok)</v>
      </c>
      <c r="B786" s="97" t="str">
        <f>DATA!C785&amp;" - "&amp;DATA!B785</f>
        <v>Inštrumentalista - sólista - SN2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1</v>
      </c>
      <c r="U786">
        <v>0</v>
      </c>
      <c r="V786">
        <v>0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0</v>
      </c>
      <c r="AC786">
        <v>0</v>
      </c>
      <c r="AD786" s="84">
        <v>0</v>
      </c>
      <c r="AE786" s="89">
        <f>SUM(C786,J786,T786,AD786,)</f>
        <v>1</v>
      </c>
    </row>
    <row r="787">
      <c r="A787" s="61" t="str">
        <f>DATA!A786</f>
        <v>KU (KU.Ružomberok)</v>
      </c>
      <c r="B787" s="97" t="str">
        <f>DATA!C786&amp;" - "&amp;DATA!B786</f>
        <v>Výtvarník - SN2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1</v>
      </c>
      <c r="U787">
        <v>0</v>
      </c>
      <c r="V787">
        <v>0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0</v>
      </c>
      <c r="AC787">
        <v>0</v>
      </c>
      <c r="AD787" s="84">
        <v>0</v>
      </c>
      <c r="AE787" s="89">
        <f>SUM(C787,J787,T787,AD787,)</f>
        <v>1</v>
      </c>
    </row>
    <row r="788">
      <c r="A788" s="61" t="str">
        <f>DATA!A787</f>
        <v>KU (KU.Ružomberok)</v>
      </c>
      <c r="B788" s="97" t="str">
        <f>DATA!C787&amp;" - "&amp;DATA!B787</f>
        <v>Inštrumentalista - SN3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5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5</v>
      </c>
      <c r="AA788">
        <v>0</v>
      </c>
      <c r="AB788">
        <v>0</v>
      </c>
      <c r="AC788">
        <v>0</v>
      </c>
      <c r="AD788" s="84">
        <v>0</v>
      </c>
      <c r="AE788" s="89">
        <f>SUM(C788,J788,T788,AD788,)</f>
        <v>5</v>
      </c>
    </row>
    <row r="789">
      <c r="A789" s="61" t="str">
        <f>DATA!A788</f>
        <v>KU (KU.Ružomberok)</v>
      </c>
      <c r="B789" s="97" t="str">
        <f>DATA!C788&amp;" - "&amp;DATA!B788</f>
        <v>Inštrumentalista - sólista - SN3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6.5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6.5</v>
      </c>
      <c r="AA789">
        <v>0</v>
      </c>
      <c r="AB789">
        <v>0</v>
      </c>
      <c r="AC789">
        <v>0</v>
      </c>
      <c r="AD789" s="84">
        <v>0</v>
      </c>
      <c r="AE789" s="89">
        <f>SUM(C789,J789,T789,AD789,)</f>
        <v>6.5</v>
      </c>
    </row>
    <row r="790">
      <c r="A790" s="61" t="str">
        <f>DATA!A789</f>
        <v>KU (KU.Ružomberok)</v>
      </c>
      <c r="B790" s="97" t="str">
        <f>DATA!C789&amp;" - "&amp;DATA!B789</f>
        <v>Spevák - SN3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8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8</v>
      </c>
      <c r="AA790">
        <v>0</v>
      </c>
      <c r="AB790">
        <v>0</v>
      </c>
      <c r="AC790">
        <v>0</v>
      </c>
      <c r="AD790" s="84">
        <v>0</v>
      </c>
      <c r="AE790" s="89">
        <f>SUM(C790,J790,T790,AD790,)</f>
        <v>8</v>
      </c>
    </row>
    <row r="791">
      <c r="A791" s="61" t="str">
        <f>DATA!A790</f>
        <v>KU (KU.Ružomberok)</v>
      </c>
      <c r="B791" s="97" t="str">
        <f>DATA!C790&amp;" - "&amp;DATA!B790</f>
        <v>Spevák - sólista - SN3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1.5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1.5</v>
      </c>
      <c r="AA791">
        <v>0</v>
      </c>
      <c r="AB791">
        <v>0</v>
      </c>
      <c r="AC791">
        <v>0</v>
      </c>
      <c r="AD791" s="84">
        <v>0</v>
      </c>
      <c r="AE791" s="89">
        <f>SUM(C791,J791,T791,AD791,)</f>
        <v>1.5</v>
      </c>
    </row>
    <row r="792">
      <c r="A792" s="61" t="str">
        <f>DATA!A791</f>
        <v>KU (KU.Ružomberok)</v>
      </c>
      <c r="B792" s="97" t="str">
        <f>DATA!C791&amp;" - "&amp;DATA!B791</f>
        <v>Inštrumentalista - sólista - SR1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2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2</v>
      </c>
      <c r="AB792">
        <v>0</v>
      </c>
      <c r="AC792">
        <v>0</v>
      </c>
      <c r="AD792" s="84">
        <v>0</v>
      </c>
      <c r="AE792" s="89">
        <f>SUM(C792,J792,T792,AD792,)</f>
        <v>2</v>
      </c>
    </row>
    <row r="793">
      <c r="A793" s="61" t="str">
        <f>DATA!A792</f>
        <v>KU (KU.Ružomberok)</v>
      </c>
      <c r="B793" s="97" t="str">
        <f>DATA!C792&amp;" - "&amp;DATA!B792</f>
        <v>Spevák - SR1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2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2</v>
      </c>
      <c r="AB793">
        <v>0</v>
      </c>
      <c r="AC793">
        <v>0</v>
      </c>
      <c r="AD793" s="84">
        <v>0</v>
      </c>
      <c r="AE793" s="89">
        <f>SUM(C793,J793,T793,AD793,)</f>
        <v>2</v>
      </c>
    </row>
    <row r="794">
      <c r="A794" s="61" t="str">
        <f>DATA!A793</f>
        <v>KU (KU.Ružomberok)</v>
      </c>
      <c r="B794" s="97" t="str">
        <f>DATA!C793&amp;" - "&amp;DATA!B793</f>
        <v>Výtvarník - SR1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1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1</v>
      </c>
      <c r="AB794">
        <v>0</v>
      </c>
      <c r="AC794">
        <v>0</v>
      </c>
      <c r="AD794" s="84">
        <v>0</v>
      </c>
      <c r="AE794" s="89">
        <f>SUM(C794,J794,T794,AD794,)</f>
        <v>1</v>
      </c>
    </row>
    <row r="795">
      <c r="A795" s="61" t="str">
        <f>DATA!A794</f>
        <v>KU (KU.Ružomberok)</v>
      </c>
      <c r="B795" s="97" t="str">
        <f>DATA!C794&amp;" - "&amp;DATA!B794</f>
        <v>Inštrumentalista - sólista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1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1</v>
      </c>
      <c r="AC795">
        <v>0</v>
      </c>
      <c r="AD795" s="84">
        <v>0</v>
      </c>
      <c r="AE795" s="89">
        <f>SUM(C795,J795,T795,AD795,)</f>
        <v>1</v>
      </c>
    </row>
    <row r="796">
      <c r="A796" s="61" t="str">
        <f>DATA!A795</f>
        <v>KU (KU.Ružomberok)</v>
      </c>
      <c r="B796" s="97" t="str">
        <f>DATA!C795&amp;" - "&amp;DATA!B795</f>
        <v>Výtvarník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11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11</v>
      </c>
      <c r="AC796">
        <v>0</v>
      </c>
      <c r="AD796" s="84">
        <v>0</v>
      </c>
      <c r="AE796" s="89">
        <f>SUM(C796,J796,T796,AD796,)</f>
        <v>11</v>
      </c>
    </row>
    <row r="797">
      <c r="A797" s="61" t="str">
        <f>DATA!A796</f>
        <v>KU (KU.Ružomberok)</v>
      </c>
      <c r="B797" s="97" t="str">
        <f>DATA!C796&amp;" - "&amp;DATA!B796</f>
        <v>Dirigent - SR3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7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7</v>
      </c>
      <c r="AD797" s="84">
        <v>0</v>
      </c>
      <c r="AE797" s="89">
        <f>SUM(C797,J797,T797,AD797,)</f>
        <v>7</v>
      </c>
    </row>
    <row r="798">
      <c r="A798" s="61" t="str">
        <f>DATA!A797</f>
        <v>KU (KU.Ružomberok)</v>
      </c>
      <c r="B798" s="97" t="str">
        <f>DATA!C797&amp;" - "&amp;DATA!B797</f>
        <v>Inštrumentalista - SR3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6.52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6.52</v>
      </c>
      <c r="AD798" s="84">
        <v>0</v>
      </c>
      <c r="AE798" s="89">
        <f>SUM(C798,J798,T798,AD798,)</f>
        <v>6.52</v>
      </c>
    </row>
    <row r="799">
      <c r="A799" s="61" t="str">
        <f>DATA!A798</f>
        <v>KU (KU.Ružomberok)</v>
      </c>
      <c r="B799" s="97" t="str">
        <f>DATA!C798&amp;" - "&amp;DATA!B798</f>
        <v>Inštrumentalista - sólista - SR3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6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6</v>
      </c>
      <c r="AD799" s="84">
        <v>0</v>
      </c>
      <c r="AE799" s="89">
        <f>SUM(C799,J799,T799,AD799,)</f>
        <v>6</v>
      </c>
    </row>
    <row r="800">
      <c r="A800" s="61" t="str">
        <f>DATA!A799</f>
        <v>KU (KU.Ružomberok)</v>
      </c>
      <c r="B800" s="97" t="str">
        <f>DATA!C799&amp;" - "&amp;DATA!B799</f>
        <v>Spevák - SR3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1.5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1.5</v>
      </c>
      <c r="AD800" s="84">
        <v>0</v>
      </c>
      <c r="AE800" s="89">
        <f>SUM(C800,J800,T800,AD800,)</f>
        <v>1.5</v>
      </c>
    </row>
    <row r="801">
      <c r="A801" s="61" t="str">
        <f>DATA!A800</f>
        <v>KU (KU.Ružomberok)</v>
      </c>
      <c r="B801" s="97" t="str">
        <f>DATA!C800&amp;" - "&amp;DATA!B800</f>
        <v>Spevák - sólista - SR3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6.5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6.5</v>
      </c>
      <c r="AD801" s="84">
        <v>0</v>
      </c>
      <c r="AE801" s="89">
        <f>SUM(C801,J801,T801,AD801,)</f>
        <v>6.5</v>
      </c>
    </row>
    <row r="802">
      <c r="A802" s="61" t="str">
        <f>DATA!A801</f>
        <v>KU (KU.Ružomberok)</v>
      </c>
      <c r="B802" s="97" t="str">
        <f>DATA!C801&amp;" - "&amp;DATA!B801</f>
        <v>Výtvarník - SR3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4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4</v>
      </c>
      <c r="AD802" s="84">
        <v>0</v>
      </c>
      <c r="AE802" s="89">
        <f>SUM(C802,J802,T802,AD802,)</f>
        <v>4</v>
      </c>
    </row>
    <row r="803">
      <c r="A803" s="61" t="str">
        <f>DATA!A802</f>
        <v>STU v Bratislave (STUBA)</v>
      </c>
      <c r="B803" s="97" t="str">
        <f>DATA!C802&amp;" - "&amp;DATA!B802</f>
        <v>Architekt - EM1</v>
      </c>
      <c r="C803" s="84">
        <f>SUM(D803:I803)</f>
        <v>1.6</v>
      </c>
      <c r="D803" s="13">
        <v>1.6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 s="84">
        <v>0</v>
      </c>
      <c r="AE803" s="89">
        <f>SUM(C803,J803,T803,AD803,)</f>
        <v>1.6</v>
      </c>
    </row>
    <row r="804">
      <c r="A804" s="61" t="str">
        <f>DATA!A803</f>
        <v>STU v Bratislave (STUBA)</v>
      </c>
      <c r="B804" s="97" t="str">
        <f>DATA!C803&amp;" - "&amp;DATA!B803</f>
        <v>Dizajnér - EM1</v>
      </c>
      <c r="C804" s="84">
        <f>SUM(D804:I804)</f>
        <v>0.4</v>
      </c>
      <c r="D804" s="13">
        <v>0.4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 s="84">
        <v>0</v>
      </c>
      <c r="AE804" s="89">
        <f>SUM(C804,J804,T804,AD804,)</f>
        <v>0.4</v>
      </c>
    </row>
    <row r="805">
      <c r="A805" s="61" t="str">
        <f>DATA!A804</f>
        <v>STU v Bratislave (STUBA)</v>
      </c>
      <c r="B805" s="97" t="str">
        <f>DATA!C804&amp;" - "&amp;DATA!B804</f>
        <v>Výtvarník - EM1</v>
      </c>
      <c r="C805" s="84">
        <f>SUM(D805:I805)</f>
        <v>1</v>
      </c>
      <c r="D805" s="13">
        <v>1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 s="84">
        <v>0</v>
      </c>
      <c r="AE805" s="89">
        <f>SUM(C805,J805,T805,AD805,)</f>
        <v>1</v>
      </c>
    </row>
    <row r="806">
      <c r="A806" s="61" t="str">
        <f>DATA!A805</f>
        <v>STU v Bratislave (STUBA)</v>
      </c>
      <c r="B806" s="97" t="str">
        <f>DATA!C805&amp;" - "&amp;DATA!B805</f>
        <v>Architekt - EM2</v>
      </c>
      <c r="C806" s="84">
        <f>SUM(D806:I806)</f>
        <v>3.17</v>
      </c>
      <c r="D806" s="13">
        <v>0</v>
      </c>
      <c r="E806" s="13">
        <v>3.17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 s="84">
        <v>0</v>
      </c>
      <c r="AE806" s="89">
        <f>SUM(C806,J806,T806,AD806,)</f>
        <v>3.17</v>
      </c>
    </row>
    <row r="807">
      <c r="A807" s="61" t="str">
        <f>DATA!A806</f>
        <v>STU v Bratislave (STUBA)</v>
      </c>
      <c r="B807" s="97" t="str">
        <f>DATA!C806&amp;" - "&amp;DATA!B806</f>
        <v>Dizajnér - EM2</v>
      </c>
      <c r="C807" s="84">
        <f>SUM(D807:I807)</f>
        <v>1</v>
      </c>
      <c r="D807" s="13">
        <v>0</v>
      </c>
      <c r="E807" s="13">
        <v>1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 s="84">
        <v>0</v>
      </c>
      <c r="AE807" s="89">
        <f>SUM(C807,J807,T807,AD807,)</f>
        <v>1</v>
      </c>
    </row>
    <row r="808">
      <c r="A808" s="61" t="str">
        <f>DATA!A807</f>
        <v>STU v Bratislave (STUBA)</v>
      </c>
      <c r="B808" s="97" t="str">
        <f>DATA!C807&amp;" - "&amp;DATA!B807</f>
        <v>Architekt - EM3</v>
      </c>
      <c r="C808" s="84">
        <f>SUM(D808:I808)</f>
        <v>1.525</v>
      </c>
      <c r="D808" s="13">
        <v>0</v>
      </c>
      <c r="E808" s="13">
        <v>0</v>
      </c>
      <c r="F808" s="13">
        <v>1.525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 s="84">
        <v>0</v>
      </c>
      <c r="AE808" s="89">
        <f>SUM(C808,J808,T808,AD808,)</f>
        <v>1.525</v>
      </c>
    </row>
    <row r="809">
      <c r="A809" s="61" t="str">
        <f>DATA!A808</f>
        <v>STU v Bratislave (STUBA)</v>
      </c>
      <c r="B809" s="97" t="str">
        <f>DATA!C808&amp;" - "&amp;DATA!B808</f>
        <v>Dizajnér - EM3</v>
      </c>
      <c r="C809" s="84">
        <f>SUM(D809:I809)</f>
        <v>0.4</v>
      </c>
      <c r="D809" s="13">
        <v>0</v>
      </c>
      <c r="E809" s="13">
        <v>0</v>
      </c>
      <c r="F809" s="13">
        <v>0.4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 s="84">
        <v>0</v>
      </c>
      <c r="AE809" s="89">
        <f>SUM(C809,J809,T809,AD809,)</f>
        <v>0.4</v>
      </c>
    </row>
    <row r="810">
      <c r="A810" s="61" t="str">
        <f>DATA!A809</f>
        <v>STU v Bratislave (STUBA)</v>
      </c>
      <c r="B810" s="97" t="str">
        <f>DATA!C809&amp;" - "&amp;DATA!B809</f>
        <v>Scénograf - EN2</v>
      </c>
      <c r="C810" s="84">
        <f>SUM(D810:I810)</f>
        <v>1</v>
      </c>
      <c r="D810" s="13">
        <v>0</v>
      </c>
      <c r="E810" s="13">
        <v>0</v>
      </c>
      <c r="F810" s="13">
        <v>0</v>
      </c>
      <c r="G810" s="13">
        <v>0</v>
      </c>
      <c r="H810" s="13">
        <v>1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 s="84">
        <v>0</v>
      </c>
      <c r="AE810" s="89">
        <f>SUM(C810,J810,T810,AD810,)</f>
        <v>1</v>
      </c>
    </row>
    <row r="811">
      <c r="A811" s="61" t="str">
        <f>DATA!A810</f>
        <v>STU v Bratislave (STUBA)</v>
      </c>
      <c r="B811" s="97" t="str">
        <f>DATA!C810&amp;" - "&amp;DATA!B810</f>
        <v>Architekt - I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 s="84">
        <v>9.43</v>
      </c>
      <c r="AE811" s="89">
        <f>SUM(C811,J811,T811,AD811,)</f>
        <v>9.43</v>
      </c>
    </row>
    <row r="812">
      <c r="A812" s="61" t="str">
        <f>DATA!A811</f>
        <v>STU v Bratislave (STUBA)</v>
      </c>
      <c r="B812" s="97" t="str">
        <f>DATA!C811&amp;" - "&amp;DATA!B811</f>
        <v>Dizajnér - I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 s="84">
        <v>3</v>
      </c>
      <c r="AE812" s="89">
        <f>SUM(C812,J812,T812,AD812,)</f>
        <v>3</v>
      </c>
    </row>
    <row r="813">
      <c r="A813" s="61" t="str">
        <f>DATA!A812</f>
        <v>STU v Bratislave (STUBA)</v>
      </c>
      <c r="B813" s="97" t="str">
        <f>DATA!C812&amp;" - "&amp;DATA!B812</f>
        <v>Architekt - SM1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6.63334</v>
      </c>
      <c r="U813">
        <v>6.63334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 s="84">
        <v>0</v>
      </c>
      <c r="AE813" s="89">
        <f>SUM(C813,J813,T813,AD813,)</f>
        <v>6.63334</v>
      </c>
    </row>
    <row r="814">
      <c r="A814" s="61" t="str">
        <f>DATA!A813</f>
        <v>STU v Bratislave (STUBA)</v>
      </c>
      <c r="B814" s="97" t="str">
        <f>DATA!C813&amp;" - "&amp;DATA!B813</f>
        <v>Dizajnér - SM1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0</v>
      </c>
      <c r="K814" s="13">
        <v>0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2.85</v>
      </c>
      <c r="U814">
        <v>2.85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 s="84">
        <v>0</v>
      </c>
      <c r="AE814" s="89">
        <f>SUM(C814,J814,T814,AD814,)</f>
        <v>2.85</v>
      </c>
    </row>
    <row r="815">
      <c r="A815" s="61" t="str">
        <f>DATA!A814</f>
        <v>STU v Bratislave (STUBA)</v>
      </c>
      <c r="B815" s="97" t="str">
        <f>DATA!C814&amp;" - "&amp;DATA!B814</f>
        <v>Výtvarník - SM1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0</v>
      </c>
      <c r="K815" s="13">
        <v>0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6.3</v>
      </c>
      <c r="U815">
        <v>6.3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 s="84">
        <v>0</v>
      </c>
      <c r="AE815" s="89">
        <f>SUM(C815,J815,T815,AD815,)</f>
        <v>6.3</v>
      </c>
    </row>
    <row r="816">
      <c r="A816" s="61" t="str">
        <f>DATA!A815</f>
        <v>STU v Bratislave (STUBA)</v>
      </c>
      <c r="B816" s="97" t="str">
        <f>DATA!C815&amp;" - "&amp;DATA!B815</f>
        <v>Architekt - SM2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0</v>
      </c>
      <c r="K816" s="13">
        <v>0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1.2</v>
      </c>
      <c r="U816">
        <v>0</v>
      </c>
      <c r="V816">
        <v>1.2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 s="84">
        <v>0</v>
      </c>
      <c r="AE816" s="89">
        <f>SUM(C816,J816,T816,AD816,)</f>
        <v>1.2</v>
      </c>
    </row>
    <row r="817">
      <c r="A817" s="61" t="str">
        <f>DATA!A816</f>
        <v>STU v Bratislave (STUBA)</v>
      </c>
      <c r="B817" s="97" t="str">
        <f>DATA!C816&amp;" - "&amp;DATA!B816</f>
        <v>Dizajnér - SM2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0</v>
      </c>
      <c r="K817" s="13">
        <v>0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6.8</v>
      </c>
      <c r="U817">
        <v>0</v>
      </c>
      <c r="V817">
        <v>6.8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 s="84">
        <v>0</v>
      </c>
      <c r="AE817" s="89">
        <f>SUM(C817,J817,T817,AD817,)</f>
        <v>6.8</v>
      </c>
    </row>
    <row r="818">
      <c r="A818" s="61" t="str">
        <f>DATA!A817</f>
        <v>STU v Bratislave (STUBA)</v>
      </c>
      <c r="B818" s="97" t="str">
        <f>DATA!C817&amp;" - "&amp;DATA!B817</f>
        <v>Kurátor výstavy - SM2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0</v>
      </c>
      <c r="K818" s="13">
        <v>0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1.5</v>
      </c>
      <c r="U818">
        <v>0</v>
      </c>
      <c r="V818">
        <v>1.5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 s="84">
        <v>0</v>
      </c>
      <c r="AE818" s="89">
        <f>SUM(C818,J818,T818,AD818,)</f>
        <v>1.5</v>
      </c>
    </row>
    <row r="819">
      <c r="A819" s="61" t="str">
        <f>DATA!A818</f>
        <v>STU v Bratislave (STUBA)</v>
      </c>
      <c r="B819" s="97" t="str">
        <f>DATA!C818&amp;" - "&amp;DATA!B818</f>
        <v>Výtvarník - SM2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0</v>
      </c>
      <c r="K819" s="13">
        <v>0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2</v>
      </c>
      <c r="U819">
        <v>0</v>
      </c>
      <c r="V819">
        <v>2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 s="84">
        <v>0</v>
      </c>
      <c r="AE819" s="89">
        <f>SUM(C819,J819,T819,AD819,)</f>
        <v>2</v>
      </c>
    </row>
    <row r="820">
      <c r="A820" s="61" t="str">
        <f>DATA!A819</f>
        <v>STU v Bratislave (STUBA)</v>
      </c>
      <c r="B820" s="97" t="str">
        <f>DATA!C819&amp;" - "&amp;DATA!B819</f>
        <v>Architekt - SM3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0</v>
      </c>
      <c r="K820" s="13">
        <v>0</v>
      </c>
      <c r="L820" s="13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1.25</v>
      </c>
      <c r="U820">
        <v>0</v>
      </c>
      <c r="V820">
        <v>0</v>
      </c>
      <c r="W820">
        <v>1.25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 s="84">
        <v>0</v>
      </c>
      <c r="AE820" s="89">
        <f>SUM(C820,J820,T820,AD820,)</f>
        <v>1.25</v>
      </c>
    </row>
    <row r="821">
      <c r="A821" s="61" t="str">
        <f>DATA!A820</f>
        <v>STU v Bratislave (STUBA)</v>
      </c>
      <c r="B821" s="97" t="str">
        <f>DATA!C820&amp;" - "&amp;DATA!B820</f>
        <v>Autor scenára - SM3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0</v>
      </c>
      <c r="K821" s="13">
        <v>0</v>
      </c>
      <c r="L821" s="13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1</v>
      </c>
      <c r="U821">
        <v>0</v>
      </c>
      <c r="V821">
        <v>0</v>
      </c>
      <c r="W821">
        <v>1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1</v>
      </c>
    </row>
    <row r="822">
      <c r="A822" s="61" t="str">
        <f>DATA!A821</f>
        <v>STU v Bratislave (STUBA)</v>
      </c>
      <c r="B822" s="97" t="str">
        <f>DATA!C821&amp;" - "&amp;DATA!B821</f>
        <v>Dizajnér - SM3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0</v>
      </c>
      <c r="K822" s="13">
        <v>0</v>
      </c>
      <c r="L822" s="13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6.8</v>
      </c>
      <c r="U822">
        <v>0</v>
      </c>
      <c r="V822">
        <v>0</v>
      </c>
      <c r="W822">
        <v>6.8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6.8</v>
      </c>
    </row>
    <row r="823">
      <c r="A823" s="61" t="str">
        <f>DATA!A822</f>
        <v>STU v Bratislave (STUBA)</v>
      </c>
      <c r="B823" s="97" t="str">
        <f>DATA!C822&amp;" - "&amp;DATA!B822</f>
        <v>Kurátor výstavy - SM3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0</v>
      </c>
      <c r="K823" s="13">
        <v>0</v>
      </c>
      <c r="L823" s="1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1</v>
      </c>
      <c r="U823">
        <v>0</v>
      </c>
      <c r="V823">
        <v>0</v>
      </c>
      <c r="W823">
        <v>1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1</v>
      </c>
    </row>
    <row r="824">
      <c r="A824" s="61" t="str">
        <f>DATA!A823</f>
        <v>STU v Bratislave (STUBA)</v>
      </c>
      <c r="B824" s="97" t="str">
        <f>DATA!C823&amp;" - "&amp;DATA!B823</f>
        <v>Výtvarník - SM3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0</v>
      </c>
      <c r="K824" s="13">
        <v>0</v>
      </c>
      <c r="L824" s="13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8</v>
      </c>
      <c r="U824">
        <v>0</v>
      </c>
      <c r="V824">
        <v>0</v>
      </c>
      <c r="W824">
        <v>8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8</v>
      </c>
    </row>
    <row r="825">
      <c r="A825" s="61" t="str">
        <f>DATA!A824</f>
        <v>STU v Bratislave (STUBA)</v>
      </c>
      <c r="B825" s="97" t="str">
        <f>DATA!C824&amp;" - "&amp;DATA!B824</f>
        <v>Architekt - SN1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0</v>
      </c>
      <c r="K825" s="13">
        <v>0</v>
      </c>
      <c r="L825" s="13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9.92834</v>
      </c>
      <c r="U825">
        <v>0</v>
      </c>
      <c r="V825">
        <v>0</v>
      </c>
      <c r="W825">
        <v>0</v>
      </c>
      <c r="X825">
        <v>9.92834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9.92834</v>
      </c>
    </row>
    <row r="826">
      <c r="A826" s="61" t="str">
        <f>DATA!A825</f>
        <v>STU v Bratislave (STUBA)</v>
      </c>
      <c r="B826" s="97" t="str">
        <f>DATA!C825&amp;" - "&amp;DATA!B825</f>
        <v>Dizajnér - SN1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0</v>
      </c>
      <c r="K826" s="13">
        <v>0</v>
      </c>
      <c r="L826" s="13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0.5</v>
      </c>
      <c r="U826">
        <v>0</v>
      </c>
      <c r="V826">
        <v>0</v>
      </c>
      <c r="W826">
        <v>0</v>
      </c>
      <c r="X826">
        <v>0.5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0.5</v>
      </c>
    </row>
    <row r="827">
      <c r="A827" s="61" t="str">
        <f>DATA!A826</f>
        <v>STU v Bratislave (STUBA)</v>
      </c>
      <c r="B827" s="97" t="str">
        <f>DATA!C826&amp;" - "&amp;DATA!B826</f>
        <v>Výtvarník - SN1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0</v>
      </c>
      <c r="K827" s="13">
        <v>0</v>
      </c>
      <c r="L827" s="13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13.5</v>
      </c>
      <c r="U827">
        <v>0</v>
      </c>
      <c r="V827">
        <v>0</v>
      </c>
      <c r="W827">
        <v>0</v>
      </c>
      <c r="X827">
        <v>13.5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13.5</v>
      </c>
    </row>
    <row r="828">
      <c r="A828" s="61" t="str">
        <f>DATA!A827</f>
        <v>STU v Bratislave (STUBA)</v>
      </c>
      <c r="B828" s="97" t="str">
        <f>DATA!C827&amp;" - "&amp;DATA!B827</f>
        <v>Architekt - SN2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0</v>
      </c>
      <c r="K828" s="13">
        <v>0</v>
      </c>
      <c r="L828" s="13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3.1</v>
      </c>
      <c r="U828">
        <v>0</v>
      </c>
      <c r="V828">
        <v>0</v>
      </c>
      <c r="W828">
        <v>0</v>
      </c>
      <c r="X828">
        <v>0</v>
      </c>
      <c r="Y828">
        <v>3.1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3.1</v>
      </c>
    </row>
    <row r="829">
      <c r="A829" s="61" t="str">
        <f>DATA!A828</f>
        <v>STU v Bratislave (STUBA)</v>
      </c>
      <c r="B829" s="97" t="str">
        <f>DATA!C828&amp;" - "&amp;DATA!B828</f>
        <v>Autor konceptu - SN2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0</v>
      </c>
      <c r="K829" s="13">
        <v>0</v>
      </c>
      <c r="L829" s="13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1</v>
      </c>
      <c r="U829">
        <v>0</v>
      </c>
      <c r="V829">
        <v>0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STU v Bratislave (STUBA)</v>
      </c>
      <c r="B830" s="97" t="str">
        <f>DATA!C829&amp;" - "&amp;DATA!B829</f>
        <v>Kurátor výstavy - SN2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0</v>
      </c>
      <c r="K830" s="13">
        <v>0</v>
      </c>
      <c r="L830" s="13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1.2</v>
      </c>
      <c r="U830">
        <v>0</v>
      </c>
      <c r="V830">
        <v>0</v>
      </c>
      <c r="W830">
        <v>0</v>
      </c>
      <c r="X830">
        <v>0</v>
      </c>
      <c r="Y830">
        <v>1.2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1.2</v>
      </c>
    </row>
    <row r="831">
      <c r="A831" s="61" t="str">
        <f>DATA!A830</f>
        <v>STU v Bratislave (STUBA)</v>
      </c>
      <c r="B831" s="97" t="str">
        <f>DATA!C830&amp;" - "&amp;DATA!B830</f>
        <v>Režisér - SN2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0</v>
      </c>
      <c r="K831" s="13">
        <v>0</v>
      </c>
      <c r="L831" s="13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1</v>
      </c>
      <c r="U831">
        <v>0</v>
      </c>
      <c r="V831">
        <v>0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1</v>
      </c>
    </row>
    <row r="832">
      <c r="A832" s="61" t="str">
        <f>DATA!A831</f>
        <v>STU v Bratislave (STUBA)</v>
      </c>
      <c r="B832" s="97" t="str">
        <f>DATA!C831&amp;" - "&amp;DATA!B831</f>
        <v>Scénograf - SN2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0</v>
      </c>
      <c r="K832" s="13">
        <v>0</v>
      </c>
      <c r="L832" s="13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1</v>
      </c>
      <c r="U832">
        <v>0</v>
      </c>
      <c r="V832">
        <v>0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1</v>
      </c>
    </row>
    <row r="833">
      <c r="A833" s="61" t="str">
        <f>DATA!A832</f>
        <v>STU v Bratislave (STUBA)</v>
      </c>
      <c r="B833" s="97" t="str">
        <f>DATA!C832&amp;" - "&amp;DATA!B832</f>
        <v>Výtvarník - SN2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0</v>
      </c>
      <c r="K833" s="13">
        <v>0</v>
      </c>
      <c r="L833" s="1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5.5</v>
      </c>
      <c r="U833">
        <v>0</v>
      </c>
      <c r="V833">
        <v>0</v>
      </c>
      <c r="W833">
        <v>0</v>
      </c>
      <c r="X833">
        <v>0</v>
      </c>
      <c r="Y833">
        <v>5.5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5.5</v>
      </c>
    </row>
    <row r="834">
      <c r="A834" s="61" t="str">
        <f>DATA!A833</f>
        <v>STU v Bratislave (STUBA)</v>
      </c>
      <c r="B834" s="97" t="str">
        <f>DATA!C833&amp;" - "&amp;DATA!B833</f>
        <v>Architekt - SN3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0</v>
      </c>
      <c r="K834" s="13">
        <v>0</v>
      </c>
      <c r="L834" s="13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0.9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0.9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0.9</v>
      </c>
    </row>
    <row r="835">
      <c r="A835" s="61" t="str">
        <f>DATA!A834</f>
        <v>STU v Bratislave (STUBA)</v>
      </c>
      <c r="B835" s="97" t="str">
        <f>DATA!C834&amp;" - "&amp;DATA!B834</f>
        <v>Dizajnér - SN3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0</v>
      </c>
      <c r="K835" s="13">
        <v>0</v>
      </c>
      <c r="L835" s="13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3.8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3.8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3.8</v>
      </c>
    </row>
    <row r="836">
      <c r="A836" s="61" t="str">
        <f>DATA!A835</f>
        <v>STU v Bratislave (STUBA)</v>
      </c>
      <c r="B836" s="97" t="str">
        <f>DATA!C835&amp;" - "&amp;DATA!B835</f>
        <v>Výtvarník - SN3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0</v>
      </c>
      <c r="K836" s="13">
        <v>0</v>
      </c>
      <c r="L836" s="13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5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5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5</v>
      </c>
    </row>
    <row r="837">
      <c r="A837" s="61" t="str">
        <f>DATA!A836</f>
        <v>STU v Bratislave (STUBA)</v>
      </c>
      <c r="B837" s="97" t="str">
        <f>DATA!C836&amp;" - "&amp;DATA!B836</f>
        <v>Architekt - SR1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0</v>
      </c>
      <c r="K837" s="13">
        <v>0</v>
      </c>
      <c r="L837" s="13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12.77334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12.77334</v>
      </c>
      <c r="AB837">
        <v>0</v>
      </c>
      <c r="AC837">
        <v>0</v>
      </c>
      <c r="AD837" s="84">
        <v>0</v>
      </c>
      <c r="AE837" s="89">
        <f>SUM(C837,J837,T837,AD837,)</f>
        <v>12.77334</v>
      </c>
    </row>
    <row r="838">
      <c r="A838" s="61" t="str">
        <f>DATA!A837</f>
        <v>STU v Bratislave (STUBA)</v>
      </c>
      <c r="B838" s="97" t="str">
        <f>DATA!C837&amp;" - "&amp;DATA!B837</f>
        <v>Dizajnér - SR1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0</v>
      </c>
      <c r="K838" s="13">
        <v>0</v>
      </c>
      <c r="L838" s="13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0.5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0.5</v>
      </c>
      <c r="AB838">
        <v>0</v>
      </c>
      <c r="AC838">
        <v>0</v>
      </c>
      <c r="AD838" s="84">
        <v>0</v>
      </c>
      <c r="AE838" s="89">
        <f>SUM(C838,J838,T838,AD838,)</f>
        <v>0.5</v>
      </c>
    </row>
    <row r="839">
      <c r="A839" s="61" t="str">
        <f>DATA!A838</f>
        <v>STU v Bratislave (STUBA)</v>
      </c>
      <c r="B839" s="97" t="str">
        <f>DATA!C838&amp;" - "&amp;DATA!B838</f>
        <v>Scénograf - SR1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0</v>
      </c>
      <c r="K839" s="13">
        <v>0</v>
      </c>
      <c r="L839" s="13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 s="84">
        <f>SUM(U839:AC839)</f>
        <v>1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1</v>
      </c>
      <c r="AB839">
        <v>0</v>
      </c>
      <c r="AC839">
        <v>0</v>
      </c>
      <c r="AD839" s="84">
        <v>0</v>
      </c>
      <c r="AE839" s="89">
        <f>SUM(C839,J839,T839,AD839,)</f>
        <v>1</v>
      </c>
    </row>
    <row r="840">
      <c r="A840" s="61" t="str">
        <f>DATA!A839</f>
        <v>STU v Bratislave (STUBA)</v>
      </c>
      <c r="B840" s="97" t="str">
        <f>DATA!C839&amp;" - "&amp;DATA!B839</f>
        <v>Výtvarník - SR1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0</v>
      </c>
      <c r="K840" s="13">
        <v>0</v>
      </c>
      <c r="L840" s="13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 s="84">
        <f>SUM(U840:AC840)</f>
        <v>14.1429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14.1429</v>
      </c>
      <c r="AB840">
        <v>0</v>
      </c>
      <c r="AC840">
        <v>0</v>
      </c>
      <c r="AD840" s="84">
        <v>0</v>
      </c>
      <c r="AE840" s="89">
        <f>SUM(C840,J840,T840,AD840,)</f>
        <v>14.1429</v>
      </c>
    </row>
    <row r="841">
      <c r="A841" s="61" t="str">
        <f>DATA!A840</f>
        <v>STU v Bratislave (STUBA)</v>
      </c>
      <c r="B841" s="97" t="str">
        <f>DATA!C840&amp;" - "&amp;DATA!B840</f>
        <v>Architekt - SR2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0</v>
      </c>
      <c r="K841" s="13">
        <v>0</v>
      </c>
      <c r="L841" s="13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 s="84">
        <f>SUM(U841:AC841)</f>
        <v>24.78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24.78</v>
      </c>
      <c r="AC841">
        <v>0</v>
      </c>
      <c r="AD841" s="84">
        <v>0</v>
      </c>
      <c r="AE841" s="89">
        <f>SUM(C841,J841,T841,AD841,)</f>
        <v>24.78</v>
      </c>
    </row>
    <row r="842">
      <c r="A842" s="61" t="str">
        <f>DATA!A841</f>
        <v>STU v Bratislave (STUBA)</v>
      </c>
      <c r="B842" s="97" t="str">
        <f>DATA!C841&amp;" - "&amp;DATA!B841</f>
        <v>Dizajnér - SR2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0</v>
      </c>
      <c r="K842" s="13">
        <v>0</v>
      </c>
      <c r="L842" s="13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 s="84">
        <f>SUM(U842:AC842)</f>
        <v>6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6</v>
      </c>
      <c r="AC842">
        <v>0</v>
      </c>
      <c r="AD842" s="84">
        <v>0</v>
      </c>
      <c r="AE842" s="89">
        <f>SUM(C842,J842,T842,AD842,)</f>
        <v>6</v>
      </c>
    </row>
    <row r="843">
      <c r="A843" s="61" t="str">
        <f>DATA!A842</f>
        <v>STU v Bratislave (STUBA)</v>
      </c>
      <c r="B843" s="97" t="str">
        <f>DATA!C842&amp;" - "&amp;DATA!B842</f>
        <v>Kurátor výstavy - SR2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0</v>
      </c>
      <c r="K843" s="13">
        <v>0</v>
      </c>
      <c r="L843" s="1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 s="84">
        <f>SUM(U843:AC843)</f>
        <v>2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2</v>
      </c>
      <c r="AC843">
        <v>0</v>
      </c>
      <c r="AD843" s="84">
        <v>0</v>
      </c>
      <c r="AE843" s="89">
        <f>SUM(C843,J843,T843,AD843,)</f>
        <v>2</v>
      </c>
    </row>
    <row r="844">
      <c r="A844" s="61" t="str">
        <f>DATA!A843</f>
        <v>STU v Bratislave (STUBA)</v>
      </c>
      <c r="B844" s="97" t="str">
        <f>DATA!C843&amp;" - "&amp;DATA!B843</f>
        <v>Scénograf - SR2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0</v>
      </c>
      <c r="K844" s="13">
        <v>0</v>
      </c>
      <c r="L844" s="13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 s="84">
        <f>SUM(U844:AC844)</f>
        <v>1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1</v>
      </c>
      <c r="AC844">
        <v>0</v>
      </c>
      <c r="AD844" s="84">
        <v>0</v>
      </c>
      <c r="AE844" s="89">
        <f>SUM(C844,J844,T844,AD844,)</f>
        <v>1</v>
      </c>
    </row>
    <row r="845">
      <c r="A845" s="61" t="str">
        <f>DATA!A844</f>
        <v>STU v Bratislave (STUBA)</v>
      </c>
      <c r="B845" s="97" t="str">
        <f>DATA!C844&amp;" - "&amp;DATA!B844</f>
        <v>Výtvarník - SR2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0</v>
      </c>
      <c r="K845" s="13">
        <v>0</v>
      </c>
      <c r="L845" s="13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 s="84">
        <f>SUM(U845:AC845)</f>
        <v>14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14</v>
      </c>
      <c r="AC845">
        <v>0</v>
      </c>
      <c r="AD845" s="84">
        <v>0</v>
      </c>
      <c r="AE845" s="89">
        <f>SUM(C845,J845,T845,AD845,)</f>
        <v>14</v>
      </c>
    </row>
    <row r="846">
      <c r="A846" s="61" t="str">
        <f>DATA!A845</f>
        <v>STU v Bratislave (STUBA)</v>
      </c>
      <c r="B846" s="97" t="str">
        <f>DATA!C845&amp;" - "&amp;DATA!B845</f>
        <v>Architekt - SR3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0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 s="84">
        <f>SUM(U846:AC846)</f>
        <v>6.98334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6.98334</v>
      </c>
      <c r="AD846" s="84">
        <v>0</v>
      </c>
      <c r="AE846" s="89">
        <f>SUM(C846,J846,T846,AD846,)</f>
        <v>6.98334</v>
      </c>
    </row>
    <row r="847">
      <c r="A847" s="61" t="str">
        <f>DATA!A846</f>
        <v>STU v Bratislave (STUBA)</v>
      </c>
      <c r="B847" s="97" t="str">
        <f>DATA!C846&amp;" - "&amp;DATA!B846</f>
        <v>Dizajnér - SR3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0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 s="84">
        <f>SUM(U847:AC847)</f>
        <v>11.5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11.5</v>
      </c>
      <c r="AD847" s="84">
        <v>0</v>
      </c>
      <c r="AE847" s="89">
        <f>SUM(C847,J847,T847,AD847,)</f>
        <v>11.5</v>
      </c>
    </row>
    <row r="848">
      <c r="A848" s="61" t="str">
        <f>DATA!A847</f>
        <v>STU v Bratislave (STUBA)</v>
      </c>
      <c r="B848" s="97" t="str">
        <f>DATA!C847&amp;" - "&amp;DATA!B847</f>
        <v>Kurátor výstavy - SR3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0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 s="84">
        <f>SUM(U848:AC848)</f>
        <v>1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1</v>
      </c>
      <c r="AD848" s="84">
        <v>0</v>
      </c>
      <c r="AE848" s="89">
        <f>SUM(C848,J848,T848,AD848,)</f>
        <v>1</v>
      </c>
    </row>
    <row r="849">
      <c r="A849" s="61" t="str">
        <f>DATA!A848</f>
        <v>STU v Bratislave (STUBA)</v>
      </c>
      <c r="B849" s="97" t="str">
        <f>DATA!C848&amp;" - "&amp;DATA!B848</f>
        <v>Výtvarník - SR3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0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 s="84">
        <f>SUM(U849:AC849)</f>
        <v>1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1</v>
      </c>
      <c r="AD849" s="84">
        <v>0</v>
      </c>
      <c r="AE849" s="89">
        <f>SUM(C849,J849,T849,AD849,)</f>
        <v>1</v>
      </c>
    </row>
    <row r="850">
      <c r="A850" s="61" t="str">
        <f>DATA!A849</f>
        <v>STU v Bratislave (STUBA)</v>
      </c>
      <c r="B850" s="97" t="str">
        <f>DATA!C849&amp;" - "&amp;DATA!B849</f>
        <v>Architekt - ZM2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0.5</v>
      </c>
      <c r="K850" s="13">
        <v>0</v>
      </c>
      <c r="L850" s="13">
        <v>0.5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0.5</v>
      </c>
    </row>
    <row r="851">
      <c r="A851" s="61" t="str">
        <f>DATA!A850</f>
        <v>STU v Bratislave (STUBA)</v>
      </c>
      <c r="B851" s="97" t="str">
        <f>DATA!C850&amp;" - "&amp;DATA!B850</f>
        <v>Kurátor výstavy - ZM2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1</v>
      </c>
      <c r="K851" s="13">
        <v>0</v>
      </c>
      <c r="L851" s="13">
        <v>1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 s="84">
        <f>SUM(U851:AC851)</f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1</v>
      </c>
    </row>
    <row r="852">
      <c r="A852" s="61" t="str">
        <f>DATA!A851</f>
        <v>STU v Bratislave (STUBA)</v>
      </c>
      <c r="B852" s="97" t="str">
        <f>DATA!C851&amp;" - "&amp;DATA!B851</f>
        <v>Architekt - ZN1</v>
      </c>
      <c r="C852" s="84">
        <f>SUM(D852:I852)</f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1.5</v>
      </c>
      <c r="K852" s="13">
        <v>0</v>
      </c>
      <c r="L852" s="13">
        <v>0</v>
      </c>
      <c r="M852">
        <v>0</v>
      </c>
      <c r="N852">
        <v>1.5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1.5</v>
      </c>
    </row>
    <row r="853">
      <c r="A853" s="61" t="str">
        <f>DATA!A852</f>
        <v>STU v Bratislave (STUBA)</v>
      </c>
      <c r="B853" s="97" t="str">
        <f>DATA!C852&amp;" - "&amp;DATA!B852</f>
        <v>Dizajnér - ZN1</v>
      </c>
      <c r="C853" s="84">
        <f>SUM(D853:I853)</f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0.9</v>
      </c>
      <c r="K853" s="13">
        <v>0</v>
      </c>
      <c r="L853" s="13">
        <v>0</v>
      </c>
      <c r="M853">
        <v>0</v>
      </c>
      <c r="N853">
        <v>0.9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0.9</v>
      </c>
    </row>
    <row r="854">
      <c r="A854" s="61" t="str">
        <f>DATA!A853</f>
        <v>STU v Bratislave (STUBA)</v>
      </c>
      <c r="B854" s="97" t="str">
        <f>DATA!C853&amp;" - "&amp;DATA!B853</f>
        <v>Výtvarník - ZN1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17.16667</v>
      </c>
      <c r="K854" s="13">
        <v>0</v>
      </c>
      <c r="L854" s="13">
        <v>0</v>
      </c>
      <c r="M854">
        <v>0</v>
      </c>
      <c r="N854">
        <v>17.16667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17.16667</v>
      </c>
    </row>
    <row r="855">
      <c r="A855" s="61" t="str">
        <f>DATA!A854</f>
        <v>STU v Bratislave (STUBA)</v>
      </c>
      <c r="B855" s="97" t="str">
        <f>DATA!C854&amp;" - "&amp;DATA!B854</f>
        <v>Architekt - ZN2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0.4</v>
      </c>
      <c r="K855" s="13">
        <v>0</v>
      </c>
      <c r="L855" s="13">
        <v>0</v>
      </c>
      <c r="M855">
        <v>0</v>
      </c>
      <c r="N855">
        <v>0</v>
      </c>
      <c r="O855">
        <v>0.4</v>
      </c>
      <c r="P855">
        <v>0</v>
      </c>
      <c r="Q855">
        <v>0</v>
      </c>
      <c r="R855">
        <v>0</v>
      </c>
      <c r="S855">
        <v>0</v>
      </c>
      <c r="T855" s="84">
        <f>SUM(U855:AC855)</f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0.4</v>
      </c>
    </row>
    <row r="856">
      <c r="A856" s="61" t="str">
        <f>DATA!A855</f>
        <v>PEVŠ (PEVŠ.Bratislava)</v>
      </c>
      <c r="B856" s="97" t="str">
        <f>DATA!C855&amp;" - "&amp;DATA!B855</f>
        <v>Autor námetu - SN1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</v>
      </c>
      <c r="U856">
        <v>0</v>
      </c>
      <c r="V856">
        <v>0</v>
      </c>
      <c r="W856">
        <v>0</v>
      </c>
      <c r="X856">
        <v>1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</v>
      </c>
    </row>
    <row r="857">
      <c r="A857" s="61" t="str">
        <f>DATA!A856</f>
        <v>PEVŠ (PEVŠ.Bratislava)</v>
      </c>
      <c r="B857" s="97" t="str">
        <f>DATA!C856&amp;" - "&amp;DATA!B856</f>
        <v>Autor scenára - SN1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1</v>
      </c>
      <c r="U857">
        <v>0</v>
      </c>
      <c r="V857">
        <v>0</v>
      </c>
      <c r="W857">
        <v>0</v>
      </c>
      <c r="X857">
        <v>1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1</v>
      </c>
    </row>
    <row r="858">
      <c r="A858" s="61" t="str">
        <f>DATA!A857</f>
        <v>PEVŠ (PEVŠ.Bratislava)</v>
      </c>
      <c r="B858" s="97" t="str">
        <f>DATA!C857&amp;" - "&amp;DATA!B857</f>
        <v>Režisér - SN1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1</v>
      </c>
      <c r="U858">
        <v>0</v>
      </c>
      <c r="V858">
        <v>0</v>
      </c>
      <c r="W858">
        <v>0</v>
      </c>
      <c r="X858">
        <v>1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1</v>
      </c>
    </row>
    <row r="859">
      <c r="A859" s="61" t="str">
        <f>DATA!A858</f>
        <v>PEVŠ (PEVŠ.Bratislava)</v>
      </c>
      <c r="B859" s="97" t="str">
        <f>DATA!C858&amp;" - "&amp;DATA!B858</f>
        <v>Autor námetu - SN2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1</v>
      </c>
      <c r="U859">
        <v>0</v>
      </c>
      <c r="V859">
        <v>0</v>
      </c>
      <c r="W859">
        <v>0</v>
      </c>
      <c r="X859">
        <v>0</v>
      </c>
      <c r="Y859">
        <v>1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1</v>
      </c>
    </row>
    <row r="860">
      <c r="A860" s="61" t="str">
        <f>DATA!A859</f>
        <v>PEVŠ (PEVŠ.Bratislava)</v>
      </c>
      <c r="B860" s="97" t="str">
        <f>DATA!C859&amp;" - "&amp;DATA!B859</f>
        <v>Autor scenára - SN2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1</v>
      </c>
      <c r="U860">
        <v>0</v>
      </c>
      <c r="V860">
        <v>0</v>
      </c>
      <c r="W860">
        <v>0</v>
      </c>
      <c r="X860">
        <v>0</v>
      </c>
      <c r="Y860">
        <v>1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1</v>
      </c>
    </row>
    <row r="861">
      <c r="A861" s="61" t="str">
        <f>DATA!A860</f>
        <v>PEVŠ (PEVŠ.Bratislava)</v>
      </c>
      <c r="B861" s="97" t="str">
        <f>DATA!C860&amp;" - "&amp;DATA!B860</f>
        <v>Režisér - SN2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1</v>
      </c>
      <c r="U861">
        <v>0</v>
      </c>
      <c r="V861">
        <v>0</v>
      </c>
      <c r="W861">
        <v>0</v>
      </c>
      <c r="X861">
        <v>0</v>
      </c>
      <c r="Y861">
        <v>1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1</v>
      </c>
    </row>
    <row r="862">
      <c r="A862" s="61" t="str">
        <f>DATA!A861</f>
        <v>HUAJA (HUAJA.BŠ)</v>
      </c>
      <c r="B862" s="97" t="str">
        <f>DATA!C861&amp;" - "&amp;DATA!B861</f>
        <v>Autor hudby - EM1</v>
      </c>
      <c r="C862" s="84">
        <f>SUM(D862:I862)</f>
        <v>1</v>
      </c>
      <c r="D862" s="13">
        <v>1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1</v>
      </c>
    </row>
    <row r="863">
      <c r="A863" s="61" t="str">
        <f>DATA!A862</f>
        <v>HUAJA (HUAJA.BŠ)</v>
      </c>
      <c r="B863" s="97" t="str">
        <f>DATA!C862&amp;" - "&amp;DATA!B862</f>
        <v>Spevák - sólista - EN1</v>
      </c>
      <c r="C863" s="84">
        <f>SUM(D863:I863)</f>
        <v>0.24999</v>
      </c>
      <c r="D863" s="13">
        <v>0</v>
      </c>
      <c r="E863" s="13">
        <v>0</v>
      </c>
      <c r="F863" s="13">
        <v>0</v>
      </c>
      <c r="G863" s="13">
        <v>0.24999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0.24999</v>
      </c>
    </row>
    <row r="864">
      <c r="A864" s="61" t="str">
        <f>DATA!A863</f>
        <v>HUAJA (HUAJA.BŠ)</v>
      </c>
      <c r="B864" s="97" t="str">
        <f>DATA!C863&amp;" - "&amp;DATA!B863</f>
        <v>Inštrumentalista - SM1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0.4107</v>
      </c>
      <c r="U864">
        <v>0.4107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0.4107</v>
      </c>
    </row>
    <row r="865">
      <c r="A865" s="61" t="str">
        <f>DATA!A864</f>
        <v>HUAJA (HUAJA.BŠ)</v>
      </c>
      <c r="B865" s="97" t="str">
        <f>DATA!C864&amp;" - "&amp;DATA!B864</f>
        <v>Inštrumentalista - sólista - SM1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0.1429</v>
      </c>
      <c r="U865">
        <v>0.1429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0.1429</v>
      </c>
    </row>
    <row r="866">
      <c r="A866" s="61" t="str">
        <f>DATA!A865</f>
        <v>HUAJA (HUAJA.BŠ)</v>
      </c>
      <c r="B866" s="97" t="str">
        <f>DATA!C865&amp;" - "&amp;DATA!B865</f>
        <v>Spevák - sólista - SM1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0.091</v>
      </c>
      <c r="U866">
        <v>0.091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0.091</v>
      </c>
    </row>
    <row r="867">
      <c r="A867" s="61" t="str">
        <f>DATA!A866</f>
        <v>HUAJA (HUAJA.BŠ)</v>
      </c>
      <c r="B867" s="97" t="str">
        <f>DATA!C866&amp;" - "&amp;DATA!B866</f>
        <v>Dirigent - SM2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1</v>
      </c>
      <c r="U867">
        <v>0</v>
      </c>
      <c r="V867">
        <v>1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1</v>
      </c>
    </row>
    <row r="868">
      <c r="A868" s="61" t="str">
        <f>DATA!A867</f>
        <v>HUAJA (HUAJA.BŠ)</v>
      </c>
      <c r="B868" s="97" t="str">
        <f>DATA!C867&amp;" - "&amp;DATA!B867</f>
        <v>Dirigent - SM3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</v>
      </c>
      <c r="U868">
        <v>0</v>
      </c>
      <c r="V868">
        <v>0</v>
      </c>
      <c r="W868">
        <v>1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</v>
      </c>
    </row>
    <row r="869">
      <c r="A869" s="61" t="str">
        <f>DATA!A868</f>
        <v>HUAJA (HUAJA.BŠ)</v>
      </c>
      <c r="B869" s="97" t="str">
        <f>DATA!C868&amp;" - "&amp;DATA!B868</f>
        <v>Inštrumentalista - SN1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0.41026</v>
      </c>
      <c r="U869">
        <v>0</v>
      </c>
      <c r="V869">
        <v>0</v>
      </c>
      <c r="W869">
        <v>0</v>
      </c>
      <c r="X869">
        <v>0.41026</v>
      </c>
      <c r="Y869">
        <v>0</v>
      </c>
      <c r="Z869">
        <v>0</v>
      </c>
      <c r="AA869">
        <v>0</v>
      </c>
      <c r="AB869">
        <v>0</v>
      </c>
      <c r="AC869">
        <v>0</v>
      </c>
      <c r="AD869" s="84">
        <v>0</v>
      </c>
      <c r="AE869" s="89">
        <f>SUM(C869,J869,T869,AD869,)</f>
        <v>0.41026</v>
      </c>
    </row>
    <row r="870">
      <c r="A870" s="61" t="str">
        <f>DATA!A869</f>
        <v>HUAJA (HUAJA.BŠ)</v>
      </c>
      <c r="B870" s="97" t="str">
        <f>DATA!C869&amp;" - "&amp;DATA!B869</f>
        <v>Inštrumentalista - SN2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0.07142</v>
      </c>
      <c r="U870">
        <v>0</v>
      </c>
      <c r="V870">
        <v>0</v>
      </c>
      <c r="W870">
        <v>0</v>
      </c>
      <c r="X870">
        <v>0</v>
      </c>
      <c r="Y870">
        <v>0.07142</v>
      </c>
      <c r="Z870">
        <v>0</v>
      </c>
      <c r="AA870">
        <v>0</v>
      </c>
      <c r="AB870">
        <v>0</v>
      </c>
      <c r="AC870">
        <v>0</v>
      </c>
      <c r="AD870" s="84">
        <v>0</v>
      </c>
      <c r="AE870" s="89">
        <f>SUM(C870,J870,T870,AD870,)</f>
        <v>0.07142</v>
      </c>
    </row>
    <row r="871">
      <c r="A871" s="61" t="str">
        <f>DATA!A870</f>
        <v>HUAJA (HUAJA.BŠ)</v>
      </c>
      <c r="B871" s="97" t="str">
        <f>DATA!C870&amp;" - "&amp;DATA!B870</f>
        <v>Spevák - sólista - SN3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0.16666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0.16666</v>
      </c>
      <c r="AA871">
        <v>0</v>
      </c>
      <c r="AB871">
        <v>0</v>
      </c>
      <c r="AC871">
        <v>0</v>
      </c>
      <c r="AD871" s="84">
        <v>0</v>
      </c>
      <c r="AE871" s="89">
        <f>SUM(C871,J871,T871,AD871,)</f>
        <v>0.16666</v>
      </c>
    </row>
    <row r="872">
      <c r="A872" s="61" t="str">
        <f>DATA!A871</f>
        <v>HUAJA (HUAJA.BŠ)</v>
      </c>
      <c r="B872" s="97" t="str">
        <f>DATA!C871&amp;" - "&amp;DATA!B871</f>
        <v>Autor hudby - SR1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1</v>
      </c>
      <c r="AB872">
        <v>0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HUAJA (HUAJA.BŠ)</v>
      </c>
      <c r="B873" s="97" t="str">
        <f>DATA!C872&amp;" - "&amp;DATA!B872</f>
        <v>Spevák - SR3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0.16666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0.16666</v>
      </c>
      <c r="AD873" s="84">
        <v>0</v>
      </c>
      <c r="AE873" s="89">
        <f>SUM(C873,J873,T873,AD873,)</f>
        <v>0.16666</v>
      </c>
    </row>
    <row r="874">
      <c r="A874" s="61" t="str">
        <f>DATA!A873</f>
        <v>HUAJA (HUAJA.BŠ)</v>
      </c>
      <c r="B874" s="97" t="str">
        <f>DATA!C873&amp;" - "&amp;DATA!B873</f>
        <v>Spevák - sólista - SR3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1.5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1.5</v>
      </c>
      <c r="AD874" s="84">
        <v>0</v>
      </c>
      <c r="AE874" s="89">
        <f>SUM(C874,J874,T874,AD874,)</f>
        <v>1.5</v>
      </c>
    </row>
    <row r="875">
      <c r="A875" s="61" t="str">
        <f>DATA!A874</f>
        <v>HUAJA (HUAJA.BŠ)</v>
      </c>
      <c r="B875" s="97" t="str">
        <f>DATA!C874&amp;" - "&amp;DATA!B874</f>
        <v>Spevák - ZN3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0.16666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0.16666</v>
      </c>
      <c r="Q875">
        <v>0</v>
      </c>
      <c r="R875">
        <v>0</v>
      </c>
      <c r="S875">
        <v>0</v>
      </c>
      <c r="T875" s="84">
        <f>SUM(U875:AC875)</f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 s="84">
        <v>0</v>
      </c>
      <c r="AE875" s="89">
        <f>SUM(C875,J875,T875,AD875,)</f>
        <v>0.16666</v>
      </c>
    </row>
    <row r="876">
      <c r="C876" s="89">
        <f>SUM(INDIRECT(ADDRESS(3,3,4)):INDIRECT(ADDRESS(875,3,4)))</f>
        <v>223.50779999999995</v>
      </c>
      <c r="D876" s="89">
        <f>SUM(INDIRECT(ADDRESS(3,4,4)):INDIRECT(ADDRESS(875,4,4)))</f>
        <v>57.2668</v>
      </c>
      <c r="E876" s="89">
        <f>SUM(INDIRECT(ADDRESS(3,5,4)):INDIRECT(ADDRESS(875,5,4)))</f>
        <v>26.901049999999998</v>
      </c>
      <c r="F876" s="89">
        <f>SUM(INDIRECT(ADDRESS(3,6,4)):INDIRECT(ADDRESS(875,6,4)))</f>
        <v>36.925</v>
      </c>
      <c r="G876" s="89">
        <f>SUM(INDIRECT(ADDRESS(3,7,4)):INDIRECT(ADDRESS(875,7,4)))</f>
        <v>52.58161</v>
      </c>
      <c r="H876" s="89">
        <f>SUM(INDIRECT(ADDRESS(3,8,4)):INDIRECT(ADDRESS(875,8,4)))</f>
        <v>25</v>
      </c>
      <c r="I876" s="89">
        <f>SUM(INDIRECT(ADDRESS(3,9,4)):INDIRECT(ADDRESS(875,9,4)))</f>
        <v>24.83334</v>
      </c>
      <c r="J876" s="89">
        <f>SUM(INDIRECT(ADDRESS(3,10,4)):INDIRECT(ADDRESS(875,10,4)))</f>
        <v>227.47343999999998</v>
      </c>
      <c r="K876" s="89">
        <f>SUM(INDIRECT(ADDRESS(3,11,4)):INDIRECT(ADDRESS(875,11,4)))</f>
        <v>23.343339999999998</v>
      </c>
      <c r="L876" s="89">
        <f>SUM(INDIRECT(ADDRESS(3,12,4)):INDIRECT(ADDRESS(875,12,4)))</f>
        <v>15.11667</v>
      </c>
      <c r="M876" s="89">
        <f>SUM(INDIRECT(ADDRESS(3,13,4)):INDIRECT(ADDRESS(875,13,4)))</f>
        <v>55.50001</v>
      </c>
      <c r="N876" s="89">
        <f>SUM(INDIRECT(ADDRESS(3,14,4)):INDIRECT(ADDRESS(875,14,4)))</f>
        <v>75.943390000000008</v>
      </c>
      <c r="O876" s="89">
        <f>SUM(INDIRECT(ADDRESS(3,15,4)):INDIRECT(ADDRESS(875,15,4)))</f>
        <v>37.54</v>
      </c>
      <c r="P876" s="89">
        <f>SUM(INDIRECT(ADDRESS(3,16,4)):INDIRECT(ADDRESS(875,16,4)))</f>
        <v>17.53003</v>
      </c>
      <c r="Q876" s="89">
        <f>SUM(INDIRECT(ADDRESS(3,17,4)):INDIRECT(ADDRESS(875,17,4)))</f>
        <v>0</v>
      </c>
      <c r="R876" s="89">
        <f>SUM(INDIRECT(ADDRESS(3,18,4)):INDIRECT(ADDRESS(875,18,4)))</f>
        <v>0.5</v>
      </c>
      <c r="S876" s="89">
        <f>SUM(INDIRECT(ADDRESS(3,19,4)):INDIRECT(ADDRESS(875,19,4)))</f>
        <v>2</v>
      </c>
      <c r="T876" s="89">
        <f>SUM(INDIRECT(ADDRESS(3,20,4)):INDIRECT(ADDRESS(875,20,4)))</f>
        <v>3847.9580300000011</v>
      </c>
      <c r="U876" s="89">
        <f>SUM(INDIRECT(ADDRESS(3,21,4)):INDIRECT(ADDRESS(875,21,4)))</f>
        <v>253.71689000000004</v>
      </c>
      <c r="V876" s="89">
        <f>SUM(INDIRECT(ADDRESS(3,22,4)):INDIRECT(ADDRESS(875,22,4)))</f>
        <v>233.15842999999998</v>
      </c>
      <c r="W876" s="89">
        <f>SUM(INDIRECT(ADDRESS(3,23,4)):INDIRECT(ADDRESS(875,23,4)))</f>
        <v>644.03298000000007</v>
      </c>
      <c r="X876" s="89">
        <f>SUM(INDIRECT(ADDRESS(3,24,4)):INDIRECT(ADDRESS(875,24,4)))</f>
        <v>397.22853</v>
      </c>
      <c r="Y876" s="89">
        <f>SUM(INDIRECT(ADDRESS(3,25,4)):INDIRECT(ADDRESS(875,25,4)))</f>
        <v>370.96591</v>
      </c>
      <c r="Z876" s="89">
        <f>SUM(INDIRECT(ADDRESS(3,26,4)):INDIRECT(ADDRESS(875,26,4)))</f>
        <v>819.71429</v>
      </c>
      <c r="AA876" s="89">
        <f>SUM(INDIRECT(ADDRESS(3,27,4)):INDIRECT(ADDRESS(875,27,4)))</f>
        <v>244.86165000000003</v>
      </c>
      <c r="AB876" s="89">
        <f>SUM(INDIRECT(ADDRESS(3,28,4)):INDIRECT(ADDRESS(875,28,4)))</f>
        <v>272.77626</v>
      </c>
      <c r="AC876" s="89">
        <f>SUM(INDIRECT(ADDRESS(3,29,4)):INDIRECT(ADDRESS(875,29,4)))</f>
        <v>611.50308999999993</v>
      </c>
      <c r="AD876" s="89">
        <f>SUM(INDIRECT(ADDRESS(3,30,4)):INDIRECT(ADDRESS(875,30,4)))</f>
        <v>78.90696</v>
      </c>
      <c r="AE876" s="89" t="str">
        <f>CONCATENATE("Spolu SR: ",SUM(INDIRECT(ADDRESS(3,31,4)):INDIRECT(ADDRESS(875,31,4))))</f>
        <v>Spolu SR: 4377,84623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Q874"/>
  <sheetViews>
    <sheetView topLeftCell="A1" workbookViewId="0">
      <selection activeCell="M1" sqref="M1"/>
    </sheetView>
  </sheetViews>
  <sheetFormatPr defaultColWidth="15.7109375" defaultRowHeight="15"/>
  <cols>
    <col min="1" max="1" width="15.7109375" style="9"/>
    <col min="5" max="12" width="15.7109375" style="18"/>
    <col min="15" max="15" width="15.7109375" style="7"/>
    <col min="17" max="17" width="15.7109375" style="7"/>
  </cols>
  <sheetData>
    <row r="1">
      <c r="A1" s="9" t="s">
        <v>3</v>
      </c>
      <c r="B1" t="s">
        <v>4</v>
      </c>
      <c r="C1" s="17" t="s">
        <v>14</v>
      </c>
      <c r="D1" s="17" t="s">
        <v>43</v>
      </c>
      <c r="E1" s="9" t="s">
        <v>5</v>
      </c>
      <c r="F1" s="9" t="s">
        <v>6</v>
      </c>
      <c r="G1" s="9"/>
      <c r="H1" s="9"/>
      <c r="I1" s="9"/>
      <c r="J1" s="9"/>
      <c r="K1" s="9"/>
      <c r="L1" s="9"/>
      <c r="M1" s="6">
        <v>45960</v>
      </c>
      <c r="O1" s="11">
        <f>COUNTA(N:N)</f>
        <v>41</v>
      </c>
    </row>
    <row r="2">
      <c r="A2" s="9" t="str">
        <f>VLOOKUP(24712,$M$2:$N$42,2,FALSE)</f>
        <v>UK (UKO)</v>
      </c>
      <c r="B2" t="s">
        <v>7</v>
      </c>
      <c r="C2" t="s">
        <v>85</v>
      </c>
      <c r="D2" t="str">
        <f>CONCATENATE(A2,B2,C2)</f>
        <v>UK (UKO)IDizajnér</v>
      </c>
      <c r="E2" s="18">
        <v>8</v>
      </c>
      <c r="F2" s="18">
        <v>8</v>
      </c>
      <c r="M2" s="5">
        <v>24712</v>
      </c>
      <c r="N2" t="s">
        <v>44</v>
      </c>
    </row>
    <row r="3">
      <c r="A3" s="9" t="str">
        <f>VLOOKUP(24712,$M$2:$N$42,2,FALSE)</f>
        <v>UK (UKO)</v>
      </c>
      <c r="B3" t="s">
        <v>7</v>
      </c>
      <c r="C3" t="s">
        <v>86</v>
      </c>
      <c r="D3" t="str">
        <f>CONCATENATE(A3,B3,C3)</f>
        <v>UK (UKO)IHudobný dramaturg</v>
      </c>
      <c r="E3" s="18">
        <v>1</v>
      </c>
      <c r="F3" s="18">
        <v>1</v>
      </c>
      <c r="M3">
        <v>24757</v>
      </c>
      <c r="N3" t="s">
        <v>45</v>
      </c>
    </row>
    <row r="4">
      <c r="A4" s="9" t="str">
        <f>VLOOKUP(24712,$M$2:$N$42,2,FALSE)</f>
        <v>UK (UKO)</v>
      </c>
      <c r="B4" t="s">
        <v>7</v>
      </c>
      <c r="C4" t="s">
        <v>87</v>
      </c>
      <c r="D4" t="str">
        <f>CONCATENATE(A4,B4,C4)</f>
        <v>UK (UKO)IInštrumentalista</v>
      </c>
      <c r="E4" s="18">
        <v>1</v>
      </c>
      <c r="F4" s="18">
        <v>1</v>
      </c>
      <c r="M4">
        <v>24760</v>
      </c>
      <c r="N4" t="s">
        <v>46</v>
      </c>
    </row>
    <row r="5">
      <c r="A5" s="9" t="str">
        <f>VLOOKUP(24712,$M$2:$N$42,2,FALSE)</f>
        <v>UK (UKO)</v>
      </c>
      <c r="B5" t="s">
        <v>7</v>
      </c>
      <c r="C5" t="s">
        <v>88</v>
      </c>
      <c r="D5" t="str">
        <f>CONCATENATE(A5,B5,C5)</f>
        <v>UK (UKO)IKurátor výstavy</v>
      </c>
      <c r="E5" s="18">
        <v>3</v>
      </c>
      <c r="F5" s="18">
        <v>3</v>
      </c>
      <c r="M5">
        <v>24761</v>
      </c>
      <c r="N5" t="s">
        <v>47</v>
      </c>
    </row>
    <row r="6">
      <c r="A6" s="9" t="str">
        <f>VLOOKUP(24712,$M$2:$N$42,2,FALSE)</f>
        <v>UK (UKO)</v>
      </c>
      <c r="B6" t="s">
        <v>89</v>
      </c>
      <c r="C6" t="s">
        <v>90</v>
      </c>
      <c r="D6" t="str">
        <f>CONCATENATE(A6,B6,C6)</f>
        <v>UK (UKO)SM1Dirigent</v>
      </c>
      <c r="E6" s="18">
        <v>1</v>
      </c>
      <c r="F6" s="18">
        <v>1</v>
      </c>
      <c r="M6">
        <v>24779</v>
      </c>
      <c r="N6" t="s">
        <v>48</v>
      </c>
    </row>
    <row r="7">
      <c r="A7" s="9" t="str">
        <f>VLOOKUP(24712,$M$2:$N$42,2,FALSE)</f>
        <v>UK (UKO)</v>
      </c>
      <c r="B7" t="s">
        <v>89</v>
      </c>
      <c r="C7" t="s">
        <v>87</v>
      </c>
      <c r="D7" t="str">
        <f>CONCATENATE(A7,B7,C7)</f>
        <v>UK (UKO)SM1Inštrumentalista</v>
      </c>
      <c r="E7" s="18">
        <v>0.25</v>
      </c>
      <c r="F7" s="18">
        <v>1</v>
      </c>
      <c r="M7">
        <v>24780</v>
      </c>
      <c r="N7" t="s">
        <v>49</v>
      </c>
    </row>
    <row r="8">
      <c r="A8" s="9" t="str">
        <f>VLOOKUP(24712,$M$2:$N$42,2,FALSE)</f>
        <v>UK (UKO)</v>
      </c>
      <c r="B8" t="s">
        <v>89</v>
      </c>
      <c r="C8" t="s">
        <v>91</v>
      </c>
      <c r="D8" t="str">
        <f>CONCATENATE(A8,B8,C8)</f>
        <v>UK (UKO)SM1Výtvarník</v>
      </c>
      <c r="E8" s="18">
        <v>1</v>
      </c>
      <c r="F8" s="18">
        <v>1</v>
      </c>
      <c r="M8">
        <v>24783</v>
      </c>
      <c r="N8" t="s">
        <v>50</v>
      </c>
    </row>
    <row r="9">
      <c r="A9" s="9" t="str">
        <f>VLOOKUP(24712,$M$2:$N$42,2,FALSE)</f>
        <v>UK (UKO)</v>
      </c>
      <c r="B9" t="s">
        <v>92</v>
      </c>
      <c r="C9" t="s">
        <v>91</v>
      </c>
      <c r="D9" t="str">
        <f>CONCATENATE(A9,B9,C9)</f>
        <v>UK (UKO)SM2Výtvarník</v>
      </c>
      <c r="E9" s="18">
        <v>18</v>
      </c>
      <c r="F9" s="18">
        <v>18</v>
      </c>
      <c r="M9">
        <v>24791</v>
      </c>
      <c r="N9" t="s">
        <v>51</v>
      </c>
    </row>
    <row r="10">
      <c r="A10" s="9" t="str">
        <f>VLOOKUP(24712,$M$2:$N$42,2,FALSE)</f>
        <v>UK (UKO)</v>
      </c>
      <c r="B10" t="s">
        <v>93</v>
      </c>
      <c r="C10" t="s">
        <v>90</v>
      </c>
      <c r="D10" t="str">
        <f>CONCATENATE(A10,B10,C10)</f>
        <v>UK (UKO)SM3Dirigent</v>
      </c>
      <c r="E10" s="18">
        <v>4</v>
      </c>
      <c r="F10" s="18">
        <v>4</v>
      </c>
      <c r="M10">
        <v>24792</v>
      </c>
      <c r="N10" t="s">
        <v>52</v>
      </c>
    </row>
    <row r="11">
      <c r="A11" s="9" t="str">
        <f>VLOOKUP(24712,$M$2:$N$42,2,FALSE)</f>
        <v>UK (UKO)</v>
      </c>
      <c r="B11" t="s">
        <v>93</v>
      </c>
      <c r="C11" t="s">
        <v>87</v>
      </c>
      <c r="D11" t="str">
        <f>CONCATENATE(A11,B11,C11)</f>
        <v>UK (UKO)SM3Inštrumentalista</v>
      </c>
      <c r="E11" s="18">
        <v>0.5</v>
      </c>
      <c r="F11" s="18">
        <v>1</v>
      </c>
      <c r="M11">
        <v>24793</v>
      </c>
      <c r="N11" t="s">
        <v>53</v>
      </c>
    </row>
    <row r="12">
      <c r="A12" s="9" t="str">
        <f>VLOOKUP(24712,$M$2:$N$42,2,FALSE)</f>
        <v>UK (UKO)</v>
      </c>
      <c r="B12" t="s">
        <v>93</v>
      </c>
      <c r="C12" t="s">
        <v>91</v>
      </c>
      <c r="D12" t="str">
        <f>CONCATENATE(A12,B12,C12)</f>
        <v>UK (UKO)SM3Výtvarník</v>
      </c>
      <c r="E12" s="18">
        <v>5</v>
      </c>
      <c r="F12" s="18">
        <v>5</v>
      </c>
      <c r="M12">
        <v>24796</v>
      </c>
      <c r="N12" t="s">
        <v>54</v>
      </c>
    </row>
    <row r="13">
      <c r="A13" s="9" t="str">
        <f>VLOOKUP(24712,$M$2:$N$42,2,FALSE)</f>
        <v>UK (UKO)</v>
      </c>
      <c r="B13" t="s">
        <v>94</v>
      </c>
      <c r="C13" t="s">
        <v>95</v>
      </c>
      <c r="D13" t="str">
        <f>CONCATENATE(A13,B13,C13)</f>
        <v>UK (UKO)SN1Autor námetu</v>
      </c>
      <c r="E13" s="18">
        <v>1</v>
      </c>
      <c r="F13" s="18">
        <v>1</v>
      </c>
      <c r="M13">
        <v>24800</v>
      </c>
      <c r="N13" t="s">
        <v>55</v>
      </c>
    </row>
    <row r="14">
      <c r="A14" s="9" t="str">
        <f>VLOOKUP(24712,$M$2:$N$42,2,FALSE)</f>
        <v>UK (UKO)</v>
      </c>
      <c r="B14" t="s">
        <v>94</v>
      </c>
      <c r="C14" t="s">
        <v>85</v>
      </c>
      <c r="D14" t="str">
        <f>CONCATENATE(A14,B14,C14)</f>
        <v>UK (UKO)SN1Dizajnér</v>
      </c>
      <c r="E14" s="18">
        <v>2</v>
      </c>
      <c r="F14" s="18">
        <v>2</v>
      </c>
      <c r="M14">
        <v>24801</v>
      </c>
      <c r="N14" t="s">
        <v>56</v>
      </c>
    </row>
    <row r="15">
      <c r="A15" s="9" t="str">
        <f>VLOOKUP(24712,$M$2:$N$42,2,FALSE)</f>
        <v>UK (UKO)</v>
      </c>
      <c r="B15" t="s">
        <v>94</v>
      </c>
      <c r="C15" t="s">
        <v>96</v>
      </c>
      <c r="D15" t="str">
        <f>CONCATENATE(A15,B15,C15)</f>
        <v>UK (UKO)SN1Dramaturg</v>
      </c>
      <c r="E15" s="18">
        <v>1</v>
      </c>
      <c r="F15" s="18">
        <v>1</v>
      </c>
      <c r="M15">
        <v>24803</v>
      </c>
      <c r="N15" t="s">
        <v>57</v>
      </c>
    </row>
    <row r="16">
      <c r="A16" s="9" t="str">
        <f>VLOOKUP(24712,$M$2:$N$42,2,FALSE)</f>
        <v>UK (UKO)</v>
      </c>
      <c r="B16" t="s">
        <v>94</v>
      </c>
      <c r="C16" t="s">
        <v>97</v>
      </c>
      <c r="D16" t="str">
        <f>CONCATENATE(A16,B16,C16)</f>
        <v>UK (UKO)SN1Dramaturg projektu</v>
      </c>
      <c r="E16" s="18">
        <v>1.25</v>
      </c>
      <c r="F16" s="18">
        <v>2</v>
      </c>
      <c r="M16">
        <v>24805</v>
      </c>
      <c r="N16" t="s">
        <v>58</v>
      </c>
    </row>
    <row r="17">
      <c r="A17" s="9" t="str">
        <f>VLOOKUP(24712,$M$2:$N$42,2,FALSE)</f>
        <v>UK (UKO)</v>
      </c>
      <c r="B17" t="s">
        <v>94</v>
      </c>
      <c r="C17" t="s">
        <v>86</v>
      </c>
      <c r="D17" t="str">
        <f>CONCATENATE(A17,B17,C17)</f>
        <v>UK (UKO)SN1Hudobný dramaturg</v>
      </c>
      <c r="E17" s="18">
        <v>3</v>
      </c>
      <c r="F17" s="18">
        <v>3</v>
      </c>
      <c r="M17">
        <v>24806</v>
      </c>
      <c r="N17" t="s">
        <v>59</v>
      </c>
    </row>
    <row r="18">
      <c r="A18" s="9" t="str">
        <f>VLOOKUP(24712,$M$2:$N$42,2,FALSE)</f>
        <v>UK (UKO)</v>
      </c>
      <c r="B18" t="s">
        <v>94</v>
      </c>
      <c r="C18" t="s">
        <v>87</v>
      </c>
      <c r="D18" t="str">
        <f>CONCATENATE(A18,B18,C18)</f>
        <v>UK (UKO)SN1Inštrumentalista</v>
      </c>
      <c r="E18" s="18">
        <v>1.55004</v>
      </c>
      <c r="F18" s="18">
        <v>7</v>
      </c>
      <c r="M18">
        <v>24807</v>
      </c>
      <c r="N18" t="s">
        <v>60</v>
      </c>
    </row>
    <row r="19">
      <c r="A19" s="9" t="str">
        <f>VLOOKUP(24712,$M$2:$N$42,2,FALSE)</f>
        <v>UK (UKO)</v>
      </c>
      <c r="B19" t="s">
        <v>94</v>
      </c>
      <c r="C19" t="s">
        <v>98</v>
      </c>
      <c r="D19" t="str">
        <f>CONCATENATE(A19,B19,C19)</f>
        <v>UK (UKO)SN1Spevák</v>
      </c>
      <c r="E19" s="18">
        <v>0.99999</v>
      </c>
      <c r="F19" s="18">
        <v>3</v>
      </c>
      <c r="M19">
        <v>24808</v>
      </c>
      <c r="N19" t="s">
        <v>61</v>
      </c>
    </row>
    <row r="20">
      <c r="A20" s="9" t="str">
        <f>VLOOKUP(24712,$M$2:$N$42,2,FALSE)</f>
        <v>UK (UKO)</v>
      </c>
      <c r="B20" t="s">
        <v>94</v>
      </c>
      <c r="C20" t="s">
        <v>99</v>
      </c>
      <c r="D20" t="str">
        <f>CONCATENATE(A20,B20,C20)</f>
        <v>UK (UKO)SN1Spevák - sólista</v>
      </c>
      <c r="E20" s="18">
        <v>1</v>
      </c>
      <c r="F20" s="18">
        <v>1</v>
      </c>
      <c r="M20">
        <v>24811</v>
      </c>
      <c r="N20" t="s">
        <v>62</v>
      </c>
    </row>
    <row r="21">
      <c r="A21" s="9" t="str">
        <f>VLOOKUP(24712,$M$2:$N$42,2,FALSE)</f>
        <v>UK (UKO)</v>
      </c>
      <c r="B21" t="s">
        <v>100</v>
      </c>
      <c r="C21" t="s">
        <v>101</v>
      </c>
      <c r="D21" t="str">
        <f>CONCATENATE(A21,B21,C21)</f>
        <v>UK (UKO)SN2Autor komentára</v>
      </c>
      <c r="E21" s="18">
        <v>0.5</v>
      </c>
      <c r="F21" s="18">
        <v>1</v>
      </c>
      <c r="M21">
        <v>26489</v>
      </c>
      <c r="N21" t="s">
        <v>63</v>
      </c>
    </row>
    <row r="22">
      <c r="A22" s="9" t="str">
        <f>VLOOKUP(24712,$M$2:$N$42,2,FALSE)</f>
        <v>UK (UKO)</v>
      </c>
      <c r="B22" t="s">
        <v>100</v>
      </c>
      <c r="C22" t="s">
        <v>90</v>
      </c>
      <c r="D22" t="str">
        <f>CONCATENATE(A22,B22,C22)</f>
        <v>UK (UKO)SN2Dirigent</v>
      </c>
      <c r="E22" s="18">
        <v>1</v>
      </c>
      <c r="F22" s="18">
        <v>1</v>
      </c>
      <c r="M22">
        <v>27411</v>
      </c>
      <c r="N22" t="s">
        <v>64</v>
      </c>
    </row>
    <row r="23">
      <c r="A23" s="9" t="str">
        <f>VLOOKUP(24712,$M$2:$N$42,2,FALSE)</f>
        <v>UK (UKO)</v>
      </c>
      <c r="B23" t="s">
        <v>100</v>
      </c>
      <c r="C23" t="s">
        <v>86</v>
      </c>
      <c r="D23" t="str">
        <f>CONCATENATE(A23,B23,C23)</f>
        <v>UK (UKO)SN2Hudobný dramaturg</v>
      </c>
      <c r="E23" s="18">
        <v>1</v>
      </c>
      <c r="F23" s="18">
        <v>1</v>
      </c>
      <c r="M23">
        <v>27434</v>
      </c>
      <c r="N23" t="s">
        <v>65</v>
      </c>
    </row>
    <row r="24">
      <c r="A24" s="9" t="str">
        <f>VLOOKUP(24712,$M$2:$N$42,2,FALSE)</f>
        <v>UK (UKO)</v>
      </c>
      <c r="B24" t="s">
        <v>100</v>
      </c>
      <c r="C24" t="s">
        <v>87</v>
      </c>
      <c r="D24" t="str">
        <f>CONCATENATE(A24,B24,C24)</f>
        <v>UK (UKO)SN2Inštrumentalista</v>
      </c>
      <c r="E24" s="18">
        <v>0.45</v>
      </c>
      <c r="F24" s="18">
        <v>2</v>
      </c>
      <c r="M24">
        <v>27441</v>
      </c>
      <c r="N24" t="s">
        <v>66</v>
      </c>
    </row>
    <row r="25">
      <c r="A25" s="9" t="str">
        <f>VLOOKUP(24712,$M$2:$N$42,2,FALSE)</f>
        <v>UK (UKO)</v>
      </c>
      <c r="B25" t="s">
        <v>100</v>
      </c>
      <c r="C25" t="s">
        <v>98</v>
      </c>
      <c r="D25" t="str">
        <f>CONCATENATE(A25,B25,C25)</f>
        <v>UK (UKO)SN2Spevák</v>
      </c>
      <c r="E25" s="18">
        <v>1.33334</v>
      </c>
      <c r="F25" s="18">
        <v>2</v>
      </c>
      <c r="M25">
        <v>27463</v>
      </c>
      <c r="N25" t="s">
        <v>67</v>
      </c>
    </row>
    <row r="26">
      <c r="A26" s="9" t="str">
        <f>VLOOKUP(24712,$M$2:$N$42,2,FALSE)</f>
        <v>UK (UKO)</v>
      </c>
      <c r="B26" t="s">
        <v>100</v>
      </c>
      <c r="C26" t="s">
        <v>91</v>
      </c>
      <c r="D26" t="str">
        <f>CONCATENATE(A26,B26,C26)</f>
        <v>UK (UKO)SN2Výtvarník</v>
      </c>
      <c r="E26" s="18">
        <v>7</v>
      </c>
      <c r="F26" s="18">
        <v>7</v>
      </c>
      <c r="M26">
        <v>27499</v>
      </c>
      <c r="N26" t="s">
        <v>68</v>
      </c>
    </row>
    <row r="27">
      <c r="A27" s="9" t="str">
        <f>VLOOKUP(24712,$M$2:$N$42,2,FALSE)</f>
        <v>UK (UKO)</v>
      </c>
      <c r="B27" t="s">
        <v>102</v>
      </c>
      <c r="C27" t="s">
        <v>85</v>
      </c>
      <c r="D27" t="str">
        <f>CONCATENATE(A27,B27,C27)</f>
        <v>UK (UKO)SN3Dizajnér</v>
      </c>
      <c r="E27" s="18">
        <v>6</v>
      </c>
      <c r="F27" s="18">
        <v>6</v>
      </c>
      <c r="M27">
        <v>27549</v>
      </c>
      <c r="N27" t="s">
        <v>69</v>
      </c>
    </row>
    <row r="28">
      <c r="A28" s="9" t="str">
        <f>VLOOKUP(24712,$M$2:$N$42,2,FALSE)</f>
        <v>UK (UKO)</v>
      </c>
      <c r="B28" t="s">
        <v>102</v>
      </c>
      <c r="C28" t="s">
        <v>87</v>
      </c>
      <c r="D28" t="str">
        <f>CONCATENATE(A28,B28,C28)</f>
        <v>UK (UKO)SN3Inštrumentalista</v>
      </c>
      <c r="E28" s="18">
        <v>6.56676</v>
      </c>
      <c r="F28" s="18">
        <v>19</v>
      </c>
      <c r="M28">
        <v>27558</v>
      </c>
      <c r="N28" t="s">
        <v>70</v>
      </c>
    </row>
    <row r="29">
      <c r="A29" s="9" t="str">
        <f>VLOOKUP(24712,$M$2:$N$42,2,FALSE)</f>
        <v>UK (UKO)</v>
      </c>
      <c r="B29" t="s">
        <v>102</v>
      </c>
      <c r="C29" t="s">
        <v>103</v>
      </c>
      <c r="D29" t="str">
        <f>CONCATENATE(A29,B29,C29)</f>
        <v>UK (UKO)SN3Inštrumentalista - sólista</v>
      </c>
      <c r="E29" s="18">
        <v>3</v>
      </c>
      <c r="F29" s="18">
        <v>3</v>
      </c>
      <c r="M29">
        <v>27581</v>
      </c>
      <c r="N29" t="s">
        <v>71</v>
      </c>
    </row>
    <row r="30">
      <c r="A30" s="9" t="str">
        <f>VLOOKUP(24712,$M$2:$N$42,2,FALSE)</f>
        <v>UK (UKO)</v>
      </c>
      <c r="B30" t="s">
        <v>102</v>
      </c>
      <c r="C30" t="s">
        <v>98</v>
      </c>
      <c r="D30" t="str">
        <f>CONCATENATE(A30,B30,C30)</f>
        <v>UK (UKO)SN3Spevák</v>
      </c>
      <c r="E30" s="18">
        <v>8.33338</v>
      </c>
      <c r="F30" s="18">
        <v>13</v>
      </c>
      <c r="M30">
        <v>27588</v>
      </c>
      <c r="N30" t="s">
        <v>72</v>
      </c>
    </row>
    <row r="31">
      <c r="A31" s="9" t="str">
        <f>VLOOKUP(24712,$M$2:$N$42,2,FALSE)</f>
        <v>UK (UKO)</v>
      </c>
      <c r="B31" t="s">
        <v>102</v>
      </c>
      <c r="C31" t="s">
        <v>99</v>
      </c>
      <c r="D31" t="str">
        <f>CONCATENATE(A31,B31,C31)</f>
        <v>UK (UKO)SN3Spevák - sólista</v>
      </c>
      <c r="E31" s="18">
        <v>1</v>
      </c>
      <c r="F31" s="18">
        <v>1</v>
      </c>
      <c r="M31">
        <v>27601</v>
      </c>
      <c r="N31" t="s">
        <v>73</v>
      </c>
    </row>
    <row r="32">
      <c r="A32" s="9" t="str">
        <f>VLOOKUP(24712,$M$2:$N$42,2,FALSE)</f>
        <v>UK (UKO)</v>
      </c>
      <c r="B32" t="s">
        <v>104</v>
      </c>
      <c r="C32" t="s">
        <v>90</v>
      </c>
      <c r="D32" t="str">
        <f>CONCATENATE(A32,B32,C32)</f>
        <v>UK (UKO)SR1Dirigent</v>
      </c>
      <c r="E32" s="18">
        <v>3</v>
      </c>
      <c r="F32" s="18">
        <v>3</v>
      </c>
      <c r="M32">
        <v>27606</v>
      </c>
      <c r="N32" t="s">
        <v>74</v>
      </c>
    </row>
    <row r="33">
      <c r="A33" s="9" t="str">
        <f>VLOOKUP(24712,$M$2:$N$42,2,FALSE)</f>
        <v>UK (UKO)</v>
      </c>
      <c r="B33" t="s">
        <v>104</v>
      </c>
      <c r="C33" t="s">
        <v>96</v>
      </c>
      <c r="D33" t="str">
        <f>CONCATENATE(A33,B33,C33)</f>
        <v>UK (UKO)SR1Dramaturg</v>
      </c>
      <c r="E33" s="18">
        <v>1</v>
      </c>
      <c r="F33" s="18">
        <v>1</v>
      </c>
      <c r="M33">
        <v>27752</v>
      </c>
      <c r="N33" t="s">
        <v>75</v>
      </c>
    </row>
    <row r="34">
      <c r="A34" s="9" t="str">
        <f>VLOOKUP(24712,$M$2:$N$42,2,FALSE)</f>
        <v>UK (UKO)</v>
      </c>
      <c r="B34" t="s">
        <v>104</v>
      </c>
      <c r="C34" t="s">
        <v>86</v>
      </c>
      <c r="D34" t="str">
        <f>CONCATENATE(A34,B34,C34)</f>
        <v>UK (UKO)SR1Hudobný dramaturg</v>
      </c>
      <c r="E34" s="18">
        <v>2</v>
      </c>
      <c r="F34" s="18">
        <v>2</v>
      </c>
      <c r="M34">
        <v>27769</v>
      </c>
      <c r="N34" t="s">
        <v>76</v>
      </c>
    </row>
    <row r="35">
      <c r="A35" s="9" t="str">
        <f>VLOOKUP(24712,$M$2:$N$42,2,FALSE)</f>
        <v>UK (UKO)</v>
      </c>
      <c r="B35" t="s">
        <v>104</v>
      </c>
      <c r="C35" t="s">
        <v>87</v>
      </c>
      <c r="D35" t="str">
        <f>CONCATENATE(A35,B35,C35)</f>
        <v>UK (UKO)SR1Inštrumentalista</v>
      </c>
      <c r="E35" s="18">
        <v>2.39999</v>
      </c>
      <c r="F35" s="18">
        <v>7</v>
      </c>
      <c r="M35">
        <v>27818</v>
      </c>
      <c r="N35" t="s">
        <v>77</v>
      </c>
    </row>
    <row r="36">
      <c r="A36" s="9" t="str">
        <f>VLOOKUP(24712,$M$2:$N$42,2,FALSE)</f>
        <v>UK (UKO)</v>
      </c>
      <c r="B36" t="s">
        <v>104</v>
      </c>
      <c r="C36" t="s">
        <v>103</v>
      </c>
      <c r="D36" t="str">
        <f>CONCATENATE(A36,B36,C36)</f>
        <v>UK (UKO)SR1Inštrumentalista - sólista</v>
      </c>
      <c r="E36" s="18">
        <v>1</v>
      </c>
      <c r="F36" s="18">
        <v>1</v>
      </c>
      <c r="M36">
        <v>27822</v>
      </c>
      <c r="N36" t="s">
        <v>78</v>
      </c>
    </row>
    <row r="37">
      <c r="A37" s="9" t="str">
        <f>VLOOKUP(24712,$M$2:$N$42,2,FALSE)</f>
        <v>UK (UKO)</v>
      </c>
      <c r="B37" t="s">
        <v>105</v>
      </c>
      <c r="C37" t="s">
        <v>106</v>
      </c>
      <c r="D37" t="str">
        <f>CONCATENATE(A37,B37,C37)</f>
        <v>UK (UKO)SR2Autor dramatického diela</v>
      </c>
      <c r="E37" s="18">
        <v>0.5</v>
      </c>
      <c r="F37" s="18">
        <v>1</v>
      </c>
      <c r="M37">
        <v>27824</v>
      </c>
      <c r="N37" t="s">
        <v>79</v>
      </c>
    </row>
    <row r="38">
      <c r="A38" s="9" t="str">
        <f>VLOOKUP(24712,$M$2:$N$42,2,FALSE)</f>
        <v>UK (UKO)</v>
      </c>
      <c r="B38" t="s">
        <v>105</v>
      </c>
      <c r="C38" t="s">
        <v>90</v>
      </c>
      <c r="D38" t="str">
        <f>CONCATENATE(A38,B38,C38)</f>
        <v>UK (UKO)SR2Dirigent</v>
      </c>
      <c r="E38" s="18">
        <v>1</v>
      </c>
      <c r="F38" s="18">
        <v>1</v>
      </c>
      <c r="M38">
        <v>27882</v>
      </c>
      <c r="N38" t="s">
        <v>80</v>
      </c>
    </row>
    <row r="39">
      <c r="A39" s="9" t="str">
        <f>VLOOKUP(24712,$M$2:$N$42,2,FALSE)</f>
        <v>UK (UKO)</v>
      </c>
      <c r="B39" t="s">
        <v>105</v>
      </c>
      <c r="C39" t="s">
        <v>85</v>
      </c>
      <c r="D39" t="str">
        <f>CONCATENATE(A39,B39,C39)</f>
        <v>UK (UKO)SR2Dizajnér</v>
      </c>
      <c r="E39" s="18">
        <v>1</v>
      </c>
      <c r="F39" s="18">
        <v>1</v>
      </c>
      <c r="M39">
        <v>41052</v>
      </c>
      <c r="N39" t="s">
        <v>81</v>
      </c>
    </row>
    <row r="40">
      <c r="A40" s="9" t="str">
        <f>VLOOKUP(24712,$M$2:$N$42,2,FALSE)</f>
        <v>UK (UKO)</v>
      </c>
      <c r="B40" t="s">
        <v>105</v>
      </c>
      <c r="C40" t="s">
        <v>91</v>
      </c>
      <c r="D40" t="str">
        <f>CONCATENATE(A40,B40,C40)</f>
        <v>UK (UKO)SR2Výtvarník</v>
      </c>
      <c r="E40" s="18">
        <v>5</v>
      </c>
      <c r="F40" s="18">
        <v>5</v>
      </c>
      <c r="M40">
        <v>107681</v>
      </c>
      <c r="N40" t="s">
        <v>82</v>
      </c>
    </row>
    <row r="41">
      <c r="A41" s="9" t="str">
        <f>VLOOKUP(24712,$M$2:$N$42,2,FALSE)</f>
        <v>UK (UKO)</v>
      </c>
      <c r="B41" t="s">
        <v>107</v>
      </c>
      <c r="C41" t="s">
        <v>90</v>
      </c>
      <c r="D41" t="str">
        <f>CONCATENATE(A41,B41,C41)</f>
        <v>UK (UKO)SR3Dirigent</v>
      </c>
      <c r="E41" s="18">
        <v>1</v>
      </c>
      <c r="F41" s="18">
        <v>1</v>
      </c>
      <c r="M41">
        <v>121835</v>
      </c>
      <c r="N41" t="s">
        <v>83</v>
      </c>
    </row>
    <row r="42">
      <c r="A42" s="9" t="str">
        <f>VLOOKUP(24712,$M$2:$N$42,2,FALSE)</f>
        <v>UK (UKO)</v>
      </c>
      <c r="B42" t="s">
        <v>107</v>
      </c>
      <c r="C42" t="s">
        <v>85</v>
      </c>
      <c r="D42" t="str">
        <f>CONCATENATE(A42,B42,C42)</f>
        <v>UK (UKO)SR3Dizajnér</v>
      </c>
      <c r="E42" s="18">
        <v>1</v>
      </c>
      <c r="F42" s="18">
        <v>1</v>
      </c>
      <c r="M42">
        <v>131942</v>
      </c>
      <c r="N42" t="s">
        <v>84</v>
      </c>
    </row>
    <row r="43">
      <c r="A43" s="9" t="str">
        <f>VLOOKUP(24712,$M$2:$N$42,2,FALSE)</f>
        <v>UK (UKO)</v>
      </c>
      <c r="B43" t="s">
        <v>107</v>
      </c>
      <c r="C43" t="s">
        <v>87</v>
      </c>
      <c r="D43" t="str">
        <f>CONCATENATE(A43,B43,C43)</f>
        <v>UK (UKO)SR3Inštrumentalista</v>
      </c>
      <c r="E43" s="18">
        <v>11.6667</v>
      </c>
      <c r="F43" s="18">
        <v>22</v>
      </c>
    </row>
    <row r="44">
      <c r="A44" s="9" t="str">
        <f>VLOOKUP(24712,$M$2:$N$42,2,FALSE)</f>
        <v>UK (UKO)</v>
      </c>
      <c r="B44" t="s">
        <v>107</v>
      </c>
      <c r="C44" t="s">
        <v>103</v>
      </c>
      <c r="D44" t="str">
        <f>CONCATENATE(A44,B44,C44)</f>
        <v>UK (UKO)SR3Inštrumentalista - sólista</v>
      </c>
      <c r="E44" s="18">
        <v>26.75</v>
      </c>
      <c r="F44" s="18">
        <v>46</v>
      </c>
    </row>
    <row r="45">
      <c r="A45" s="9" t="str">
        <f>VLOOKUP(24712,$M$2:$N$42,2,FALSE)</f>
        <v>UK (UKO)</v>
      </c>
      <c r="B45" t="s">
        <v>107</v>
      </c>
      <c r="C45" t="s">
        <v>99</v>
      </c>
      <c r="D45" t="str">
        <f>CONCATENATE(A45,B45,C45)</f>
        <v>UK (UKO)SR3Spevák - sólista</v>
      </c>
      <c r="E45" s="18">
        <v>0.5</v>
      </c>
      <c r="F45" s="18">
        <v>1</v>
      </c>
    </row>
    <row r="46">
      <c r="A46" s="9" t="str">
        <f>VLOOKUP(24712,$M$2:$N$42,2,FALSE)</f>
        <v>UK (UKO)</v>
      </c>
      <c r="B46" t="s">
        <v>108</v>
      </c>
      <c r="C46" t="s">
        <v>103</v>
      </c>
      <c r="D46" t="str">
        <f>CONCATENATE(A46,B46,C46)</f>
        <v>UK (UKO)ZM2Inštrumentalista - sólista</v>
      </c>
      <c r="E46" s="18">
        <v>0.5</v>
      </c>
      <c r="F46" s="18">
        <v>1</v>
      </c>
    </row>
    <row r="47">
      <c r="A47" s="9" t="str">
        <f>VLOOKUP(24757,$M$2:$N$42,2,FALSE)</f>
        <v>UPJŠ (UPJŠ)</v>
      </c>
      <c r="B47" t="s">
        <v>102</v>
      </c>
      <c r="C47" t="s">
        <v>109</v>
      </c>
      <c r="D47" t="str">
        <f>CONCATENATE(A47,B47,C47)</f>
        <v>UPJŠ (UPJŠ)SN3Autor scenára</v>
      </c>
      <c r="E47" s="18">
        <v>7</v>
      </c>
      <c r="F47" s="18">
        <v>13</v>
      </c>
    </row>
    <row r="48">
      <c r="A48" s="9" t="str">
        <f>VLOOKUP(24760,$M$2:$N$42,2,FALSE)</f>
        <v>PU (PU)</v>
      </c>
      <c r="B48" t="s">
        <v>7</v>
      </c>
      <c r="C48" t="s">
        <v>95</v>
      </c>
      <c r="D48" t="str">
        <f>CONCATENATE(A48,B48,C48)</f>
        <v>PU (PU)IAutor námetu</v>
      </c>
      <c r="E48" s="18">
        <v>1</v>
      </c>
      <c r="F48" s="18">
        <v>1</v>
      </c>
    </row>
    <row r="49">
      <c r="A49" s="9" t="str">
        <f>VLOOKUP(24760,$M$2:$N$42,2,FALSE)</f>
        <v>PU (PU)</v>
      </c>
      <c r="B49" t="s">
        <v>7</v>
      </c>
      <c r="C49" t="s">
        <v>91</v>
      </c>
      <c r="D49" t="str">
        <f>CONCATENATE(A49,B49,C49)</f>
        <v>PU (PU)IVýtvarník</v>
      </c>
      <c r="E49" s="18">
        <v>1</v>
      </c>
      <c r="F49" s="18">
        <v>1</v>
      </c>
    </row>
    <row r="50">
      <c r="A50" s="9" t="str">
        <f>VLOOKUP(24760,$M$2:$N$42,2,FALSE)</f>
        <v>PU (PU)</v>
      </c>
      <c r="B50" t="s">
        <v>92</v>
      </c>
      <c r="C50" t="s">
        <v>91</v>
      </c>
      <c r="D50" t="str">
        <f>CONCATENATE(A50,B50,C50)</f>
        <v>PU (PU)SM2Výtvarník</v>
      </c>
      <c r="E50" s="18">
        <v>5</v>
      </c>
      <c r="F50" s="18">
        <v>5</v>
      </c>
    </row>
    <row r="51">
      <c r="A51" s="9" t="str">
        <f>VLOOKUP(24760,$M$2:$N$42,2,FALSE)</f>
        <v>PU (PU)</v>
      </c>
      <c r="B51" t="s">
        <v>92</v>
      </c>
      <c r="C51" t="s">
        <v>110</v>
      </c>
      <c r="D51" t="str">
        <f>CONCATENATE(A51,B51,C51)</f>
        <v>PU (PU)SM2Zbormajster</v>
      </c>
      <c r="E51" s="18">
        <v>1</v>
      </c>
      <c r="F51" s="18">
        <v>1</v>
      </c>
    </row>
    <row r="52">
      <c r="A52" s="9" t="str">
        <f>VLOOKUP(24760,$M$2:$N$42,2,FALSE)</f>
        <v>PU (PU)</v>
      </c>
      <c r="B52" t="s">
        <v>93</v>
      </c>
      <c r="C52" t="s">
        <v>90</v>
      </c>
      <c r="D52" t="str">
        <f>CONCATENATE(A52,B52,C52)</f>
        <v>PU (PU)SM3Dirigent</v>
      </c>
      <c r="E52" s="18">
        <v>6</v>
      </c>
      <c r="F52" s="18">
        <v>6</v>
      </c>
    </row>
    <row r="53">
      <c r="A53" s="9" t="str">
        <f>VLOOKUP(24760,$M$2:$N$42,2,FALSE)</f>
        <v>PU (PU)</v>
      </c>
      <c r="B53" t="s">
        <v>93</v>
      </c>
      <c r="C53" t="s">
        <v>91</v>
      </c>
      <c r="D53" t="str">
        <f>CONCATENATE(A53,B53,C53)</f>
        <v>PU (PU)SM3Výtvarník</v>
      </c>
      <c r="E53" s="18">
        <v>4</v>
      </c>
      <c r="F53" s="18">
        <v>4</v>
      </c>
    </row>
    <row r="54">
      <c r="A54" s="9" t="str">
        <f>VLOOKUP(24760,$M$2:$N$42,2,FALSE)</f>
        <v>PU (PU)</v>
      </c>
      <c r="B54" t="s">
        <v>94</v>
      </c>
      <c r="C54" t="s">
        <v>90</v>
      </c>
      <c r="D54" t="str">
        <f>CONCATENATE(A54,B54,C54)</f>
        <v>PU (PU)SN1Dirigent</v>
      </c>
      <c r="E54" s="18">
        <v>1</v>
      </c>
      <c r="F54" s="18">
        <v>1</v>
      </c>
    </row>
    <row r="55">
      <c r="A55" s="9" t="str">
        <f>VLOOKUP(24760,$M$2:$N$42,2,FALSE)</f>
        <v>PU (PU)</v>
      </c>
      <c r="B55" t="s">
        <v>94</v>
      </c>
      <c r="C55" t="s">
        <v>99</v>
      </c>
      <c r="D55" t="str">
        <f>CONCATENATE(A55,B55,C55)</f>
        <v>PU (PU)SN1Spevák - sólista</v>
      </c>
      <c r="E55" s="18">
        <v>1</v>
      </c>
      <c r="F55" s="18">
        <v>1</v>
      </c>
    </row>
    <row r="56">
      <c r="A56" s="9" t="str">
        <f>VLOOKUP(24760,$M$2:$N$42,2,FALSE)</f>
        <v>PU (PU)</v>
      </c>
      <c r="B56" t="s">
        <v>94</v>
      </c>
      <c r="C56" t="s">
        <v>110</v>
      </c>
      <c r="D56" t="str">
        <f>CONCATENATE(A56,B56,C56)</f>
        <v>PU (PU)SN1Zbormajster</v>
      </c>
      <c r="E56" s="18">
        <v>1</v>
      </c>
      <c r="F56" s="18">
        <v>1</v>
      </c>
    </row>
    <row r="57">
      <c r="A57" s="9" t="str">
        <f>VLOOKUP(24760,$M$2:$N$42,2,FALSE)</f>
        <v>PU (PU)</v>
      </c>
      <c r="B57" t="s">
        <v>100</v>
      </c>
      <c r="C57" t="s">
        <v>88</v>
      </c>
      <c r="D57" t="str">
        <f>CONCATENATE(A57,B57,C57)</f>
        <v>PU (PU)SN2Kurátor výstavy</v>
      </c>
      <c r="E57" s="18">
        <v>1</v>
      </c>
      <c r="F57" s="18">
        <v>1</v>
      </c>
    </row>
    <row r="58">
      <c r="A58" s="9" t="str">
        <f>VLOOKUP(24760,$M$2:$N$42,2,FALSE)</f>
        <v>PU (PU)</v>
      </c>
      <c r="B58" t="s">
        <v>102</v>
      </c>
      <c r="C58" t="s">
        <v>91</v>
      </c>
      <c r="D58" t="str">
        <f>CONCATENATE(A58,B58,C58)</f>
        <v>PU (PU)SN3Výtvarník</v>
      </c>
      <c r="E58" s="18">
        <v>1</v>
      </c>
      <c r="F58" s="18">
        <v>1</v>
      </c>
    </row>
    <row r="59">
      <c r="A59" s="9" t="str">
        <f>VLOOKUP(24760,$M$2:$N$42,2,FALSE)</f>
        <v>PU (PU)</v>
      </c>
      <c r="B59" t="s">
        <v>104</v>
      </c>
      <c r="C59" t="s">
        <v>97</v>
      </c>
      <c r="D59" t="str">
        <f>CONCATENATE(A59,B59,C59)</f>
        <v>PU (PU)SR1Dramaturg projektu</v>
      </c>
      <c r="E59" s="18">
        <v>0.5</v>
      </c>
      <c r="F59" s="18">
        <v>1</v>
      </c>
    </row>
    <row r="60">
      <c r="A60" s="9" t="str">
        <f>VLOOKUP(24760,$M$2:$N$42,2,FALSE)</f>
        <v>PU (PU)</v>
      </c>
      <c r="B60" t="s">
        <v>104</v>
      </c>
      <c r="C60" t="s">
        <v>87</v>
      </c>
      <c r="D60" t="str">
        <f>CONCATENATE(A60,B60,C60)</f>
        <v>PU (PU)SR1Inštrumentalista</v>
      </c>
      <c r="E60" s="18">
        <v>1</v>
      </c>
      <c r="F60" s="18">
        <v>1</v>
      </c>
    </row>
    <row r="61">
      <c r="A61" s="9" t="str">
        <f>VLOOKUP(24760,$M$2:$N$42,2,FALSE)</f>
        <v>PU (PU)</v>
      </c>
      <c r="B61" t="s">
        <v>104</v>
      </c>
      <c r="C61" t="s">
        <v>103</v>
      </c>
      <c r="D61" t="str">
        <f>CONCATENATE(A61,B61,C61)</f>
        <v>PU (PU)SR1Inštrumentalista - sólista</v>
      </c>
      <c r="E61" s="18">
        <v>1</v>
      </c>
      <c r="F61" s="18">
        <v>1</v>
      </c>
    </row>
    <row r="62">
      <c r="A62" s="9" t="str">
        <f>VLOOKUP(24760,$M$2:$N$42,2,FALSE)</f>
        <v>PU (PU)</v>
      </c>
      <c r="B62" t="s">
        <v>104</v>
      </c>
      <c r="C62" t="s">
        <v>98</v>
      </c>
      <c r="D62" t="str">
        <f>CONCATENATE(A62,B62,C62)</f>
        <v>PU (PU)SR1Spevák</v>
      </c>
      <c r="E62" s="18">
        <v>0.01748</v>
      </c>
      <c r="F62" s="18">
        <v>1</v>
      </c>
    </row>
    <row r="63">
      <c r="A63" s="9" t="str">
        <f>VLOOKUP(24760,$M$2:$N$42,2,FALSE)</f>
        <v>PU (PU)</v>
      </c>
      <c r="B63" t="s">
        <v>104</v>
      </c>
      <c r="C63" t="s">
        <v>99</v>
      </c>
      <c r="D63" t="str">
        <f>CONCATENATE(A63,B63,C63)</f>
        <v>PU (PU)SR1Spevák - sólista</v>
      </c>
      <c r="E63" s="18">
        <v>0.5</v>
      </c>
      <c r="F63" s="18">
        <v>1</v>
      </c>
    </row>
    <row r="64">
      <c r="A64" s="9" t="str">
        <f>VLOOKUP(24760,$M$2:$N$42,2,FALSE)</f>
        <v>PU (PU)</v>
      </c>
      <c r="B64" t="s">
        <v>105</v>
      </c>
      <c r="C64" t="s">
        <v>90</v>
      </c>
      <c r="D64" t="str">
        <f>CONCATENATE(A64,B64,C64)</f>
        <v>PU (PU)SR2Dirigent</v>
      </c>
      <c r="E64" s="18">
        <v>1</v>
      </c>
      <c r="F64" s="18">
        <v>1</v>
      </c>
    </row>
    <row r="65">
      <c r="A65" s="9" t="str">
        <f>VLOOKUP(24760,$M$2:$N$42,2,FALSE)</f>
        <v>PU (PU)</v>
      </c>
      <c r="B65" t="s">
        <v>105</v>
      </c>
      <c r="C65" t="s">
        <v>88</v>
      </c>
      <c r="D65" t="str">
        <f>CONCATENATE(A65,B65,C65)</f>
        <v>PU (PU)SR2Kurátor výstavy</v>
      </c>
      <c r="E65" s="18">
        <v>1</v>
      </c>
      <c r="F65" s="18">
        <v>1</v>
      </c>
    </row>
    <row r="66">
      <c r="A66" s="9" t="str">
        <f>VLOOKUP(24760,$M$2:$N$42,2,FALSE)</f>
        <v>PU (PU)</v>
      </c>
      <c r="B66" t="s">
        <v>105</v>
      </c>
      <c r="C66" t="s">
        <v>111</v>
      </c>
      <c r="D66" t="str">
        <f>CONCATENATE(A66,B66,C66)</f>
        <v>PU (PU)SR2Režisér</v>
      </c>
      <c r="E66" s="18">
        <v>1</v>
      </c>
      <c r="F66" s="18">
        <v>1</v>
      </c>
    </row>
    <row r="67">
      <c r="A67" s="9" t="str">
        <f>VLOOKUP(24760,$M$2:$N$42,2,FALSE)</f>
        <v>PU (PU)</v>
      </c>
      <c r="B67" t="s">
        <v>105</v>
      </c>
      <c r="C67" t="s">
        <v>98</v>
      </c>
      <c r="D67" t="str">
        <f>CONCATENATE(A67,B67,C67)</f>
        <v>PU (PU)SR2Spevák</v>
      </c>
      <c r="E67" s="18">
        <v>0.2</v>
      </c>
      <c r="F67" s="18">
        <v>1</v>
      </c>
    </row>
    <row r="68">
      <c r="A68" s="9" t="str">
        <f>VLOOKUP(24760,$M$2:$N$42,2,FALSE)</f>
        <v>PU (PU)</v>
      </c>
      <c r="B68" t="s">
        <v>105</v>
      </c>
      <c r="C68" t="s">
        <v>99</v>
      </c>
      <c r="D68" t="str">
        <f>CONCATENATE(A68,B68,C68)</f>
        <v>PU (PU)SR2Spevák - sólista</v>
      </c>
      <c r="E68" s="18">
        <v>0.1</v>
      </c>
      <c r="F68" s="18">
        <v>1</v>
      </c>
    </row>
    <row r="69">
      <c r="A69" s="9" t="str">
        <f>VLOOKUP(24760,$M$2:$N$42,2,FALSE)</f>
        <v>PU (PU)</v>
      </c>
      <c r="B69" t="s">
        <v>107</v>
      </c>
      <c r="C69" t="s">
        <v>112</v>
      </c>
      <c r="D69" t="str">
        <f>CONCATENATE(A69,B69,C69)</f>
        <v>PU (PU)SR3Autor aranžmánu</v>
      </c>
      <c r="E69" s="18">
        <v>1</v>
      </c>
      <c r="F69" s="18">
        <v>1</v>
      </c>
    </row>
    <row r="70">
      <c r="A70" s="9" t="str">
        <f>VLOOKUP(24760,$M$2:$N$42,2,FALSE)</f>
        <v>PU (PU)</v>
      </c>
      <c r="B70" t="s">
        <v>107</v>
      </c>
      <c r="C70" t="s">
        <v>95</v>
      </c>
      <c r="D70" t="str">
        <f>CONCATENATE(A70,B70,C70)</f>
        <v>PU (PU)SR3Autor námetu</v>
      </c>
      <c r="E70" s="18">
        <v>1</v>
      </c>
      <c r="F70" s="18">
        <v>1</v>
      </c>
    </row>
    <row r="71">
      <c r="A71" s="9" t="str">
        <f>VLOOKUP(24760,$M$2:$N$42,2,FALSE)</f>
        <v>PU (PU)</v>
      </c>
      <c r="B71" t="s">
        <v>107</v>
      </c>
      <c r="C71" t="s">
        <v>87</v>
      </c>
      <c r="D71" t="str">
        <f>CONCATENATE(A71,B71,C71)</f>
        <v>PU (PU)SR3Inštrumentalista</v>
      </c>
      <c r="E71" s="18">
        <v>0.5</v>
      </c>
      <c r="F71" s="18">
        <v>1</v>
      </c>
    </row>
    <row r="72">
      <c r="A72" s="9" t="str">
        <f>VLOOKUP(24760,$M$2:$N$42,2,FALSE)</f>
        <v>PU (PU)</v>
      </c>
      <c r="B72" t="s">
        <v>107</v>
      </c>
      <c r="C72" t="s">
        <v>103</v>
      </c>
      <c r="D72" t="str">
        <f>CONCATENATE(A72,B72,C72)</f>
        <v>PU (PU)SR3Inštrumentalista - sólista</v>
      </c>
      <c r="E72" s="18">
        <v>4</v>
      </c>
      <c r="F72" s="18">
        <v>4</v>
      </c>
    </row>
    <row r="73">
      <c r="A73" s="9" t="str">
        <f>VLOOKUP(24760,$M$2:$N$42,2,FALSE)</f>
        <v>PU (PU)</v>
      </c>
      <c r="B73" t="s">
        <v>107</v>
      </c>
      <c r="C73" t="s">
        <v>88</v>
      </c>
      <c r="D73" t="str">
        <f>CONCATENATE(A73,B73,C73)</f>
        <v>PU (PU)SR3Kurátor výstavy</v>
      </c>
      <c r="E73" s="18">
        <v>1</v>
      </c>
      <c r="F73" s="18">
        <v>1</v>
      </c>
    </row>
    <row r="74">
      <c r="A74" s="9" t="str">
        <f>VLOOKUP(24760,$M$2:$N$42,2,FALSE)</f>
        <v>PU (PU)</v>
      </c>
      <c r="B74" t="s">
        <v>107</v>
      </c>
      <c r="C74" t="s">
        <v>98</v>
      </c>
      <c r="D74" t="str">
        <f>CONCATENATE(A74,B74,C74)</f>
        <v>PU (PU)SR3Spevák</v>
      </c>
      <c r="E74" s="18">
        <v>0.02947</v>
      </c>
      <c r="F74" s="18">
        <v>1</v>
      </c>
    </row>
    <row r="75">
      <c r="A75" s="9" t="str">
        <f>VLOOKUP(24760,$M$2:$N$42,2,FALSE)</f>
        <v>PU (PU)</v>
      </c>
      <c r="B75" t="s">
        <v>107</v>
      </c>
      <c r="C75" t="s">
        <v>99</v>
      </c>
      <c r="D75" t="str">
        <f>CONCATENATE(A75,B75,C75)</f>
        <v>PU (PU)SR3Spevák - sólista</v>
      </c>
      <c r="E75" s="18">
        <v>3.1667</v>
      </c>
      <c r="F75" s="18">
        <v>4</v>
      </c>
    </row>
    <row r="76">
      <c r="A76" s="9" t="str">
        <f>VLOOKUP(24760,$M$2:$N$42,2,FALSE)</f>
        <v>PU (PU)</v>
      </c>
      <c r="B76" t="s">
        <v>107</v>
      </c>
      <c r="C76" t="s">
        <v>91</v>
      </c>
      <c r="D76" t="str">
        <f>CONCATENATE(A76,B76,C76)</f>
        <v>PU (PU)SR3Výtvarník</v>
      </c>
      <c r="E76" s="18">
        <v>6</v>
      </c>
      <c r="F76" s="18">
        <v>6</v>
      </c>
    </row>
    <row r="77">
      <c r="A77" s="9" t="str">
        <f>VLOOKUP(24760,$M$2:$N$42,2,FALSE)</f>
        <v>PU (PU)</v>
      </c>
      <c r="B77" t="s">
        <v>107</v>
      </c>
      <c r="C77" t="s">
        <v>110</v>
      </c>
      <c r="D77" t="str">
        <f>CONCATENATE(A77,B77,C77)</f>
        <v>PU (PU)SR3Zbormajster</v>
      </c>
      <c r="E77" s="18">
        <v>2</v>
      </c>
      <c r="F77" s="18">
        <v>3</v>
      </c>
    </row>
    <row r="78">
      <c r="A78" s="9" t="str">
        <f>VLOOKUP(24761,$M$2:$N$42,2,FALSE)</f>
        <v>UCM (UCM.Trnava)</v>
      </c>
      <c r="B78" t="s">
        <v>7</v>
      </c>
      <c r="C78" t="s">
        <v>85</v>
      </c>
      <c r="D78" t="str">
        <f>CONCATENATE(A78,B78,C78)</f>
        <v>UCM (UCM.Trnava)IDizajnér</v>
      </c>
      <c r="E78" s="18">
        <v>13.5</v>
      </c>
      <c r="F78" s="18">
        <v>15</v>
      </c>
    </row>
    <row r="79">
      <c r="A79" s="9" t="str">
        <f>VLOOKUP(24761,$M$2:$N$42,2,FALSE)</f>
        <v>UCM (UCM.Trnava)</v>
      </c>
      <c r="B79" t="s">
        <v>7</v>
      </c>
      <c r="C79" t="s">
        <v>88</v>
      </c>
      <c r="D79" t="str">
        <f>CONCATENATE(A79,B79,C79)</f>
        <v>UCM (UCM.Trnava)IKurátor výstavy</v>
      </c>
      <c r="E79" s="18">
        <v>1</v>
      </c>
      <c r="F79" s="18">
        <v>1</v>
      </c>
    </row>
    <row r="80">
      <c r="A80" s="9" t="str">
        <f>VLOOKUP(24761,$M$2:$N$42,2,FALSE)</f>
        <v>UCM (UCM.Trnava)</v>
      </c>
      <c r="B80" t="s">
        <v>89</v>
      </c>
      <c r="C80" t="s">
        <v>91</v>
      </c>
      <c r="D80" t="str">
        <f>CONCATENATE(A80,B80,C80)</f>
        <v>UCM (UCM.Trnava)SM1Výtvarník</v>
      </c>
      <c r="E80" s="18">
        <v>0.5</v>
      </c>
      <c r="F80" s="18">
        <v>1</v>
      </c>
    </row>
    <row r="81">
      <c r="A81" s="9" t="str">
        <f>VLOOKUP(24761,$M$2:$N$42,2,FALSE)</f>
        <v>UCM (UCM.Trnava)</v>
      </c>
      <c r="B81" t="s">
        <v>92</v>
      </c>
      <c r="C81" t="s">
        <v>85</v>
      </c>
      <c r="D81" t="str">
        <f>CONCATENATE(A81,B81,C81)</f>
        <v>UCM (UCM.Trnava)SM2Dizajnér</v>
      </c>
      <c r="E81" s="18">
        <v>1</v>
      </c>
      <c r="F81" s="18">
        <v>1</v>
      </c>
    </row>
    <row r="82">
      <c r="A82" s="9" t="str">
        <f>VLOOKUP(24761,$M$2:$N$42,2,FALSE)</f>
        <v>UCM (UCM.Trnava)</v>
      </c>
      <c r="B82" t="s">
        <v>94</v>
      </c>
      <c r="C82" t="s">
        <v>111</v>
      </c>
      <c r="D82" t="str">
        <f>CONCATENATE(A82,B82,C82)</f>
        <v>UCM (UCM.Trnava)SN1Režisér</v>
      </c>
      <c r="E82" s="18">
        <v>2</v>
      </c>
      <c r="F82" s="18">
        <v>2</v>
      </c>
    </row>
    <row r="83">
      <c r="A83" s="9" t="str">
        <f>VLOOKUP(24761,$M$2:$N$42,2,FALSE)</f>
        <v>UCM (UCM.Trnava)</v>
      </c>
      <c r="B83" t="s">
        <v>100</v>
      </c>
      <c r="C83" t="s">
        <v>85</v>
      </c>
      <c r="D83" t="str">
        <f>CONCATENATE(A83,B83,C83)</f>
        <v>UCM (UCM.Trnava)SN2Dizajnér</v>
      </c>
      <c r="E83" s="18">
        <v>2</v>
      </c>
      <c r="F83" s="18">
        <v>2</v>
      </c>
    </row>
    <row r="84">
      <c r="A84" s="9" t="str">
        <f>VLOOKUP(24761,$M$2:$N$42,2,FALSE)</f>
        <v>UCM (UCM.Trnava)</v>
      </c>
      <c r="B84" t="s">
        <v>100</v>
      </c>
      <c r="C84" t="s">
        <v>111</v>
      </c>
      <c r="D84" t="str">
        <f>CONCATENATE(A84,B84,C84)</f>
        <v>UCM (UCM.Trnava)SN2Režisér</v>
      </c>
      <c r="E84" s="18">
        <v>1</v>
      </c>
      <c r="F84" s="18">
        <v>1</v>
      </c>
    </row>
    <row r="85">
      <c r="A85" s="9" t="str">
        <f>VLOOKUP(24761,$M$2:$N$42,2,FALSE)</f>
        <v>UCM (UCM.Trnava)</v>
      </c>
      <c r="B85" t="s">
        <v>102</v>
      </c>
      <c r="C85" t="s">
        <v>113</v>
      </c>
      <c r="D85" t="str">
        <f>CONCATENATE(A85,B85,C85)</f>
        <v>UCM (UCM.Trnava)SN3Autor animácie</v>
      </c>
      <c r="E85" s="18">
        <v>1.7</v>
      </c>
      <c r="F85" s="18">
        <v>2</v>
      </c>
    </row>
    <row r="86">
      <c r="A86" s="9" t="str">
        <f>VLOOKUP(24761,$M$2:$N$42,2,FALSE)</f>
        <v>UCM (UCM.Trnava)</v>
      </c>
      <c r="B86" t="s">
        <v>102</v>
      </c>
      <c r="C86" t="s">
        <v>85</v>
      </c>
      <c r="D86" t="str">
        <f>CONCATENATE(A86,B86,C86)</f>
        <v>UCM (UCM.Trnava)SN3Dizajnér</v>
      </c>
      <c r="E86" s="18">
        <v>1.17</v>
      </c>
      <c r="F86" s="18">
        <v>3</v>
      </c>
    </row>
    <row r="87">
      <c r="A87" s="9" t="str">
        <f>VLOOKUP(24761,$M$2:$N$42,2,FALSE)</f>
        <v>UCM (UCM.Trnava)</v>
      </c>
      <c r="B87" t="s">
        <v>102</v>
      </c>
      <c r="C87" t="s">
        <v>114</v>
      </c>
      <c r="D87" t="str">
        <f>CONCATENATE(A87,B87,C87)</f>
        <v>UCM (UCM.Trnava)SN3Výkonný producent</v>
      </c>
      <c r="E87" s="18">
        <v>2</v>
      </c>
      <c r="F87" s="18">
        <v>2</v>
      </c>
    </row>
    <row r="88">
      <c r="A88" s="9" t="str">
        <f>VLOOKUP(24761,$M$2:$N$42,2,FALSE)</f>
        <v>UCM (UCM.Trnava)</v>
      </c>
      <c r="B88" t="s">
        <v>102</v>
      </c>
      <c r="C88" t="s">
        <v>91</v>
      </c>
      <c r="D88" t="str">
        <f>CONCATENATE(A88,B88,C88)</f>
        <v>UCM (UCM.Trnava)SN3Výtvarník</v>
      </c>
      <c r="E88" s="18">
        <v>5</v>
      </c>
      <c r="F88" s="18">
        <v>5</v>
      </c>
    </row>
    <row r="89">
      <c r="A89" s="9" t="str">
        <f>VLOOKUP(24761,$M$2:$N$42,2,FALSE)</f>
        <v>UCM (UCM.Trnava)</v>
      </c>
      <c r="B89" t="s">
        <v>104</v>
      </c>
      <c r="C89" t="s">
        <v>91</v>
      </c>
      <c r="D89" t="str">
        <f>CONCATENATE(A89,B89,C89)</f>
        <v>UCM (UCM.Trnava)SR1Výtvarník</v>
      </c>
      <c r="E89" s="18">
        <v>0.5</v>
      </c>
      <c r="F89" s="18">
        <v>1</v>
      </c>
    </row>
    <row r="90">
      <c r="A90" s="9" t="str">
        <f>VLOOKUP(24761,$M$2:$N$42,2,FALSE)</f>
        <v>UCM (UCM.Trnava)</v>
      </c>
      <c r="B90" t="s">
        <v>107</v>
      </c>
      <c r="C90" t="s">
        <v>88</v>
      </c>
      <c r="D90" t="str">
        <f>CONCATENATE(A90,B90,C90)</f>
        <v>UCM (UCM.Trnava)SR3Kurátor výstavy</v>
      </c>
      <c r="E90" s="18">
        <v>2</v>
      </c>
      <c r="F90" s="18">
        <v>2</v>
      </c>
    </row>
    <row r="91">
      <c r="A91" s="9" t="str">
        <f>VLOOKUP(24761,$M$2:$N$42,2,FALSE)</f>
        <v>UCM (UCM.Trnava)</v>
      </c>
      <c r="B91" t="s">
        <v>107</v>
      </c>
      <c r="C91" t="s">
        <v>114</v>
      </c>
      <c r="D91" t="str">
        <f>CONCATENATE(A91,B91,C91)</f>
        <v>UCM (UCM.Trnava)SR3Výkonný producent</v>
      </c>
      <c r="E91" s="18">
        <v>2</v>
      </c>
      <c r="F91" s="18">
        <v>2</v>
      </c>
    </row>
    <row r="92">
      <c r="A92" s="9" t="str">
        <f>VLOOKUP(24761,$M$2:$N$42,2,FALSE)</f>
        <v>UCM (UCM.Trnava)</v>
      </c>
      <c r="B92" t="s">
        <v>107</v>
      </c>
      <c r="C92" t="s">
        <v>91</v>
      </c>
      <c r="D92" t="str">
        <f>CONCATENATE(A92,B92,C92)</f>
        <v>UCM (UCM.Trnava)SR3Výtvarník</v>
      </c>
      <c r="E92" s="18">
        <v>1</v>
      </c>
      <c r="F92" s="18">
        <v>1</v>
      </c>
    </row>
    <row r="93">
      <c r="A93" s="9" t="str">
        <f>VLOOKUP(24780,$M$2:$N$42,2,FALSE)</f>
        <v>UKF (UKF.Nitra)</v>
      </c>
      <c r="B93" t="s">
        <v>7</v>
      </c>
      <c r="C93" t="s">
        <v>85</v>
      </c>
      <c r="D93" t="str">
        <f>CONCATENATE(A93,B93,C93)</f>
        <v>UKF (UKF.Nitra)IDizajnér</v>
      </c>
      <c r="E93" s="18">
        <v>2</v>
      </c>
      <c r="F93" s="18">
        <v>2</v>
      </c>
    </row>
    <row r="94">
      <c r="A94" s="9" t="str">
        <f>VLOOKUP(24780,$M$2:$N$42,2,FALSE)</f>
        <v>UKF (UKF.Nitra)</v>
      </c>
      <c r="B94" t="s">
        <v>7</v>
      </c>
      <c r="C94" t="s">
        <v>88</v>
      </c>
      <c r="D94" t="str">
        <f>CONCATENATE(A94,B94,C94)</f>
        <v>UKF (UKF.Nitra)IKurátor výstavy</v>
      </c>
      <c r="E94" s="18">
        <v>2</v>
      </c>
      <c r="F94" s="18">
        <v>2</v>
      </c>
    </row>
    <row r="95">
      <c r="A95" s="9" t="str">
        <f>VLOOKUP(24780,$M$2:$N$42,2,FALSE)</f>
        <v>UKF (UKF.Nitra)</v>
      </c>
      <c r="B95" t="s">
        <v>89</v>
      </c>
      <c r="C95" t="s">
        <v>103</v>
      </c>
      <c r="D95" t="str">
        <f>CONCATENATE(A95,B95,C95)</f>
        <v>UKF (UKF.Nitra)SM1Inštrumentalista - sólista</v>
      </c>
      <c r="E95" s="18">
        <v>1.2</v>
      </c>
      <c r="F95" s="18">
        <v>2</v>
      </c>
    </row>
    <row r="96">
      <c r="A96" s="9" t="str">
        <f>VLOOKUP(24780,$M$2:$N$42,2,FALSE)</f>
        <v>UKF (UKF.Nitra)</v>
      </c>
      <c r="B96" t="s">
        <v>92</v>
      </c>
      <c r="C96" t="s">
        <v>90</v>
      </c>
      <c r="D96" t="str">
        <f>CONCATENATE(A96,B96,C96)</f>
        <v>UKF (UKF.Nitra)SM2Dirigent</v>
      </c>
      <c r="E96" s="18">
        <v>1</v>
      </c>
      <c r="F96" s="18">
        <v>1</v>
      </c>
    </row>
    <row r="97">
      <c r="A97" s="9" t="str">
        <f>VLOOKUP(24780,$M$2:$N$42,2,FALSE)</f>
        <v>UKF (UKF.Nitra)</v>
      </c>
      <c r="B97" t="s">
        <v>92</v>
      </c>
      <c r="C97" t="s">
        <v>103</v>
      </c>
      <c r="D97" t="str">
        <f>CONCATENATE(A97,B97,C97)</f>
        <v>UKF (UKF.Nitra)SM2Inštrumentalista - sólista</v>
      </c>
      <c r="E97" s="18">
        <v>1</v>
      </c>
      <c r="F97" s="18">
        <v>1</v>
      </c>
    </row>
    <row r="98">
      <c r="A98" s="9" t="str">
        <f>VLOOKUP(24780,$M$2:$N$42,2,FALSE)</f>
        <v>UKF (UKF.Nitra)</v>
      </c>
      <c r="B98" t="s">
        <v>93</v>
      </c>
      <c r="C98" t="s">
        <v>103</v>
      </c>
      <c r="D98" t="str">
        <f>CONCATENATE(A98,B98,C98)</f>
        <v>UKF (UKF.Nitra)SM3Inštrumentalista - sólista</v>
      </c>
      <c r="E98" s="18">
        <v>3.5</v>
      </c>
      <c r="F98" s="18">
        <v>5</v>
      </c>
    </row>
    <row r="99">
      <c r="A99" s="9" t="str">
        <f>VLOOKUP(24780,$M$2:$N$42,2,FALSE)</f>
        <v>UKF (UKF.Nitra)</v>
      </c>
      <c r="B99" t="s">
        <v>93</v>
      </c>
      <c r="C99" t="s">
        <v>91</v>
      </c>
      <c r="D99" t="str">
        <f>CONCATENATE(A99,B99,C99)</f>
        <v>UKF (UKF.Nitra)SM3Výtvarník</v>
      </c>
      <c r="E99" s="18">
        <v>3</v>
      </c>
      <c r="F99" s="18">
        <v>3</v>
      </c>
    </row>
    <row r="100">
      <c r="A100" s="9" t="str">
        <f>VLOOKUP(24780,$M$2:$N$42,2,FALSE)</f>
        <v>UKF (UKF.Nitra)</v>
      </c>
      <c r="B100" t="s">
        <v>94</v>
      </c>
      <c r="C100" t="s">
        <v>109</v>
      </c>
      <c r="D100" t="str">
        <f>CONCATENATE(A100,B100,C100)</f>
        <v>UKF (UKF.Nitra)SN1Autor scenára</v>
      </c>
      <c r="E100" s="18">
        <v>1</v>
      </c>
      <c r="F100" s="18">
        <v>1</v>
      </c>
    </row>
    <row r="101">
      <c r="A101" s="9" t="str">
        <f>VLOOKUP(24780,$M$2:$N$42,2,FALSE)</f>
        <v>UKF (UKF.Nitra)</v>
      </c>
      <c r="B101" t="s">
        <v>94</v>
      </c>
      <c r="C101" t="s">
        <v>97</v>
      </c>
      <c r="D101" t="str">
        <f>CONCATENATE(A101,B101,C101)</f>
        <v>UKF (UKF.Nitra)SN1Dramaturg projektu</v>
      </c>
      <c r="E101" s="18">
        <v>1</v>
      </c>
      <c r="F101" s="18">
        <v>1</v>
      </c>
    </row>
    <row r="102">
      <c r="A102" s="9" t="str">
        <f>VLOOKUP(24780,$M$2:$N$42,2,FALSE)</f>
        <v>UKF (UKF.Nitra)</v>
      </c>
      <c r="B102" t="s">
        <v>94</v>
      </c>
      <c r="C102" t="s">
        <v>115</v>
      </c>
      <c r="D102" t="str">
        <f>CONCATENATE(A102,B102,C102)</f>
        <v>UKF (UKF.Nitra)SN1Hudobný režisér</v>
      </c>
      <c r="E102" s="18">
        <v>0.5</v>
      </c>
      <c r="F102" s="18">
        <v>1</v>
      </c>
    </row>
    <row r="103">
      <c r="A103" s="9" t="str">
        <f>VLOOKUP(24780,$M$2:$N$42,2,FALSE)</f>
        <v>UKF (UKF.Nitra)</v>
      </c>
      <c r="B103" t="s">
        <v>94</v>
      </c>
      <c r="C103" t="s">
        <v>87</v>
      </c>
      <c r="D103" t="str">
        <f>CONCATENATE(A103,B103,C103)</f>
        <v>UKF (UKF.Nitra)SN1Inštrumentalista</v>
      </c>
      <c r="E103" s="18">
        <v>0.5</v>
      </c>
      <c r="F103" s="18">
        <v>1</v>
      </c>
    </row>
    <row r="104">
      <c r="A104" s="9" t="str">
        <f>VLOOKUP(24780,$M$2:$N$42,2,FALSE)</f>
        <v>UKF (UKF.Nitra)</v>
      </c>
      <c r="B104" t="s">
        <v>94</v>
      </c>
      <c r="C104" t="s">
        <v>103</v>
      </c>
      <c r="D104" t="str">
        <f>CONCATENATE(A104,B104,C104)</f>
        <v>UKF (UKF.Nitra)SN1Inštrumentalista - sólista</v>
      </c>
      <c r="E104" s="18">
        <v>1</v>
      </c>
      <c r="F104" s="18">
        <v>1</v>
      </c>
    </row>
    <row r="105">
      <c r="A105" s="9" t="str">
        <f>VLOOKUP(24780,$M$2:$N$42,2,FALSE)</f>
        <v>UKF (UKF.Nitra)</v>
      </c>
      <c r="B105" t="s">
        <v>94</v>
      </c>
      <c r="C105" t="s">
        <v>111</v>
      </c>
      <c r="D105" t="str">
        <f>CONCATENATE(A105,B105,C105)</f>
        <v>UKF (UKF.Nitra)SN1Režisér</v>
      </c>
      <c r="E105" s="18">
        <v>1</v>
      </c>
      <c r="F105" s="18">
        <v>1</v>
      </c>
    </row>
    <row r="106">
      <c r="A106" s="9" t="str">
        <f>VLOOKUP(24780,$M$2:$N$42,2,FALSE)</f>
        <v>UKF (UKF.Nitra)</v>
      </c>
      <c r="B106" t="s">
        <v>100</v>
      </c>
      <c r="C106" t="s">
        <v>109</v>
      </c>
      <c r="D106" t="str">
        <f>CONCATENATE(A106,B106,C106)</f>
        <v>UKF (UKF.Nitra)SN2Autor scenára</v>
      </c>
      <c r="E106" s="18">
        <v>1</v>
      </c>
      <c r="F106" s="18">
        <v>1</v>
      </c>
    </row>
    <row r="107">
      <c r="A107" s="9" t="str">
        <f>VLOOKUP(24780,$M$2:$N$42,2,FALSE)</f>
        <v>UKF (UKF.Nitra)</v>
      </c>
      <c r="B107" t="s">
        <v>100</v>
      </c>
      <c r="C107" t="s">
        <v>85</v>
      </c>
      <c r="D107" t="str">
        <f>CONCATENATE(A107,B107,C107)</f>
        <v>UKF (UKF.Nitra)SN2Dizajnér</v>
      </c>
      <c r="E107" s="18">
        <v>1</v>
      </c>
      <c r="F107" s="18">
        <v>1</v>
      </c>
    </row>
    <row r="108">
      <c r="A108" s="9" t="str">
        <f>VLOOKUP(24780,$M$2:$N$42,2,FALSE)</f>
        <v>UKF (UKF.Nitra)</v>
      </c>
      <c r="B108" t="s">
        <v>100</v>
      </c>
      <c r="C108" t="s">
        <v>87</v>
      </c>
      <c r="D108" t="str">
        <f>CONCATENATE(A108,B108,C108)</f>
        <v>UKF (UKF.Nitra)SN2Inštrumentalista</v>
      </c>
      <c r="E108" s="18">
        <v>0.11112</v>
      </c>
      <c r="F108" s="18">
        <v>1</v>
      </c>
    </row>
    <row r="109">
      <c r="A109" s="9" t="str">
        <f>VLOOKUP(24780,$M$2:$N$42,2,FALSE)</f>
        <v>UKF (UKF.Nitra)</v>
      </c>
      <c r="B109" t="s">
        <v>100</v>
      </c>
      <c r="C109" t="s">
        <v>88</v>
      </c>
      <c r="D109" t="str">
        <f>CONCATENATE(A109,B109,C109)</f>
        <v>UKF (UKF.Nitra)SN2Kurátor výstavy</v>
      </c>
      <c r="E109" s="18">
        <v>2</v>
      </c>
      <c r="F109" s="18">
        <v>2</v>
      </c>
    </row>
    <row r="110">
      <c r="A110" s="9" t="str">
        <f>VLOOKUP(24780,$M$2:$N$42,2,FALSE)</f>
        <v>UKF (UKF.Nitra)</v>
      </c>
      <c r="B110" t="s">
        <v>100</v>
      </c>
      <c r="C110" t="s">
        <v>111</v>
      </c>
      <c r="D110" t="str">
        <f>CONCATENATE(A110,B110,C110)</f>
        <v>UKF (UKF.Nitra)SN2Režisér</v>
      </c>
      <c r="E110" s="18">
        <v>1</v>
      </c>
      <c r="F110" s="18">
        <v>1</v>
      </c>
    </row>
    <row r="111">
      <c r="A111" s="9" t="str">
        <f>VLOOKUP(24780,$M$2:$N$42,2,FALSE)</f>
        <v>UKF (UKF.Nitra)</v>
      </c>
      <c r="B111" t="s">
        <v>100</v>
      </c>
      <c r="C111" t="s">
        <v>91</v>
      </c>
      <c r="D111" t="str">
        <f>CONCATENATE(A111,B111,C111)</f>
        <v>UKF (UKF.Nitra)SN2Výtvarník</v>
      </c>
      <c r="E111" s="18">
        <v>16</v>
      </c>
      <c r="F111" s="18">
        <v>16</v>
      </c>
    </row>
    <row r="112">
      <c r="A112" s="9" t="str">
        <f>VLOOKUP(24780,$M$2:$N$42,2,FALSE)</f>
        <v>UKF (UKF.Nitra)</v>
      </c>
      <c r="B112" t="s">
        <v>102</v>
      </c>
      <c r="C112" t="s">
        <v>85</v>
      </c>
      <c r="D112" t="str">
        <f>CONCATENATE(A112,B112,C112)</f>
        <v>UKF (UKF.Nitra)SN3Dizajnér</v>
      </c>
      <c r="E112" s="18">
        <v>1</v>
      </c>
      <c r="F112" s="18">
        <v>1</v>
      </c>
    </row>
    <row r="113">
      <c r="A113" s="9" t="str">
        <f>VLOOKUP(24780,$M$2:$N$42,2,FALSE)</f>
        <v>UKF (UKF.Nitra)</v>
      </c>
      <c r="B113" t="s">
        <v>102</v>
      </c>
      <c r="C113" t="s">
        <v>103</v>
      </c>
      <c r="D113" t="str">
        <f>CONCATENATE(A113,B113,C113)</f>
        <v>UKF (UKF.Nitra)SN3Inštrumentalista - sólista</v>
      </c>
      <c r="E113" s="18">
        <v>3.5</v>
      </c>
      <c r="F113" s="18">
        <v>5</v>
      </c>
    </row>
    <row r="114">
      <c r="A114" s="9" t="str">
        <f>VLOOKUP(24780,$M$2:$N$42,2,FALSE)</f>
        <v>UKF (UKF.Nitra)</v>
      </c>
      <c r="B114" t="s">
        <v>102</v>
      </c>
      <c r="C114" t="s">
        <v>116</v>
      </c>
      <c r="D114" t="str">
        <f>CONCATENATE(A114,B114,C114)</f>
        <v>UKF (UKF.Nitra)SN3Kameraman</v>
      </c>
      <c r="E114" s="18">
        <v>5</v>
      </c>
      <c r="F114" s="18">
        <v>5</v>
      </c>
    </row>
    <row r="115">
      <c r="A115" s="9" t="str">
        <f>VLOOKUP(24780,$M$2:$N$42,2,FALSE)</f>
        <v>UKF (UKF.Nitra)</v>
      </c>
      <c r="B115" t="s">
        <v>102</v>
      </c>
      <c r="C115" t="s">
        <v>88</v>
      </c>
      <c r="D115" t="str">
        <f>CONCATENATE(A115,B115,C115)</f>
        <v>UKF (UKF.Nitra)SN3Kurátor výstavy</v>
      </c>
      <c r="E115" s="18">
        <v>1</v>
      </c>
      <c r="F115" s="18">
        <v>1</v>
      </c>
    </row>
    <row r="116">
      <c r="A116" s="9" t="str">
        <f>VLOOKUP(24780,$M$2:$N$42,2,FALSE)</f>
        <v>UKF (UKF.Nitra)</v>
      </c>
      <c r="B116" t="s">
        <v>102</v>
      </c>
      <c r="C116" t="s">
        <v>111</v>
      </c>
      <c r="D116" t="str">
        <f>CONCATENATE(A116,B116,C116)</f>
        <v>UKF (UKF.Nitra)SN3Režisér</v>
      </c>
      <c r="E116" s="18">
        <v>2.5</v>
      </c>
      <c r="F116" s="18">
        <v>5</v>
      </c>
    </row>
    <row r="117">
      <c r="A117" s="9" t="str">
        <f>VLOOKUP(24780,$M$2:$N$42,2,FALSE)</f>
        <v>UKF (UKF.Nitra)</v>
      </c>
      <c r="B117" t="s">
        <v>102</v>
      </c>
      <c r="C117" t="s">
        <v>117</v>
      </c>
      <c r="D117" t="str">
        <f>CONCATENATE(A117,B117,C117)</f>
        <v>UKF (UKF.Nitra)SN3Strihač</v>
      </c>
      <c r="E117" s="18">
        <v>4.5</v>
      </c>
      <c r="F117" s="18">
        <v>6</v>
      </c>
    </row>
    <row r="118">
      <c r="A118" s="9" t="str">
        <f>VLOOKUP(24780,$M$2:$N$42,2,FALSE)</f>
        <v>UKF (UKF.Nitra)</v>
      </c>
      <c r="B118" t="s">
        <v>102</v>
      </c>
      <c r="C118" t="s">
        <v>91</v>
      </c>
      <c r="D118" t="str">
        <f>CONCATENATE(A118,B118,C118)</f>
        <v>UKF (UKF.Nitra)SN3Výtvarník</v>
      </c>
      <c r="E118" s="18">
        <v>20</v>
      </c>
      <c r="F118" s="18">
        <v>20</v>
      </c>
    </row>
    <row r="119">
      <c r="A119" s="9" t="str">
        <f>VLOOKUP(24780,$M$2:$N$42,2,FALSE)</f>
        <v>UKF (UKF.Nitra)</v>
      </c>
      <c r="B119" t="s">
        <v>104</v>
      </c>
      <c r="C119" t="s">
        <v>118</v>
      </c>
      <c r="D119" t="str">
        <f>CONCATENATE(A119,B119,C119)</f>
        <v>UKF (UKF.Nitra)SR1Choreograf</v>
      </c>
      <c r="E119" s="18">
        <v>2</v>
      </c>
      <c r="F119" s="18">
        <v>2</v>
      </c>
    </row>
    <row r="120">
      <c r="A120" s="9" t="str">
        <f>VLOOKUP(24780,$M$2:$N$42,2,FALSE)</f>
        <v>UKF (UKF.Nitra)</v>
      </c>
      <c r="B120" t="s">
        <v>104</v>
      </c>
      <c r="C120" t="s">
        <v>103</v>
      </c>
      <c r="D120" t="str">
        <f>CONCATENATE(A120,B120,C120)</f>
        <v>UKF (UKF.Nitra)SR1Inštrumentalista - sólista</v>
      </c>
      <c r="E120" s="18">
        <v>3</v>
      </c>
      <c r="F120" s="18">
        <v>3</v>
      </c>
    </row>
    <row r="121">
      <c r="A121" s="9" t="str">
        <f>VLOOKUP(24780,$M$2:$N$42,2,FALSE)</f>
        <v>UKF (UKF.Nitra)</v>
      </c>
      <c r="B121" t="s">
        <v>104</v>
      </c>
      <c r="C121" t="s">
        <v>91</v>
      </c>
      <c r="D121" t="str">
        <f>CONCATENATE(A121,B121,C121)</f>
        <v>UKF (UKF.Nitra)SR1Výtvarník</v>
      </c>
      <c r="E121" s="18">
        <v>1</v>
      </c>
      <c r="F121" s="18">
        <v>1</v>
      </c>
    </row>
    <row r="122">
      <c r="A122" s="9" t="str">
        <f>VLOOKUP(24780,$M$2:$N$42,2,FALSE)</f>
        <v>UKF (UKF.Nitra)</v>
      </c>
      <c r="B122" t="s">
        <v>105</v>
      </c>
      <c r="C122" t="s">
        <v>85</v>
      </c>
      <c r="D122" t="str">
        <f>CONCATENATE(A122,B122,C122)</f>
        <v>UKF (UKF.Nitra)SR2Dizajnér</v>
      </c>
      <c r="E122" s="18">
        <v>1</v>
      </c>
      <c r="F122" s="18">
        <v>1</v>
      </c>
    </row>
    <row r="123">
      <c r="A123" s="9" t="str">
        <f>VLOOKUP(24780,$M$2:$N$42,2,FALSE)</f>
        <v>UKF (UKF.Nitra)</v>
      </c>
      <c r="B123" t="s">
        <v>105</v>
      </c>
      <c r="C123" t="s">
        <v>91</v>
      </c>
      <c r="D123" t="str">
        <f>CONCATENATE(A123,B123,C123)</f>
        <v>UKF (UKF.Nitra)SR2Výtvarník</v>
      </c>
      <c r="E123" s="18">
        <v>10</v>
      </c>
      <c r="F123" s="18">
        <v>10</v>
      </c>
    </row>
    <row r="124">
      <c r="A124" s="9" t="str">
        <f>VLOOKUP(24780,$M$2:$N$42,2,FALSE)</f>
        <v>UKF (UKF.Nitra)</v>
      </c>
      <c r="B124" t="s">
        <v>107</v>
      </c>
      <c r="C124" t="s">
        <v>109</v>
      </c>
      <c r="D124" t="str">
        <f>CONCATENATE(A124,B124,C124)</f>
        <v>UKF (UKF.Nitra)SR3Autor scenára</v>
      </c>
      <c r="E124" s="18">
        <v>2</v>
      </c>
      <c r="F124" s="18">
        <v>2</v>
      </c>
    </row>
    <row r="125">
      <c r="A125" s="9" t="str">
        <f>VLOOKUP(24780,$M$2:$N$42,2,FALSE)</f>
        <v>UKF (UKF.Nitra)</v>
      </c>
      <c r="B125" t="s">
        <v>107</v>
      </c>
      <c r="C125" t="s">
        <v>87</v>
      </c>
      <c r="D125" t="str">
        <f>CONCATENATE(A125,B125,C125)</f>
        <v>UKF (UKF.Nitra)SR3Inštrumentalista</v>
      </c>
      <c r="E125" s="18">
        <v>1.5</v>
      </c>
      <c r="F125" s="18">
        <v>3</v>
      </c>
    </row>
    <row r="126">
      <c r="A126" s="9" t="str">
        <f>VLOOKUP(24780,$M$2:$N$42,2,FALSE)</f>
        <v>UKF (UKF.Nitra)</v>
      </c>
      <c r="B126" t="s">
        <v>107</v>
      </c>
      <c r="C126" t="s">
        <v>103</v>
      </c>
      <c r="D126" t="str">
        <f>CONCATENATE(A126,B126,C126)</f>
        <v>UKF (UKF.Nitra)SR3Inštrumentalista - sólista</v>
      </c>
      <c r="E126" s="18">
        <v>4.5</v>
      </c>
      <c r="F126" s="18">
        <v>5</v>
      </c>
    </row>
    <row r="127">
      <c r="A127" s="9" t="str">
        <f>VLOOKUP(24780,$M$2:$N$42,2,FALSE)</f>
        <v>UKF (UKF.Nitra)</v>
      </c>
      <c r="B127" t="s">
        <v>107</v>
      </c>
      <c r="C127" t="s">
        <v>88</v>
      </c>
      <c r="D127" t="str">
        <f>CONCATENATE(A127,B127,C127)</f>
        <v>UKF (UKF.Nitra)SR3Kurátor výstavy</v>
      </c>
      <c r="E127" s="18">
        <v>2.33</v>
      </c>
      <c r="F127" s="18">
        <v>3</v>
      </c>
    </row>
    <row r="128">
      <c r="A128" s="9" t="str">
        <f>VLOOKUP(24780,$M$2:$N$42,2,FALSE)</f>
        <v>UKF (UKF.Nitra)</v>
      </c>
      <c r="B128" t="s">
        <v>107</v>
      </c>
      <c r="C128" t="s">
        <v>111</v>
      </c>
      <c r="D128" t="str">
        <f>CONCATENATE(A128,B128,C128)</f>
        <v>UKF (UKF.Nitra)SR3Režisér</v>
      </c>
      <c r="E128" s="18">
        <v>2</v>
      </c>
      <c r="F128" s="18">
        <v>2</v>
      </c>
    </row>
    <row r="129">
      <c r="A129" s="9" t="str">
        <f>VLOOKUP(24780,$M$2:$N$42,2,FALSE)</f>
        <v>UKF (UKF.Nitra)</v>
      </c>
      <c r="B129" t="s">
        <v>107</v>
      </c>
      <c r="C129" t="s">
        <v>117</v>
      </c>
      <c r="D129" t="str">
        <f>CONCATENATE(A129,B129,C129)</f>
        <v>UKF (UKF.Nitra)SR3Strihač</v>
      </c>
      <c r="E129" s="18">
        <v>2</v>
      </c>
      <c r="F129" s="18">
        <v>2</v>
      </c>
    </row>
    <row r="130">
      <c r="A130" s="9" t="str">
        <f>VLOOKUP(24780,$M$2:$N$42,2,FALSE)</f>
        <v>UKF (UKF.Nitra)</v>
      </c>
      <c r="B130" t="s">
        <v>107</v>
      </c>
      <c r="C130" t="s">
        <v>91</v>
      </c>
      <c r="D130" t="str">
        <f>CONCATENATE(A130,B130,C130)</f>
        <v>UKF (UKF.Nitra)SR3Výtvarník</v>
      </c>
      <c r="E130" s="18">
        <v>6</v>
      </c>
      <c r="F130" s="18">
        <v>6</v>
      </c>
    </row>
    <row r="131">
      <c r="A131" s="9" t="str">
        <f>VLOOKUP(24780,$M$2:$N$42,2,FALSE)</f>
        <v>UKF (UKF.Nitra)</v>
      </c>
      <c r="B131" t="s">
        <v>119</v>
      </c>
      <c r="C131" t="s">
        <v>103</v>
      </c>
      <c r="D131" t="str">
        <f>CONCATENATE(A131,B131,C131)</f>
        <v>UKF (UKF.Nitra)ZN1Inštrumentalista - sólista</v>
      </c>
      <c r="E131" s="18">
        <v>0.5</v>
      </c>
      <c r="F131" s="18">
        <v>1</v>
      </c>
    </row>
    <row r="132">
      <c r="A132" s="9" t="str">
        <f>VLOOKUP(24780,$M$2:$N$42,2,FALSE)</f>
        <v>UKF (UKF.Nitra)</v>
      </c>
      <c r="B132" t="s">
        <v>120</v>
      </c>
      <c r="C132" t="s">
        <v>109</v>
      </c>
      <c r="D132" t="str">
        <f>CONCATENATE(A132,B132,C132)</f>
        <v>UKF (UKF.Nitra)ZN3Autor scenára</v>
      </c>
      <c r="E132" s="18">
        <v>1</v>
      </c>
      <c r="F132" s="18">
        <v>1</v>
      </c>
    </row>
    <row r="133">
      <c r="A133" s="9" t="str">
        <f>VLOOKUP(24780,$M$2:$N$42,2,FALSE)</f>
        <v>UKF (UKF.Nitra)</v>
      </c>
      <c r="B133" t="s">
        <v>120</v>
      </c>
      <c r="C133" t="s">
        <v>111</v>
      </c>
      <c r="D133" t="str">
        <f>CONCATENATE(A133,B133,C133)</f>
        <v>UKF (UKF.Nitra)ZN3Režisér</v>
      </c>
      <c r="E133" s="18">
        <v>0.5</v>
      </c>
      <c r="F133" s="18">
        <v>1</v>
      </c>
    </row>
    <row r="134">
      <c r="A134" s="9" t="str">
        <f>VLOOKUP(24780,$M$2:$N$42,2,FALSE)</f>
        <v>UKF (UKF.Nitra)</v>
      </c>
      <c r="B134" t="s">
        <v>120</v>
      </c>
      <c r="C134" t="s">
        <v>117</v>
      </c>
      <c r="D134" t="str">
        <f>CONCATENATE(A134,B134,C134)</f>
        <v>UKF (UKF.Nitra)ZN3Strihač</v>
      </c>
      <c r="E134" s="18">
        <v>0.5</v>
      </c>
      <c r="F134" s="18">
        <v>1</v>
      </c>
    </row>
    <row r="135">
      <c r="A135" s="9" t="str">
        <f>VLOOKUP(24791,$M$2:$N$42,2,FALSE)</f>
        <v>TU (TUT)</v>
      </c>
      <c r="B135" t="s">
        <v>7</v>
      </c>
      <c r="C135" t="s">
        <v>88</v>
      </c>
      <c r="D135" t="str">
        <f>CONCATENATE(A135,B135,C135)</f>
        <v>TU (TUT)IKurátor výstavy</v>
      </c>
      <c r="E135" s="18">
        <v>1</v>
      </c>
      <c r="F135" s="18">
        <v>1</v>
      </c>
    </row>
    <row r="136">
      <c r="A136" s="9" t="str">
        <f>VLOOKUP(24791,$M$2:$N$42,2,FALSE)</f>
        <v>TU (TUT)</v>
      </c>
      <c r="B136" t="s">
        <v>7</v>
      </c>
      <c r="C136" t="s">
        <v>91</v>
      </c>
      <c r="D136" t="str">
        <f>CONCATENATE(A136,B136,C136)</f>
        <v>TU (TUT)IVýtvarník</v>
      </c>
      <c r="E136" s="18">
        <v>1</v>
      </c>
      <c r="F136" s="18">
        <v>1</v>
      </c>
    </row>
    <row r="137">
      <c r="A137" s="9" t="str">
        <f>VLOOKUP(24791,$M$2:$N$42,2,FALSE)</f>
        <v>TU (TUT)</v>
      </c>
      <c r="B137" t="s">
        <v>89</v>
      </c>
      <c r="C137" t="s">
        <v>91</v>
      </c>
      <c r="D137" t="str">
        <f>CONCATENATE(A137,B137,C137)</f>
        <v>TU (TUT)SM1Výtvarník</v>
      </c>
      <c r="E137" s="18">
        <v>1</v>
      </c>
      <c r="F137" s="18">
        <v>1</v>
      </c>
    </row>
    <row r="138">
      <c r="A138" s="9" t="str">
        <f>VLOOKUP(24791,$M$2:$N$42,2,FALSE)</f>
        <v>TU (TUT)</v>
      </c>
      <c r="B138" t="s">
        <v>92</v>
      </c>
      <c r="C138" t="s">
        <v>88</v>
      </c>
      <c r="D138" t="str">
        <f>CONCATENATE(A138,B138,C138)</f>
        <v>TU (TUT)SM2Kurátor výstavy</v>
      </c>
      <c r="E138" s="18">
        <v>2</v>
      </c>
      <c r="F138" s="18">
        <v>2</v>
      </c>
    </row>
    <row r="139">
      <c r="A139" s="9" t="str">
        <f>VLOOKUP(24791,$M$2:$N$42,2,FALSE)</f>
        <v>TU (TUT)</v>
      </c>
      <c r="B139" t="s">
        <v>92</v>
      </c>
      <c r="C139" t="s">
        <v>91</v>
      </c>
      <c r="D139" t="str">
        <f>CONCATENATE(A139,B139,C139)</f>
        <v>TU (TUT)SM2Výtvarník</v>
      </c>
      <c r="E139" s="18">
        <v>1</v>
      </c>
      <c r="F139" s="18">
        <v>1</v>
      </c>
    </row>
    <row r="140">
      <c r="A140" s="9" t="str">
        <f>VLOOKUP(24791,$M$2:$N$42,2,FALSE)</f>
        <v>TU (TUT)</v>
      </c>
      <c r="B140" t="s">
        <v>93</v>
      </c>
      <c r="C140" t="s">
        <v>85</v>
      </c>
      <c r="D140" t="str">
        <f>CONCATENATE(A140,B140,C140)</f>
        <v>TU (TUT)SM3Dizajnér</v>
      </c>
      <c r="E140" s="18">
        <v>1</v>
      </c>
      <c r="F140" s="18">
        <v>1</v>
      </c>
    </row>
    <row r="141">
      <c r="A141" s="9" t="str">
        <f>VLOOKUP(24791,$M$2:$N$42,2,FALSE)</f>
        <v>TU (TUT)</v>
      </c>
      <c r="B141" t="s">
        <v>93</v>
      </c>
      <c r="C141" t="s">
        <v>88</v>
      </c>
      <c r="D141" t="str">
        <f>CONCATENATE(A141,B141,C141)</f>
        <v>TU (TUT)SM3Kurátor výstavy</v>
      </c>
      <c r="E141" s="18">
        <v>2</v>
      </c>
      <c r="F141" s="18">
        <v>2</v>
      </c>
    </row>
    <row r="142">
      <c r="A142" s="9" t="str">
        <f>VLOOKUP(24791,$M$2:$N$42,2,FALSE)</f>
        <v>TU (TUT)</v>
      </c>
      <c r="B142" t="s">
        <v>94</v>
      </c>
      <c r="C142" t="s">
        <v>88</v>
      </c>
      <c r="D142" t="str">
        <f>CONCATENATE(A142,B142,C142)</f>
        <v>TU (TUT)SN1Kurátor výstavy</v>
      </c>
      <c r="E142" s="18">
        <v>3</v>
      </c>
      <c r="F142" s="18">
        <v>4</v>
      </c>
    </row>
    <row r="143">
      <c r="A143" s="9" t="str">
        <f>VLOOKUP(24791,$M$2:$N$42,2,FALSE)</f>
        <v>TU (TUT)</v>
      </c>
      <c r="B143" t="s">
        <v>100</v>
      </c>
      <c r="C143" t="s">
        <v>88</v>
      </c>
      <c r="D143" t="str">
        <f>CONCATENATE(A143,B143,C143)</f>
        <v>TU (TUT)SN2Kurátor výstavy</v>
      </c>
      <c r="E143" s="18">
        <v>3</v>
      </c>
      <c r="F143" s="18">
        <v>4</v>
      </c>
    </row>
    <row r="144">
      <c r="A144" s="9" t="str">
        <f>VLOOKUP(24791,$M$2:$N$42,2,FALSE)</f>
        <v>TU (TUT)</v>
      </c>
      <c r="B144" t="s">
        <v>100</v>
      </c>
      <c r="C144" t="s">
        <v>91</v>
      </c>
      <c r="D144" t="str">
        <f>CONCATENATE(A144,B144,C144)</f>
        <v>TU (TUT)SN2Výtvarník</v>
      </c>
      <c r="E144" s="18">
        <v>1</v>
      </c>
      <c r="F144" s="18">
        <v>1</v>
      </c>
    </row>
    <row r="145">
      <c r="A145" s="9" t="str">
        <f>VLOOKUP(24791,$M$2:$N$42,2,FALSE)</f>
        <v>TU (TUT)</v>
      </c>
      <c r="B145" t="s">
        <v>102</v>
      </c>
      <c r="C145" t="s">
        <v>88</v>
      </c>
      <c r="D145" t="str">
        <f>CONCATENATE(A145,B145,C145)</f>
        <v>TU (TUT)SN3Kurátor výstavy</v>
      </c>
      <c r="E145" s="18">
        <v>6</v>
      </c>
      <c r="F145" s="18">
        <v>6</v>
      </c>
    </row>
    <row r="146">
      <c r="A146" s="9" t="str">
        <f>VLOOKUP(24791,$M$2:$N$42,2,FALSE)</f>
        <v>TU (TUT)</v>
      </c>
      <c r="B146" t="s">
        <v>102</v>
      </c>
      <c r="C146" t="s">
        <v>91</v>
      </c>
      <c r="D146" t="str">
        <f>CONCATENATE(A146,B146,C146)</f>
        <v>TU (TUT)SN3Výtvarník</v>
      </c>
      <c r="E146" s="18">
        <v>9</v>
      </c>
      <c r="F146" s="18">
        <v>9</v>
      </c>
    </row>
    <row r="147">
      <c r="A147" s="9" t="str">
        <f>VLOOKUP(24791,$M$2:$N$42,2,FALSE)</f>
        <v>TU (TUT)</v>
      </c>
      <c r="B147" t="s">
        <v>104</v>
      </c>
      <c r="C147" t="s">
        <v>91</v>
      </c>
      <c r="D147" t="str">
        <f>CONCATENATE(A147,B147,C147)</f>
        <v>TU (TUT)SR1Výtvarník</v>
      </c>
      <c r="E147" s="18">
        <v>1</v>
      </c>
      <c r="F147" s="18">
        <v>1</v>
      </c>
    </row>
    <row r="148">
      <c r="A148" s="9" t="str">
        <f>VLOOKUP(24791,$M$2:$N$42,2,FALSE)</f>
        <v>TU (TUT)</v>
      </c>
      <c r="B148" t="s">
        <v>105</v>
      </c>
      <c r="C148" t="s">
        <v>91</v>
      </c>
      <c r="D148" t="str">
        <f>CONCATENATE(A148,B148,C148)</f>
        <v>TU (TUT)SR2Výtvarník</v>
      </c>
      <c r="E148" s="18">
        <v>7</v>
      </c>
      <c r="F148" s="18">
        <v>7</v>
      </c>
    </row>
    <row r="149">
      <c r="A149" s="9" t="str">
        <f>VLOOKUP(24791,$M$2:$N$42,2,FALSE)</f>
        <v>TU (TUT)</v>
      </c>
      <c r="B149" t="s">
        <v>107</v>
      </c>
      <c r="C149" t="s">
        <v>88</v>
      </c>
      <c r="D149" t="str">
        <f>CONCATENATE(A149,B149,C149)</f>
        <v>TU (TUT)SR3Kurátor výstavy</v>
      </c>
      <c r="E149" s="18">
        <v>2</v>
      </c>
      <c r="F149" s="18">
        <v>2</v>
      </c>
    </row>
    <row r="150">
      <c r="A150" s="9" t="str">
        <f>VLOOKUP(24791,$M$2:$N$42,2,FALSE)</f>
        <v>TU (TUT)</v>
      </c>
      <c r="B150" t="s">
        <v>107</v>
      </c>
      <c r="C150" t="s">
        <v>91</v>
      </c>
      <c r="D150" t="str">
        <f>CONCATENATE(A150,B150,C150)</f>
        <v>TU (TUT)SR3Výtvarník</v>
      </c>
      <c r="E150" s="18">
        <v>1</v>
      </c>
      <c r="F150" s="18">
        <v>1</v>
      </c>
    </row>
    <row r="151">
      <c r="A151" s="9" t="str">
        <f>VLOOKUP(24791,$M$2:$N$42,2,FALSE)</f>
        <v>TU (TUT)</v>
      </c>
      <c r="B151" t="s">
        <v>121</v>
      </c>
      <c r="C151" t="s">
        <v>91</v>
      </c>
      <c r="D151" t="str">
        <f>CONCATENATE(A151,B151,C151)</f>
        <v>TU (TUT)ZM1Výtvarník</v>
      </c>
      <c r="E151" s="18">
        <v>1</v>
      </c>
      <c r="F151" s="18">
        <v>1</v>
      </c>
    </row>
    <row r="152">
      <c r="A152" s="9" t="str">
        <f>VLOOKUP(24791,$M$2:$N$42,2,FALSE)</f>
        <v>TU (TUT)</v>
      </c>
      <c r="B152" t="s">
        <v>122</v>
      </c>
      <c r="C152" t="s">
        <v>91</v>
      </c>
      <c r="D152" t="str">
        <f>CONCATENATE(A152,B152,C152)</f>
        <v>TU (TUT)ZN2Výtvarník</v>
      </c>
      <c r="E152" s="18">
        <v>2</v>
      </c>
      <c r="F152" s="18">
        <v>2</v>
      </c>
    </row>
    <row r="153">
      <c r="A153" s="9" t="str">
        <f>VLOOKUP(24792,$M$2:$N$42,2,FALSE)</f>
        <v>TUKE (TU.Košice)</v>
      </c>
      <c r="B153" t="s">
        <v>123</v>
      </c>
      <c r="C153" t="s">
        <v>124</v>
      </c>
      <c r="D153" t="str">
        <f>CONCATENATE(A153,B153,C153)</f>
        <v>TUKE (TU.Košice)EM1Architekt</v>
      </c>
      <c r="E153" s="18">
        <v>0.75</v>
      </c>
      <c r="F153" s="18">
        <v>2</v>
      </c>
    </row>
    <row r="154">
      <c r="A154" s="9" t="str">
        <f>VLOOKUP(24792,$M$2:$N$42,2,FALSE)</f>
        <v>TUKE (TU.Košice)</v>
      </c>
      <c r="B154" t="s">
        <v>125</v>
      </c>
      <c r="C154" t="s">
        <v>85</v>
      </c>
      <c r="D154" t="str">
        <f>CONCATENATE(A154,B154,C154)</f>
        <v>TUKE (TU.Košice)EM3Dizajnér</v>
      </c>
      <c r="E154" s="18">
        <v>1</v>
      </c>
      <c r="F154" s="18">
        <v>1</v>
      </c>
    </row>
    <row r="155">
      <c r="A155" s="9" t="str">
        <f>VLOOKUP(24792,$M$2:$N$42,2,FALSE)</f>
        <v>TUKE (TU.Košice)</v>
      </c>
      <c r="B155" t="s">
        <v>126</v>
      </c>
      <c r="C155" t="s">
        <v>85</v>
      </c>
      <c r="D155" t="str">
        <f>CONCATENATE(A155,B155,C155)</f>
        <v>TUKE (TU.Košice)EN1Dizajnér</v>
      </c>
      <c r="E155" s="18">
        <v>2</v>
      </c>
      <c r="F155" s="18">
        <v>2</v>
      </c>
    </row>
    <row r="156">
      <c r="A156" s="9" t="str">
        <f>VLOOKUP(24792,$M$2:$N$42,2,FALSE)</f>
        <v>TUKE (TU.Košice)</v>
      </c>
      <c r="B156" t="s">
        <v>127</v>
      </c>
      <c r="C156" t="s">
        <v>85</v>
      </c>
      <c r="D156" t="str">
        <f>CONCATENATE(A156,B156,C156)</f>
        <v>TUKE (TU.Košice)EN3Dizajnér</v>
      </c>
      <c r="E156" s="18">
        <v>2</v>
      </c>
      <c r="F156" s="18">
        <v>2</v>
      </c>
    </row>
    <row r="157">
      <c r="A157" s="9" t="str">
        <f>VLOOKUP(24792,$M$2:$N$42,2,FALSE)</f>
        <v>TUKE (TU.Košice)</v>
      </c>
      <c r="B157" t="s">
        <v>7</v>
      </c>
      <c r="C157" t="s">
        <v>124</v>
      </c>
      <c r="D157" t="str">
        <f>CONCATENATE(A157,B157,C157)</f>
        <v>TUKE (TU.Košice)IArchitekt</v>
      </c>
      <c r="E157" s="18">
        <v>7.65</v>
      </c>
      <c r="F157" s="18">
        <v>16</v>
      </c>
    </row>
    <row r="158">
      <c r="A158" s="9" t="str">
        <f>VLOOKUP(24792,$M$2:$N$42,2,FALSE)</f>
        <v>TUKE (TU.Košice)</v>
      </c>
      <c r="B158" t="s">
        <v>7</v>
      </c>
      <c r="C158" t="s">
        <v>85</v>
      </c>
      <c r="D158" t="str">
        <f>CONCATENATE(A158,B158,C158)</f>
        <v>TUKE (TU.Košice)IDizajnér</v>
      </c>
      <c r="E158" s="18">
        <v>1</v>
      </c>
      <c r="F158" s="18">
        <v>1</v>
      </c>
    </row>
    <row r="159">
      <c r="A159" s="9" t="str">
        <f>VLOOKUP(24792,$M$2:$N$42,2,FALSE)</f>
        <v>TUKE (TU.Košice)</v>
      </c>
      <c r="B159" t="s">
        <v>89</v>
      </c>
      <c r="C159" t="s">
        <v>124</v>
      </c>
      <c r="D159" t="str">
        <f>CONCATENATE(A159,B159,C159)</f>
        <v>TUKE (TU.Košice)SM1Architekt</v>
      </c>
      <c r="E159" s="18">
        <v>0.36</v>
      </c>
      <c r="F159" s="18">
        <v>2</v>
      </c>
    </row>
    <row r="160">
      <c r="A160" s="9" t="str">
        <f>VLOOKUP(24792,$M$2:$N$42,2,FALSE)</f>
        <v>TUKE (TU.Košice)</v>
      </c>
      <c r="B160" t="s">
        <v>89</v>
      </c>
      <c r="C160" t="s">
        <v>88</v>
      </c>
      <c r="D160" t="str">
        <f>CONCATENATE(A160,B160,C160)</f>
        <v>TUKE (TU.Košice)SM1Kurátor výstavy</v>
      </c>
      <c r="E160" s="18">
        <v>1</v>
      </c>
      <c r="F160" s="18">
        <v>1</v>
      </c>
    </row>
    <row r="161">
      <c r="A161" s="9" t="str">
        <f>VLOOKUP(24792,$M$2:$N$42,2,FALSE)</f>
        <v>TUKE (TU.Košice)</v>
      </c>
      <c r="B161" t="s">
        <v>89</v>
      </c>
      <c r="C161" t="s">
        <v>91</v>
      </c>
      <c r="D161" t="str">
        <f>CONCATENATE(A161,B161,C161)</f>
        <v>TUKE (TU.Košice)SM1Výtvarník</v>
      </c>
      <c r="E161" s="18">
        <v>9</v>
      </c>
      <c r="F161" s="18">
        <v>9</v>
      </c>
    </row>
    <row r="162">
      <c r="A162" s="9" t="str">
        <f>VLOOKUP(24792,$M$2:$N$42,2,FALSE)</f>
        <v>TUKE (TU.Košice)</v>
      </c>
      <c r="B162" t="s">
        <v>92</v>
      </c>
      <c r="C162" t="s">
        <v>85</v>
      </c>
      <c r="D162" t="str">
        <f>CONCATENATE(A162,B162,C162)</f>
        <v>TUKE (TU.Košice)SM2Dizajnér</v>
      </c>
      <c r="E162" s="18">
        <v>2</v>
      </c>
      <c r="F162" s="18">
        <v>2</v>
      </c>
    </row>
    <row r="163">
      <c r="A163" s="9" t="str">
        <f>VLOOKUP(24792,$M$2:$N$42,2,FALSE)</f>
        <v>TUKE (TU.Košice)</v>
      </c>
      <c r="B163" t="s">
        <v>92</v>
      </c>
      <c r="C163" t="s">
        <v>88</v>
      </c>
      <c r="D163" t="str">
        <f>CONCATENATE(A163,B163,C163)</f>
        <v>TUKE (TU.Košice)SM2Kurátor výstavy</v>
      </c>
      <c r="E163" s="18">
        <v>0.5</v>
      </c>
      <c r="F163" s="18">
        <v>1</v>
      </c>
    </row>
    <row r="164">
      <c r="A164" s="9" t="str">
        <f>VLOOKUP(24792,$M$2:$N$42,2,FALSE)</f>
        <v>TUKE (TU.Košice)</v>
      </c>
      <c r="B164" t="s">
        <v>92</v>
      </c>
      <c r="C164" t="s">
        <v>91</v>
      </c>
      <c r="D164" t="str">
        <f>CONCATENATE(A164,B164,C164)</f>
        <v>TUKE (TU.Košice)SM2Výtvarník</v>
      </c>
      <c r="E164" s="18">
        <v>11</v>
      </c>
      <c r="F164" s="18">
        <v>11</v>
      </c>
    </row>
    <row r="165">
      <c r="A165" s="9" t="str">
        <f>VLOOKUP(24792,$M$2:$N$42,2,FALSE)</f>
        <v>TUKE (TU.Košice)</v>
      </c>
      <c r="B165" t="s">
        <v>93</v>
      </c>
      <c r="C165" t="s">
        <v>124</v>
      </c>
      <c r="D165" t="str">
        <f>CONCATENATE(A165,B165,C165)</f>
        <v>TUKE (TU.Košice)SM3Architekt</v>
      </c>
      <c r="E165" s="18">
        <v>0.25</v>
      </c>
      <c r="F165" s="18">
        <v>1</v>
      </c>
    </row>
    <row r="166">
      <c r="A166" s="9" t="str">
        <f>VLOOKUP(24792,$M$2:$N$42,2,FALSE)</f>
        <v>TUKE (TU.Košice)</v>
      </c>
      <c r="B166" t="s">
        <v>93</v>
      </c>
      <c r="C166" t="s">
        <v>85</v>
      </c>
      <c r="D166" t="str">
        <f>CONCATENATE(A166,B166,C166)</f>
        <v>TUKE (TU.Košice)SM3Dizajnér</v>
      </c>
      <c r="E166" s="18">
        <v>13</v>
      </c>
      <c r="F166" s="18">
        <v>13</v>
      </c>
    </row>
    <row r="167">
      <c r="A167" s="9" t="str">
        <f>VLOOKUP(24792,$M$2:$N$42,2,FALSE)</f>
        <v>TUKE (TU.Košice)</v>
      </c>
      <c r="B167" t="s">
        <v>93</v>
      </c>
      <c r="C167" t="s">
        <v>91</v>
      </c>
      <c r="D167" t="str">
        <f>CONCATENATE(A167,B167,C167)</f>
        <v>TUKE (TU.Košice)SM3Výtvarník</v>
      </c>
      <c r="E167" s="18">
        <v>12</v>
      </c>
      <c r="F167" s="18">
        <v>12</v>
      </c>
    </row>
    <row r="168">
      <c r="A168" s="9" t="str">
        <f>VLOOKUP(24792,$M$2:$N$42,2,FALSE)</f>
        <v>TUKE (TU.Košice)</v>
      </c>
      <c r="B168" t="s">
        <v>94</v>
      </c>
      <c r="C168" t="s">
        <v>124</v>
      </c>
      <c r="D168" t="str">
        <f>CONCATENATE(A168,B168,C168)</f>
        <v>TUKE (TU.Košice)SN1Architekt</v>
      </c>
      <c r="E168" s="18">
        <v>0.94</v>
      </c>
      <c r="F168" s="18">
        <v>4</v>
      </c>
    </row>
    <row r="169">
      <c r="A169" s="9" t="str">
        <f>VLOOKUP(24792,$M$2:$N$42,2,FALSE)</f>
        <v>TUKE (TU.Košice)</v>
      </c>
      <c r="B169" t="s">
        <v>94</v>
      </c>
      <c r="C169" t="s">
        <v>85</v>
      </c>
      <c r="D169" t="str">
        <f>CONCATENATE(A169,B169,C169)</f>
        <v>TUKE (TU.Košice)SN1Dizajnér</v>
      </c>
      <c r="E169" s="18">
        <v>1</v>
      </c>
      <c r="F169" s="18">
        <v>1</v>
      </c>
    </row>
    <row r="170">
      <c r="A170" s="9" t="str">
        <f>VLOOKUP(24792,$M$2:$N$42,2,FALSE)</f>
        <v>TUKE (TU.Košice)</v>
      </c>
      <c r="B170" t="s">
        <v>94</v>
      </c>
      <c r="C170" t="s">
        <v>91</v>
      </c>
      <c r="D170" t="str">
        <f>CONCATENATE(A170,B170,C170)</f>
        <v>TUKE (TU.Košice)SN1Výtvarník</v>
      </c>
      <c r="E170" s="18">
        <v>10.5</v>
      </c>
      <c r="F170" s="18">
        <v>11</v>
      </c>
    </row>
    <row r="171">
      <c r="A171" s="9" t="str">
        <f>VLOOKUP(24792,$M$2:$N$42,2,FALSE)</f>
        <v>TUKE (TU.Košice)</v>
      </c>
      <c r="B171" t="s">
        <v>100</v>
      </c>
      <c r="C171" t="s">
        <v>124</v>
      </c>
      <c r="D171" t="str">
        <f>CONCATENATE(A171,B171,C171)</f>
        <v>TUKE (TU.Košice)SN2Architekt</v>
      </c>
      <c r="E171" s="18">
        <v>0.5</v>
      </c>
      <c r="F171" s="18">
        <v>2</v>
      </c>
    </row>
    <row r="172">
      <c r="A172" s="9" t="str">
        <f>VLOOKUP(24792,$M$2:$N$42,2,FALSE)</f>
        <v>TUKE (TU.Košice)</v>
      </c>
      <c r="B172" t="s">
        <v>100</v>
      </c>
      <c r="C172" t="s">
        <v>85</v>
      </c>
      <c r="D172" t="str">
        <f>CONCATENATE(A172,B172,C172)</f>
        <v>TUKE (TU.Košice)SN2Dizajnér</v>
      </c>
      <c r="E172" s="18">
        <v>4</v>
      </c>
      <c r="F172" s="18">
        <v>4</v>
      </c>
    </row>
    <row r="173">
      <c r="A173" s="9" t="str">
        <f>VLOOKUP(24792,$M$2:$N$42,2,FALSE)</f>
        <v>TUKE (TU.Košice)</v>
      </c>
      <c r="B173" t="s">
        <v>100</v>
      </c>
      <c r="C173" t="s">
        <v>88</v>
      </c>
      <c r="D173" t="str">
        <f>CONCATENATE(A173,B173,C173)</f>
        <v>TUKE (TU.Košice)SN2Kurátor výstavy</v>
      </c>
      <c r="E173" s="18">
        <v>4</v>
      </c>
      <c r="F173" s="18">
        <v>6</v>
      </c>
    </row>
    <row r="174">
      <c r="A174" s="9" t="str">
        <f>VLOOKUP(24792,$M$2:$N$42,2,FALSE)</f>
        <v>TUKE (TU.Košice)</v>
      </c>
      <c r="B174" t="s">
        <v>100</v>
      </c>
      <c r="C174" t="s">
        <v>91</v>
      </c>
      <c r="D174" t="str">
        <f>CONCATENATE(A174,B174,C174)</f>
        <v>TUKE (TU.Košice)SN2Výtvarník</v>
      </c>
      <c r="E174" s="18">
        <v>8</v>
      </c>
      <c r="F174" s="18">
        <v>8</v>
      </c>
    </row>
    <row r="175">
      <c r="A175" s="9" t="str">
        <f>VLOOKUP(24792,$M$2:$N$42,2,FALSE)</f>
        <v>TUKE (TU.Košice)</v>
      </c>
      <c r="B175" t="s">
        <v>102</v>
      </c>
      <c r="C175" t="s">
        <v>85</v>
      </c>
      <c r="D175" t="str">
        <f>CONCATENATE(A175,B175,C175)</f>
        <v>TUKE (TU.Košice)SN3Dizajnér</v>
      </c>
      <c r="E175" s="18">
        <v>4</v>
      </c>
      <c r="F175" s="18">
        <v>4</v>
      </c>
    </row>
    <row r="176">
      <c r="A176" s="9" t="str">
        <f>VLOOKUP(24792,$M$2:$N$42,2,FALSE)</f>
        <v>TUKE (TU.Košice)</v>
      </c>
      <c r="B176" t="s">
        <v>102</v>
      </c>
      <c r="C176" t="s">
        <v>88</v>
      </c>
      <c r="D176" t="str">
        <f>CONCATENATE(A176,B176,C176)</f>
        <v>TUKE (TU.Košice)SN3Kurátor výstavy</v>
      </c>
      <c r="E176" s="18">
        <v>4</v>
      </c>
      <c r="F176" s="18">
        <v>4</v>
      </c>
    </row>
    <row r="177">
      <c r="A177" s="9" t="str">
        <f>VLOOKUP(24792,$M$2:$N$42,2,FALSE)</f>
        <v>TUKE (TU.Košice)</v>
      </c>
      <c r="B177" t="s">
        <v>102</v>
      </c>
      <c r="C177" t="s">
        <v>91</v>
      </c>
      <c r="D177" t="str">
        <f>CONCATENATE(A177,B177,C177)</f>
        <v>TUKE (TU.Košice)SN3Výtvarník</v>
      </c>
      <c r="E177" s="18">
        <v>59</v>
      </c>
      <c r="F177" s="18">
        <v>59</v>
      </c>
    </row>
    <row r="178">
      <c r="A178" s="9" t="str">
        <f>VLOOKUP(24792,$M$2:$N$42,2,FALSE)</f>
        <v>TUKE (TU.Košice)</v>
      </c>
      <c r="B178" t="s">
        <v>104</v>
      </c>
      <c r="C178" t="s">
        <v>124</v>
      </c>
      <c r="D178" t="str">
        <f>CONCATENATE(A178,B178,C178)</f>
        <v>TUKE (TU.Košice)SR1Architekt</v>
      </c>
      <c r="E178" s="18">
        <v>1.25</v>
      </c>
      <c r="F178" s="18">
        <v>3</v>
      </c>
    </row>
    <row r="179">
      <c r="A179" s="9" t="str">
        <f>VLOOKUP(24792,$M$2:$N$42,2,FALSE)</f>
        <v>TUKE (TU.Košice)</v>
      </c>
      <c r="B179" t="s">
        <v>104</v>
      </c>
      <c r="C179" t="s">
        <v>91</v>
      </c>
      <c r="D179" t="str">
        <f>CONCATENATE(A179,B179,C179)</f>
        <v>TUKE (TU.Košice)SR1Výtvarník</v>
      </c>
      <c r="E179" s="18">
        <v>20</v>
      </c>
      <c r="F179" s="18">
        <v>20</v>
      </c>
    </row>
    <row r="180">
      <c r="A180" s="9" t="str">
        <f>VLOOKUP(24792,$M$2:$N$42,2,FALSE)</f>
        <v>TUKE (TU.Košice)</v>
      </c>
      <c r="B180" t="s">
        <v>105</v>
      </c>
      <c r="C180" t="s">
        <v>124</v>
      </c>
      <c r="D180" t="str">
        <f>CONCATENATE(A180,B180,C180)</f>
        <v>TUKE (TU.Košice)SR2Architekt</v>
      </c>
      <c r="E180" s="18">
        <v>0.5</v>
      </c>
      <c r="F180" s="18">
        <v>1</v>
      </c>
    </row>
    <row r="181">
      <c r="A181" s="9" t="str">
        <f>VLOOKUP(24792,$M$2:$N$42,2,FALSE)</f>
        <v>TUKE (TU.Košice)</v>
      </c>
      <c r="B181" t="s">
        <v>105</v>
      </c>
      <c r="C181" t="s">
        <v>85</v>
      </c>
      <c r="D181" t="str">
        <f>CONCATENATE(A181,B181,C181)</f>
        <v>TUKE (TU.Košice)SR2Dizajnér</v>
      </c>
      <c r="E181" s="18">
        <v>3</v>
      </c>
      <c r="F181" s="18">
        <v>3</v>
      </c>
    </row>
    <row r="182">
      <c r="A182" s="9" t="str">
        <f>VLOOKUP(24792,$M$2:$N$42,2,FALSE)</f>
        <v>TUKE (TU.Košice)</v>
      </c>
      <c r="B182" t="s">
        <v>105</v>
      </c>
      <c r="C182" t="s">
        <v>88</v>
      </c>
      <c r="D182" t="str">
        <f>CONCATENATE(A182,B182,C182)</f>
        <v>TUKE (TU.Košice)SR2Kurátor výstavy</v>
      </c>
      <c r="E182" s="18">
        <v>1</v>
      </c>
      <c r="F182" s="18">
        <v>1</v>
      </c>
    </row>
    <row r="183">
      <c r="A183" s="9" t="str">
        <f>VLOOKUP(24792,$M$2:$N$42,2,FALSE)</f>
        <v>TUKE (TU.Košice)</v>
      </c>
      <c r="B183" t="s">
        <v>105</v>
      </c>
      <c r="C183" t="s">
        <v>91</v>
      </c>
      <c r="D183" t="str">
        <f>CONCATENATE(A183,B183,C183)</f>
        <v>TUKE (TU.Košice)SR2Výtvarník</v>
      </c>
      <c r="E183" s="18">
        <v>21.25</v>
      </c>
      <c r="F183" s="18">
        <v>22</v>
      </c>
    </row>
    <row r="184">
      <c r="A184" s="9" t="str">
        <f>VLOOKUP(24792,$M$2:$N$42,2,FALSE)</f>
        <v>TUKE (TU.Košice)</v>
      </c>
      <c r="B184" t="s">
        <v>107</v>
      </c>
      <c r="C184" t="s">
        <v>124</v>
      </c>
      <c r="D184" t="str">
        <f>CONCATENATE(A184,B184,C184)</f>
        <v>TUKE (TU.Košice)SR3Architekt</v>
      </c>
      <c r="E184" s="18">
        <v>0.4</v>
      </c>
      <c r="F184" s="18">
        <v>1</v>
      </c>
    </row>
    <row r="185">
      <c r="A185" s="9" t="str">
        <f>VLOOKUP(24792,$M$2:$N$42,2,FALSE)</f>
        <v>TUKE (TU.Košice)</v>
      </c>
      <c r="B185" t="s">
        <v>107</v>
      </c>
      <c r="C185" t="s">
        <v>85</v>
      </c>
      <c r="D185" t="str">
        <f>CONCATENATE(A185,B185,C185)</f>
        <v>TUKE (TU.Košice)SR3Dizajnér</v>
      </c>
      <c r="E185" s="18">
        <v>1</v>
      </c>
      <c r="F185" s="18">
        <v>1</v>
      </c>
    </row>
    <row r="186">
      <c r="A186" s="9" t="str">
        <f>VLOOKUP(24792,$M$2:$N$42,2,FALSE)</f>
        <v>TUKE (TU.Košice)</v>
      </c>
      <c r="B186" t="s">
        <v>107</v>
      </c>
      <c r="C186" t="s">
        <v>88</v>
      </c>
      <c r="D186" t="str">
        <f>CONCATENATE(A186,B186,C186)</f>
        <v>TUKE (TU.Košice)SR3Kurátor výstavy</v>
      </c>
      <c r="E186" s="18">
        <v>3.5</v>
      </c>
      <c r="F186" s="18">
        <v>4</v>
      </c>
    </row>
    <row r="187">
      <c r="A187" s="9" t="str">
        <f>VLOOKUP(24792,$M$2:$N$42,2,FALSE)</f>
        <v>TUKE (TU.Košice)</v>
      </c>
      <c r="B187" t="s">
        <v>107</v>
      </c>
      <c r="C187" t="s">
        <v>91</v>
      </c>
      <c r="D187" t="str">
        <f>CONCATENATE(A187,B187,C187)</f>
        <v>TUKE (TU.Košice)SR3Výtvarník</v>
      </c>
      <c r="E187" s="18">
        <v>10.5</v>
      </c>
      <c r="F187" s="18">
        <v>11</v>
      </c>
    </row>
    <row r="188">
      <c r="A188" s="9" t="str">
        <f>VLOOKUP(24792,$M$2:$N$42,2,FALSE)</f>
        <v>TUKE (TU.Košice)</v>
      </c>
      <c r="B188" t="s">
        <v>121</v>
      </c>
      <c r="C188" t="s">
        <v>91</v>
      </c>
      <c r="D188" t="str">
        <f>CONCATENATE(A188,B188,C188)</f>
        <v>TUKE (TU.Košice)ZM1Výtvarník</v>
      </c>
      <c r="E188" s="18">
        <v>1</v>
      </c>
      <c r="F188" s="18">
        <v>1</v>
      </c>
    </row>
    <row r="189">
      <c r="A189" s="9" t="str">
        <f>VLOOKUP(24792,$M$2:$N$42,2,FALSE)</f>
        <v>TUKE (TU.Košice)</v>
      </c>
      <c r="B189" t="s">
        <v>128</v>
      </c>
      <c r="C189" t="s">
        <v>91</v>
      </c>
      <c r="D189" t="str">
        <f>CONCATENATE(A189,B189,C189)</f>
        <v>TUKE (TU.Košice)ZM3Výtvarník</v>
      </c>
      <c r="E189" s="18">
        <v>1</v>
      </c>
      <c r="F189" s="18">
        <v>1</v>
      </c>
    </row>
    <row r="190">
      <c r="A190" s="9" t="str">
        <f>VLOOKUP(24792,$M$2:$N$42,2,FALSE)</f>
        <v>TUKE (TU.Košice)</v>
      </c>
      <c r="B190" t="s">
        <v>119</v>
      </c>
      <c r="C190" t="s">
        <v>85</v>
      </c>
      <c r="D190" t="str">
        <f>CONCATENATE(A190,B190,C190)</f>
        <v>TUKE (TU.Košice)ZN1Dizajnér</v>
      </c>
      <c r="E190" s="18">
        <v>2</v>
      </c>
      <c r="F190" s="18">
        <v>2</v>
      </c>
    </row>
    <row r="191">
      <c r="A191" s="9" t="str">
        <f>VLOOKUP(24792,$M$2:$N$42,2,FALSE)</f>
        <v>TUKE (TU.Košice)</v>
      </c>
      <c r="B191" t="s">
        <v>122</v>
      </c>
      <c r="C191" t="s">
        <v>124</v>
      </c>
      <c r="D191" t="str">
        <f>CONCATENATE(A191,B191,C191)</f>
        <v>TUKE (TU.Košice)ZN2Architekt</v>
      </c>
      <c r="E191" s="18">
        <v>0.2</v>
      </c>
      <c r="F191" s="18">
        <v>1</v>
      </c>
    </row>
    <row r="192">
      <c r="A192" s="9" t="str">
        <f>VLOOKUP(24792,$M$2:$N$42,2,FALSE)</f>
        <v>TUKE (TU.Košice)</v>
      </c>
      <c r="B192" t="s">
        <v>122</v>
      </c>
      <c r="C192" t="s">
        <v>85</v>
      </c>
      <c r="D192" t="str">
        <f>CONCATENATE(A192,B192,C192)</f>
        <v>TUKE (TU.Košice)ZN2Dizajnér</v>
      </c>
      <c r="E192" s="18">
        <v>1</v>
      </c>
      <c r="F192" s="18">
        <v>1</v>
      </c>
    </row>
    <row r="193">
      <c r="A193" s="9" t="str">
        <f>VLOOKUP(24792,$M$2:$N$42,2,FALSE)</f>
        <v>TUKE (TU.Košice)</v>
      </c>
      <c r="B193" t="s">
        <v>122</v>
      </c>
      <c r="C193" t="s">
        <v>91</v>
      </c>
      <c r="D193" t="str">
        <f>CONCATENATE(A193,B193,C193)</f>
        <v>TUKE (TU.Košice)ZN2Výtvarník</v>
      </c>
      <c r="E193" s="18">
        <v>4</v>
      </c>
      <c r="F193" s="18">
        <v>4</v>
      </c>
    </row>
    <row r="194">
      <c r="A194" s="9" t="str">
        <f>VLOOKUP(24792,$M$2:$N$42,2,FALSE)</f>
        <v>TUKE (TU.Košice)</v>
      </c>
      <c r="B194" t="s">
        <v>120</v>
      </c>
      <c r="C194" t="s">
        <v>91</v>
      </c>
      <c r="D194" t="str">
        <f>CONCATENATE(A194,B194,C194)</f>
        <v>TUKE (TU.Košice)ZN3Výtvarník</v>
      </c>
      <c r="E194" s="18">
        <v>1</v>
      </c>
      <c r="F194" s="18">
        <v>1</v>
      </c>
    </row>
    <row r="195">
      <c r="A195" s="9" t="str">
        <f>VLOOKUP(24801,$M$2:$N$42,2,FALSE)</f>
        <v>Slovenská poľnohospodárska univerzita v Nitre (SPU.Nitra)</v>
      </c>
      <c r="B195" t="s">
        <v>94</v>
      </c>
      <c r="C195" t="s">
        <v>124</v>
      </c>
      <c r="D195" t="str">
        <f>CONCATENATE(A195,B195,C195)</f>
        <v>Slovenská poľnohospodárska univerzita v Nitre (SPU.Nitra)SN1Architekt</v>
      </c>
      <c r="E195" s="18">
        <v>0.55</v>
      </c>
      <c r="F195" s="18">
        <v>2</v>
      </c>
    </row>
    <row r="196">
      <c r="A196" s="9" t="str">
        <f>VLOOKUP(24803,$M$2:$N$42,2,FALSE)</f>
        <v>TU Zvolen (TU.Zvolen)</v>
      </c>
      <c r="B196" t="s">
        <v>125</v>
      </c>
      <c r="C196" t="s">
        <v>85</v>
      </c>
      <c r="D196" t="str">
        <f>CONCATENATE(A196,B196,C196)</f>
        <v>TU Zvolen (TU.Zvolen)EM3Dizajnér</v>
      </c>
      <c r="E196" s="18">
        <v>1</v>
      </c>
      <c r="F196" s="18">
        <v>1</v>
      </c>
    </row>
    <row r="197">
      <c r="A197" s="9" t="str">
        <f>VLOOKUP(24803,$M$2:$N$42,2,FALSE)</f>
        <v>TU Zvolen (TU.Zvolen)</v>
      </c>
      <c r="B197" t="s">
        <v>125</v>
      </c>
      <c r="C197" t="s">
        <v>88</v>
      </c>
      <c r="D197" t="str">
        <f>CONCATENATE(A197,B197,C197)</f>
        <v>TU Zvolen (TU.Zvolen)EM3Kurátor výstavy</v>
      </c>
      <c r="E197" s="18">
        <v>0.5</v>
      </c>
      <c r="F197" s="18">
        <v>1</v>
      </c>
    </row>
    <row r="198">
      <c r="A198" s="9" t="str">
        <f>VLOOKUP(24803,$M$2:$N$42,2,FALSE)</f>
        <v>TU Zvolen (TU.Zvolen)</v>
      </c>
      <c r="B198" t="s">
        <v>7</v>
      </c>
      <c r="C198" t="s">
        <v>124</v>
      </c>
      <c r="D198" t="str">
        <f>CONCATENATE(A198,B198,C198)</f>
        <v>TU Zvolen (TU.Zvolen)IArchitekt</v>
      </c>
      <c r="E198" s="18">
        <v>1</v>
      </c>
      <c r="F198" s="18">
        <v>1</v>
      </c>
    </row>
    <row r="199">
      <c r="A199" s="9" t="str">
        <f>VLOOKUP(24803,$M$2:$N$42,2,FALSE)</f>
        <v>TU Zvolen (TU.Zvolen)</v>
      </c>
      <c r="B199" t="s">
        <v>7</v>
      </c>
      <c r="C199" t="s">
        <v>85</v>
      </c>
      <c r="D199" t="str">
        <f>CONCATENATE(A199,B199,C199)</f>
        <v>TU Zvolen (TU.Zvolen)IDizajnér</v>
      </c>
      <c r="E199" s="18">
        <v>2</v>
      </c>
      <c r="F199" s="18">
        <v>2</v>
      </c>
    </row>
    <row r="200">
      <c r="A200" s="9" t="str">
        <f>VLOOKUP(24803,$M$2:$N$42,2,FALSE)</f>
        <v>TU Zvolen (TU.Zvolen)</v>
      </c>
      <c r="B200" t="s">
        <v>92</v>
      </c>
      <c r="C200" t="s">
        <v>85</v>
      </c>
      <c r="D200" t="str">
        <f>CONCATENATE(A200,B200,C200)</f>
        <v>TU Zvolen (TU.Zvolen)SM2Dizajnér</v>
      </c>
      <c r="E200" s="18">
        <v>1</v>
      </c>
      <c r="F200" s="18">
        <v>1</v>
      </c>
    </row>
    <row r="201">
      <c r="A201" s="9" t="str">
        <f>VLOOKUP(24803,$M$2:$N$42,2,FALSE)</f>
        <v>TU Zvolen (TU.Zvolen)</v>
      </c>
      <c r="B201" t="s">
        <v>93</v>
      </c>
      <c r="C201" t="s">
        <v>91</v>
      </c>
      <c r="D201" t="str">
        <f>CONCATENATE(A201,B201,C201)</f>
        <v>TU Zvolen (TU.Zvolen)SM3Výtvarník</v>
      </c>
      <c r="E201" s="18">
        <v>2</v>
      </c>
      <c r="F201" s="18">
        <v>2</v>
      </c>
    </row>
    <row r="202">
      <c r="A202" s="9" t="str">
        <f>VLOOKUP(24803,$M$2:$N$42,2,FALSE)</f>
        <v>TU Zvolen (TU.Zvolen)</v>
      </c>
      <c r="B202" t="s">
        <v>94</v>
      </c>
      <c r="C202" t="s">
        <v>85</v>
      </c>
      <c r="D202" t="str">
        <f>CONCATENATE(A202,B202,C202)</f>
        <v>TU Zvolen (TU.Zvolen)SN1Dizajnér</v>
      </c>
      <c r="E202" s="18">
        <v>1.5</v>
      </c>
      <c r="F202" s="18">
        <v>2</v>
      </c>
    </row>
    <row r="203">
      <c r="A203" s="9" t="str">
        <f>VLOOKUP(24803,$M$2:$N$42,2,FALSE)</f>
        <v>TU Zvolen (TU.Zvolen)</v>
      </c>
      <c r="B203" t="s">
        <v>100</v>
      </c>
      <c r="C203" t="s">
        <v>85</v>
      </c>
      <c r="D203" t="str">
        <f>CONCATENATE(A203,B203,C203)</f>
        <v>TU Zvolen (TU.Zvolen)SN2Dizajnér</v>
      </c>
      <c r="E203" s="18">
        <v>1</v>
      </c>
      <c r="F203" s="18">
        <v>1</v>
      </c>
    </row>
    <row r="204">
      <c r="A204" s="9" t="str">
        <f>VLOOKUP(24803,$M$2:$N$42,2,FALSE)</f>
        <v>TU Zvolen (TU.Zvolen)</v>
      </c>
      <c r="B204" t="s">
        <v>100</v>
      </c>
      <c r="C204" t="s">
        <v>88</v>
      </c>
      <c r="D204" t="str">
        <f>CONCATENATE(A204,B204,C204)</f>
        <v>TU Zvolen (TU.Zvolen)SN2Kurátor výstavy</v>
      </c>
      <c r="E204" s="18">
        <v>1</v>
      </c>
      <c r="F204" s="18">
        <v>1</v>
      </c>
    </row>
    <row r="205">
      <c r="A205" s="9" t="str">
        <f>VLOOKUP(24803,$M$2:$N$42,2,FALSE)</f>
        <v>TU Zvolen (TU.Zvolen)</v>
      </c>
      <c r="B205" t="s">
        <v>102</v>
      </c>
      <c r="C205" t="s">
        <v>85</v>
      </c>
      <c r="D205" t="str">
        <f>CONCATENATE(A205,B205,C205)</f>
        <v>TU Zvolen (TU.Zvolen)SN3Dizajnér</v>
      </c>
      <c r="E205" s="18">
        <v>2</v>
      </c>
      <c r="F205" s="18">
        <v>2</v>
      </c>
    </row>
    <row r="206">
      <c r="A206" s="9" t="str">
        <f>VLOOKUP(24803,$M$2:$N$42,2,FALSE)</f>
        <v>TU Zvolen (TU.Zvolen)</v>
      </c>
      <c r="B206" t="s">
        <v>107</v>
      </c>
      <c r="C206" t="s">
        <v>124</v>
      </c>
      <c r="D206" t="str">
        <f>CONCATENATE(A206,B206,C206)</f>
        <v>TU Zvolen (TU.Zvolen)SR3Architekt</v>
      </c>
      <c r="E206" s="18">
        <v>2</v>
      </c>
      <c r="F206" s="18">
        <v>2</v>
      </c>
    </row>
    <row r="207">
      <c r="A207" s="9" t="str">
        <f>VLOOKUP(24803,$M$2:$N$42,2,FALSE)</f>
        <v>TU Zvolen (TU.Zvolen)</v>
      </c>
      <c r="B207" t="s">
        <v>107</v>
      </c>
      <c r="C207" t="s">
        <v>85</v>
      </c>
      <c r="D207" t="str">
        <f>CONCATENATE(A207,B207,C207)</f>
        <v>TU Zvolen (TU.Zvolen)SR3Dizajnér</v>
      </c>
      <c r="E207" s="18">
        <v>2.5</v>
      </c>
      <c r="F207" s="18">
        <v>3</v>
      </c>
    </row>
    <row r="208">
      <c r="A208" s="9" t="str">
        <f>VLOOKUP(24805,$M$2:$N$42,2,FALSE)</f>
        <v>VŠMU (VSMU)</v>
      </c>
      <c r="B208" t="s">
        <v>123</v>
      </c>
      <c r="C208" t="s">
        <v>129</v>
      </c>
      <c r="D208" t="str">
        <f>CONCATENATE(A208,B208,C208)</f>
        <v>VŠMU (VSMU)EM1Autor dramatizácie literárneho diela</v>
      </c>
      <c r="E208" s="18">
        <v>1</v>
      </c>
      <c r="F208" s="18">
        <v>1</v>
      </c>
    </row>
    <row r="209">
      <c r="A209" s="9" t="str">
        <f>VLOOKUP(24805,$M$2:$N$42,2,FALSE)</f>
        <v>VŠMU (VSMU)</v>
      </c>
      <c r="B209" t="s">
        <v>123</v>
      </c>
      <c r="C209" t="s">
        <v>130</v>
      </c>
      <c r="D209" t="str">
        <f>CONCATENATE(A209,B209,C209)</f>
        <v>VŠMU (VSMU)EM1Autor hudby</v>
      </c>
      <c r="E209" s="18">
        <v>0.5</v>
      </c>
      <c r="F209" s="18">
        <v>1</v>
      </c>
    </row>
    <row r="210">
      <c r="A210" s="9" t="str">
        <f>VLOOKUP(24805,$M$2:$N$42,2,FALSE)</f>
        <v>VŠMU (VSMU)</v>
      </c>
      <c r="B210" t="s">
        <v>123</v>
      </c>
      <c r="C210" t="s">
        <v>95</v>
      </c>
      <c r="D210" t="str">
        <f>CONCATENATE(A210,B210,C210)</f>
        <v>VŠMU (VSMU)EM1Autor námetu</v>
      </c>
      <c r="E210" s="18">
        <v>0.83334</v>
      </c>
      <c r="F210" s="18">
        <v>2</v>
      </c>
    </row>
    <row r="211">
      <c r="A211" s="9" t="str">
        <f>VLOOKUP(24805,$M$2:$N$42,2,FALSE)</f>
        <v>VŠMU (VSMU)</v>
      </c>
      <c r="B211" t="s">
        <v>123</v>
      </c>
      <c r="C211" t="s">
        <v>131</v>
      </c>
      <c r="D211" t="str">
        <f>CONCATENATE(A211,B211,C211)</f>
        <v>VŠMU (VSMU)EM1Autor pohybovej spolupráce</v>
      </c>
      <c r="E211" s="18">
        <v>1</v>
      </c>
      <c r="F211" s="18">
        <v>1</v>
      </c>
    </row>
    <row r="212">
      <c r="A212" s="9" t="str">
        <f>VLOOKUP(24805,$M$2:$N$42,2,FALSE)</f>
        <v>VŠMU (VSMU)</v>
      </c>
      <c r="B212" t="s">
        <v>123</v>
      </c>
      <c r="C212" t="s">
        <v>109</v>
      </c>
      <c r="D212" t="str">
        <f>CONCATENATE(A212,B212,C212)</f>
        <v>VŠMU (VSMU)EM1Autor scenára</v>
      </c>
      <c r="E212" s="18">
        <v>0.5</v>
      </c>
      <c r="F212" s="18">
        <v>1</v>
      </c>
    </row>
    <row r="213">
      <c r="A213" s="9" t="str">
        <f>VLOOKUP(24805,$M$2:$N$42,2,FALSE)</f>
        <v>VŠMU (VSMU)</v>
      </c>
      <c r="B213" t="s">
        <v>123</v>
      </c>
      <c r="C213" t="s">
        <v>132</v>
      </c>
      <c r="D213" t="str">
        <f>CONCATENATE(A213,B213,C213)</f>
        <v>VŠMU (VSMU)EM1Autor svetelného dizajnu</v>
      </c>
      <c r="E213" s="18">
        <v>1</v>
      </c>
      <c r="F213" s="18">
        <v>1</v>
      </c>
    </row>
    <row r="214">
      <c r="A214" s="9" t="str">
        <f>VLOOKUP(24805,$M$2:$N$42,2,FALSE)</f>
        <v>VŠMU (VSMU)</v>
      </c>
      <c r="B214" t="s">
        <v>123</v>
      </c>
      <c r="C214" t="s">
        <v>133</v>
      </c>
      <c r="D214" t="str">
        <f>CONCATENATE(A214,B214,C214)</f>
        <v>VŠMU (VSMU)EM1Autor úpravy dramatického diela</v>
      </c>
      <c r="E214" s="18">
        <v>1</v>
      </c>
      <c r="F214" s="18">
        <v>1</v>
      </c>
    </row>
    <row r="215">
      <c r="A215" s="9" t="str">
        <f>VLOOKUP(24805,$M$2:$N$42,2,FALSE)</f>
        <v>VŠMU (VSMU)</v>
      </c>
      <c r="B215" t="s">
        <v>123</v>
      </c>
      <c r="C215" t="s">
        <v>96</v>
      </c>
      <c r="D215" t="str">
        <f>CONCATENATE(A215,B215,C215)</f>
        <v>VŠMU (VSMU)EM1Dramaturg</v>
      </c>
      <c r="E215" s="18">
        <v>3</v>
      </c>
      <c r="F215" s="18">
        <v>3</v>
      </c>
    </row>
    <row r="216">
      <c r="A216" s="9" t="str">
        <f>VLOOKUP(24805,$M$2:$N$42,2,FALSE)</f>
        <v>VŠMU (VSMU)</v>
      </c>
      <c r="B216" t="s">
        <v>123</v>
      </c>
      <c r="C216" t="s">
        <v>96</v>
      </c>
      <c r="D216" t="str">
        <f>CONCATENATE(A216,B216,C216)</f>
        <v>VŠMU (VSMU)EM1Dramaturg</v>
      </c>
      <c r="E216" s="18">
        <v>1</v>
      </c>
      <c r="F216" s="18">
        <v>1</v>
      </c>
    </row>
    <row r="217">
      <c r="A217" s="9" t="str">
        <f>VLOOKUP(24805,$M$2:$N$42,2,FALSE)</f>
        <v>VŠMU (VSMU)</v>
      </c>
      <c r="B217" t="s">
        <v>123</v>
      </c>
      <c r="C217" t="s">
        <v>134</v>
      </c>
      <c r="D217" t="str">
        <f>CONCATENATE(A217,B217,C217)</f>
        <v>VŠMU (VSMU)EM1Filmový architekt</v>
      </c>
      <c r="E217" s="18">
        <v>0.5</v>
      </c>
      <c r="F217" s="18">
        <v>1</v>
      </c>
    </row>
    <row r="218">
      <c r="A218" s="9" t="str">
        <f>VLOOKUP(24805,$M$2:$N$42,2,FALSE)</f>
        <v>VŠMU (VSMU)</v>
      </c>
      <c r="B218" t="s">
        <v>123</v>
      </c>
      <c r="C218" t="s">
        <v>135</v>
      </c>
      <c r="D218" t="str">
        <f>CONCATENATE(A218,B218,C218)</f>
        <v>VŠMU (VSMU)EM1Herec v hlavnej úlohe</v>
      </c>
      <c r="E218" s="18">
        <v>0.14296</v>
      </c>
      <c r="F218" s="18">
        <v>2</v>
      </c>
    </row>
    <row r="219">
      <c r="A219" s="9" t="str">
        <f>VLOOKUP(24805,$M$2:$N$42,2,FALSE)</f>
        <v>VŠMU (VSMU)</v>
      </c>
      <c r="B219" t="s">
        <v>123</v>
      </c>
      <c r="C219" t="s">
        <v>135</v>
      </c>
      <c r="D219" t="str">
        <f>CONCATENATE(A219,B219,C219)</f>
        <v>VŠMU (VSMU)EM1Herec v hlavnej úlohe</v>
      </c>
      <c r="E219" s="18">
        <v>1.1429</v>
      </c>
      <c r="F219" s="18">
        <v>2</v>
      </c>
    </row>
    <row r="220">
      <c r="A220" s="9" t="str">
        <f>VLOOKUP(24805,$M$2:$N$42,2,FALSE)</f>
        <v>VŠMU (VSMU)</v>
      </c>
      <c r="B220" t="s">
        <v>123</v>
      </c>
      <c r="C220" t="s">
        <v>136</v>
      </c>
      <c r="D220" t="str">
        <f>CONCATENATE(A220,B220,C220)</f>
        <v>VŠMU (VSMU)EM1Herec vo vedľajšej úlohe</v>
      </c>
      <c r="E220" s="18">
        <v>0.16676</v>
      </c>
      <c r="F220" s="18">
        <v>2</v>
      </c>
    </row>
    <row r="221">
      <c r="A221" s="9" t="str">
        <f>VLOOKUP(24805,$M$2:$N$42,2,FALSE)</f>
        <v>VŠMU (VSMU)</v>
      </c>
      <c r="B221" t="s">
        <v>123</v>
      </c>
      <c r="C221" t="s">
        <v>136</v>
      </c>
      <c r="D221" t="str">
        <f>CONCATENATE(A221,B221,C221)</f>
        <v>VŠMU (VSMU)EM1Herec vo vedľajšej úlohe</v>
      </c>
      <c r="E221" s="18">
        <v>1</v>
      </c>
      <c r="F221" s="18">
        <v>1</v>
      </c>
    </row>
    <row r="222">
      <c r="A222" s="9" t="str">
        <f>VLOOKUP(24805,$M$2:$N$42,2,FALSE)</f>
        <v>VŠMU (VSMU)</v>
      </c>
      <c r="B222" t="s">
        <v>123</v>
      </c>
      <c r="C222" t="s">
        <v>118</v>
      </c>
      <c r="D222" t="str">
        <f>CONCATENATE(A222,B222,C222)</f>
        <v>VŠMU (VSMU)EM1Choreograf</v>
      </c>
      <c r="E222" s="18">
        <v>1.5</v>
      </c>
      <c r="F222" s="18">
        <v>2</v>
      </c>
    </row>
    <row r="223">
      <c r="A223" s="9" t="str">
        <f>VLOOKUP(24805,$M$2:$N$42,2,FALSE)</f>
        <v>VŠMU (VSMU)</v>
      </c>
      <c r="B223" t="s">
        <v>123</v>
      </c>
      <c r="C223" t="s">
        <v>116</v>
      </c>
      <c r="D223" t="str">
        <f>CONCATENATE(A223,B223,C223)</f>
        <v>VŠMU (VSMU)EM1Kameraman</v>
      </c>
      <c r="E223" s="18">
        <v>1</v>
      </c>
      <c r="F223" s="18">
        <v>1</v>
      </c>
    </row>
    <row r="224">
      <c r="A224" s="9" t="str">
        <f>VLOOKUP(24805,$M$2:$N$42,2,FALSE)</f>
        <v>VŠMU (VSMU)</v>
      </c>
      <c r="B224" t="s">
        <v>123</v>
      </c>
      <c r="C224" t="s">
        <v>137</v>
      </c>
      <c r="D224" t="str">
        <f>CONCATENATE(A224,B224,C224)</f>
        <v>VŠMU (VSMU)EM1Majster zvuku</v>
      </c>
      <c r="E224" s="18">
        <v>2</v>
      </c>
      <c r="F224" s="18">
        <v>2</v>
      </c>
    </row>
    <row r="225">
      <c r="A225" s="9" t="str">
        <f>VLOOKUP(24805,$M$2:$N$42,2,FALSE)</f>
        <v>VŠMU (VSMU)</v>
      </c>
      <c r="B225" t="s">
        <v>123</v>
      </c>
      <c r="C225" t="s">
        <v>138</v>
      </c>
      <c r="D225" t="str">
        <f>CONCATENATE(A225,B225,C225)</f>
        <v>VŠMU (VSMU)EM1Prekladateľ</v>
      </c>
      <c r="E225" s="18">
        <v>1</v>
      </c>
      <c r="F225" s="18">
        <v>1</v>
      </c>
    </row>
    <row r="226">
      <c r="A226" s="9" t="str">
        <f>VLOOKUP(24805,$M$2:$N$42,2,FALSE)</f>
        <v>VŠMU (VSMU)</v>
      </c>
      <c r="B226" t="s">
        <v>123</v>
      </c>
      <c r="C226" t="s">
        <v>139</v>
      </c>
      <c r="D226" t="str">
        <f>CONCATENATE(A226,B226,C226)</f>
        <v>VŠMU (VSMU)EM1Producent</v>
      </c>
      <c r="E226" s="18">
        <v>0.8667</v>
      </c>
      <c r="F226" s="18">
        <v>4</v>
      </c>
    </row>
    <row r="227">
      <c r="A227" s="9" t="str">
        <f>VLOOKUP(24805,$M$2:$N$42,2,FALSE)</f>
        <v>VŠMU (VSMU)</v>
      </c>
      <c r="B227" t="s">
        <v>123</v>
      </c>
      <c r="C227" t="s">
        <v>139</v>
      </c>
      <c r="D227" t="str">
        <f>CONCATENATE(A227,B227,C227)</f>
        <v>VŠMU (VSMU)EM1Producent</v>
      </c>
      <c r="E227" s="18">
        <v>0.5</v>
      </c>
      <c r="F227" s="18">
        <v>1</v>
      </c>
    </row>
    <row r="228">
      <c r="A228" s="9" t="str">
        <f>VLOOKUP(24805,$M$2:$N$42,2,FALSE)</f>
        <v>VŠMU (VSMU)</v>
      </c>
      <c r="B228" t="s">
        <v>123</v>
      </c>
      <c r="C228" t="s">
        <v>111</v>
      </c>
      <c r="D228" t="str">
        <f>CONCATENATE(A228,B228,C228)</f>
        <v>VŠMU (VSMU)EM1Režisér</v>
      </c>
      <c r="E228" s="18">
        <v>1</v>
      </c>
      <c r="F228" s="18">
        <v>1</v>
      </c>
    </row>
    <row r="229">
      <c r="A229" s="9" t="str">
        <f>VLOOKUP(24805,$M$2:$N$42,2,FALSE)</f>
        <v>VŠMU (VSMU)</v>
      </c>
      <c r="B229" t="s">
        <v>123</v>
      </c>
      <c r="C229" t="s">
        <v>111</v>
      </c>
      <c r="D229" t="str">
        <f>CONCATENATE(A229,B229,C229)</f>
        <v>VŠMU (VSMU)EM1Režisér</v>
      </c>
      <c r="E229" s="18">
        <v>5</v>
      </c>
      <c r="F229" s="18">
        <v>5</v>
      </c>
    </row>
    <row r="230">
      <c r="A230" s="9" t="str">
        <f>VLOOKUP(24805,$M$2:$N$42,2,FALSE)</f>
        <v>VŠMU (VSMU)</v>
      </c>
      <c r="B230" t="s">
        <v>123</v>
      </c>
      <c r="C230" t="s">
        <v>98</v>
      </c>
      <c r="D230" t="str">
        <f>CONCATENATE(A230,B230,C230)</f>
        <v>VŠMU (VSMU)EM1Spevák</v>
      </c>
      <c r="E230" s="18">
        <v>0.1429</v>
      </c>
      <c r="F230" s="18">
        <v>1</v>
      </c>
    </row>
    <row r="231">
      <c r="A231" s="9" t="str">
        <f>VLOOKUP(24805,$M$2:$N$42,2,FALSE)</f>
        <v>VŠMU (VSMU)</v>
      </c>
      <c r="B231" t="s">
        <v>123</v>
      </c>
      <c r="C231" t="s">
        <v>99</v>
      </c>
      <c r="D231" t="str">
        <f>CONCATENATE(A231,B231,C231)</f>
        <v>VŠMU (VSMU)EM1Spevák - sólista</v>
      </c>
      <c r="E231" s="18">
        <v>0.1</v>
      </c>
      <c r="F231" s="18">
        <v>1</v>
      </c>
    </row>
    <row r="232">
      <c r="A232" s="9" t="str">
        <f>VLOOKUP(24805,$M$2:$N$42,2,FALSE)</f>
        <v>VŠMU (VSMU)</v>
      </c>
      <c r="B232" t="s">
        <v>123</v>
      </c>
      <c r="C232" t="s">
        <v>117</v>
      </c>
      <c r="D232" t="str">
        <f>CONCATENATE(A232,B232,C232)</f>
        <v>VŠMU (VSMU)EM1Strihač</v>
      </c>
      <c r="E232" s="18">
        <v>0.5</v>
      </c>
      <c r="F232" s="18">
        <v>1</v>
      </c>
    </row>
    <row r="233">
      <c r="A233" s="9" t="str">
        <f>VLOOKUP(24805,$M$2:$N$42,2,FALSE)</f>
        <v>VŠMU (VSMU)</v>
      </c>
      <c r="B233" t="s">
        <v>123</v>
      </c>
      <c r="C233" t="s">
        <v>140</v>
      </c>
      <c r="D233" t="str">
        <f>CONCATENATE(A233,B233,C233)</f>
        <v>VŠMU (VSMU)EM1Tanečný interpret</v>
      </c>
      <c r="E233" s="18">
        <v>0.11112</v>
      </c>
      <c r="F233" s="18">
        <v>1</v>
      </c>
    </row>
    <row r="234">
      <c r="A234" s="9" t="str">
        <f>VLOOKUP(24805,$M$2:$N$42,2,FALSE)</f>
        <v>VŠMU (VSMU)</v>
      </c>
      <c r="B234" t="s">
        <v>141</v>
      </c>
      <c r="C234" t="s">
        <v>109</v>
      </c>
      <c r="D234" t="str">
        <f>CONCATENATE(A234,B234,C234)</f>
        <v>VŠMU (VSMU)EM2Autor scenára</v>
      </c>
      <c r="E234" s="18">
        <v>0.66667</v>
      </c>
      <c r="F234" s="18">
        <v>2</v>
      </c>
    </row>
    <row r="235">
      <c r="A235" s="9" t="str">
        <f>VLOOKUP(24805,$M$2:$N$42,2,FALSE)</f>
        <v>VŠMU (VSMU)</v>
      </c>
      <c r="B235" t="s">
        <v>141</v>
      </c>
      <c r="C235" t="s">
        <v>96</v>
      </c>
      <c r="D235" t="str">
        <f>CONCATENATE(A235,B235,C235)</f>
        <v>VŠMU (VSMU)EM2Dramaturg</v>
      </c>
      <c r="E235" s="18">
        <v>1</v>
      </c>
      <c r="F235" s="18">
        <v>1</v>
      </c>
    </row>
    <row r="236">
      <c r="A236" s="9" t="str">
        <f>VLOOKUP(24805,$M$2:$N$42,2,FALSE)</f>
        <v>VŠMU (VSMU)</v>
      </c>
      <c r="B236" t="s">
        <v>141</v>
      </c>
      <c r="C236" t="s">
        <v>134</v>
      </c>
      <c r="D236" t="str">
        <f>CONCATENATE(A236,B236,C236)</f>
        <v>VŠMU (VSMU)EM2Filmový architekt</v>
      </c>
      <c r="E236" s="18">
        <v>4</v>
      </c>
      <c r="F236" s="18">
        <v>8</v>
      </c>
    </row>
    <row r="237">
      <c r="A237" s="9" t="str">
        <f>VLOOKUP(24805,$M$2:$N$42,2,FALSE)</f>
        <v>VŠMU (VSMU)</v>
      </c>
      <c r="B237" t="s">
        <v>141</v>
      </c>
      <c r="C237" t="s">
        <v>136</v>
      </c>
      <c r="D237" t="str">
        <f>CONCATENATE(A237,B237,C237)</f>
        <v>VŠMU (VSMU)EM2Herec vo vedľajšej úlohe</v>
      </c>
      <c r="E237" s="18">
        <v>0.47104</v>
      </c>
      <c r="F237" s="18">
        <v>8</v>
      </c>
    </row>
    <row r="238">
      <c r="A238" s="9" t="str">
        <f>VLOOKUP(24805,$M$2:$N$42,2,FALSE)</f>
        <v>VŠMU (VSMU)</v>
      </c>
      <c r="B238" t="s">
        <v>141</v>
      </c>
      <c r="C238" t="s">
        <v>87</v>
      </c>
      <c r="D238" t="str">
        <f>CONCATENATE(A238,B238,C238)</f>
        <v>VŠMU (VSMU)EM2Inštrumentalista</v>
      </c>
      <c r="E238" s="18">
        <v>0.01</v>
      </c>
      <c r="F238" s="18">
        <v>1</v>
      </c>
    </row>
    <row r="239">
      <c r="A239" s="9" t="str">
        <f>VLOOKUP(24805,$M$2:$N$42,2,FALSE)</f>
        <v>VŠMU (VSMU)</v>
      </c>
      <c r="B239" t="s">
        <v>141</v>
      </c>
      <c r="C239" t="s">
        <v>103</v>
      </c>
      <c r="D239" t="str">
        <f>CONCATENATE(A239,B239,C239)</f>
        <v>VŠMU (VSMU)EM2Inštrumentalista - sólista</v>
      </c>
      <c r="E239" s="18">
        <v>1</v>
      </c>
      <c r="F239" s="18">
        <v>1</v>
      </c>
    </row>
    <row r="240">
      <c r="A240" s="9" t="str">
        <f>VLOOKUP(24805,$M$2:$N$42,2,FALSE)</f>
        <v>VŠMU (VSMU)</v>
      </c>
      <c r="B240" t="s">
        <v>141</v>
      </c>
      <c r="C240" t="s">
        <v>142</v>
      </c>
      <c r="D240" t="str">
        <f>CONCATENATE(A240,B240,C240)</f>
        <v>VŠMU (VSMU)EM2Kostýmový výtvarník</v>
      </c>
      <c r="E240" s="18">
        <v>0.33334</v>
      </c>
      <c r="F240" s="18">
        <v>1</v>
      </c>
    </row>
    <row r="241">
      <c r="A241" s="9" t="str">
        <f>VLOOKUP(24805,$M$2:$N$42,2,FALSE)</f>
        <v>VŠMU (VSMU)</v>
      </c>
      <c r="B241" t="s">
        <v>141</v>
      </c>
      <c r="C241" t="s">
        <v>137</v>
      </c>
      <c r="D241" t="str">
        <f>CONCATENATE(A241,B241,C241)</f>
        <v>VŠMU (VSMU)EM2Majster zvuku</v>
      </c>
      <c r="E241" s="18">
        <v>2</v>
      </c>
      <c r="F241" s="18">
        <v>2</v>
      </c>
    </row>
    <row r="242">
      <c r="A242" s="9" t="str">
        <f>VLOOKUP(24805,$M$2:$N$42,2,FALSE)</f>
        <v>VŠMU (VSMU)</v>
      </c>
      <c r="B242" t="s">
        <v>141</v>
      </c>
      <c r="C242" t="s">
        <v>111</v>
      </c>
      <c r="D242" t="str">
        <f>CONCATENATE(A242,B242,C242)</f>
        <v>VŠMU (VSMU)EM2Režisér</v>
      </c>
      <c r="E242" s="18">
        <v>0.5</v>
      </c>
      <c r="F242" s="18">
        <v>1</v>
      </c>
    </row>
    <row r="243">
      <c r="A243" s="9" t="str">
        <f>VLOOKUP(24805,$M$2:$N$42,2,FALSE)</f>
        <v>VŠMU (VSMU)</v>
      </c>
      <c r="B243" t="s">
        <v>125</v>
      </c>
      <c r="C243" t="s">
        <v>103</v>
      </c>
      <c r="D243" t="str">
        <f>CONCATENATE(A243,B243,C243)</f>
        <v>VŠMU (VSMU)EM3Inštrumentalista - sólista</v>
      </c>
      <c r="E243" s="18">
        <v>0.5</v>
      </c>
      <c r="F243" s="18">
        <v>1</v>
      </c>
    </row>
    <row r="244">
      <c r="A244" s="9" t="str">
        <f>VLOOKUP(24805,$M$2:$N$42,2,FALSE)</f>
        <v>VŠMU (VSMU)</v>
      </c>
      <c r="B244" t="s">
        <v>126</v>
      </c>
      <c r="C244" t="s">
        <v>130</v>
      </c>
      <c r="D244" t="str">
        <f>CONCATENATE(A244,B244,C244)</f>
        <v>VŠMU (VSMU)EN1Autor hudby</v>
      </c>
      <c r="E244" s="18">
        <v>1</v>
      </c>
      <c r="F244" s="18">
        <v>1</v>
      </c>
    </row>
    <row r="245">
      <c r="A245" s="9" t="str">
        <f>VLOOKUP(24805,$M$2:$N$42,2,FALSE)</f>
        <v>VŠMU (VSMU)</v>
      </c>
      <c r="B245" t="s">
        <v>126</v>
      </c>
      <c r="C245" t="s">
        <v>132</v>
      </c>
      <c r="D245" t="str">
        <f>CONCATENATE(A245,B245,C245)</f>
        <v>VŠMU (VSMU)EN1Autor svetelného dizajnu</v>
      </c>
      <c r="E245" s="18">
        <v>2</v>
      </c>
      <c r="F245" s="18">
        <v>2</v>
      </c>
    </row>
    <row r="246">
      <c r="A246" s="9" t="str">
        <f>VLOOKUP(24805,$M$2:$N$42,2,FALSE)</f>
        <v>VŠMU (VSMU)</v>
      </c>
      <c r="B246" t="s">
        <v>126</v>
      </c>
      <c r="C246" t="s">
        <v>133</v>
      </c>
      <c r="D246" t="str">
        <f>CONCATENATE(A246,B246,C246)</f>
        <v>VŠMU (VSMU)EN1Autor úpravy dramatického diela</v>
      </c>
      <c r="E246" s="18">
        <v>0.5</v>
      </c>
      <c r="F246" s="18">
        <v>1</v>
      </c>
    </row>
    <row r="247">
      <c r="A247" s="9" t="str">
        <f>VLOOKUP(24805,$M$2:$N$42,2,FALSE)</f>
        <v>VŠMU (VSMU)</v>
      </c>
      <c r="B247" t="s">
        <v>126</v>
      </c>
      <c r="C247" t="s">
        <v>96</v>
      </c>
      <c r="D247" t="str">
        <f>CONCATENATE(A247,B247,C247)</f>
        <v>VŠMU (VSMU)EN1Dramaturg</v>
      </c>
      <c r="E247" s="18">
        <v>6</v>
      </c>
      <c r="F247" s="18">
        <v>6</v>
      </c>
    </row>
    <row r="248">
      <c r="A248" s="9" t="str">
        <f>VLOOKUP(24805,$M$2:$N$42,2,FALSE)</f>
        <v>VŠMU (VSMU)</v>
      </c>
      <c r="B248" t="s">
        <v>126</v>
      </c>
      <c r="C248" t="s">
        <v>135</v>
      </c>
      <c r="D248" t="str">
        <f>CONCATENATE(A248,B248,C248)</f>
        <v>VŠMU (VSMU)EN1Herec v hlavnej úlohe</v>
      </c>
      <c r="E248" s="18">
        <v>1</v>
      </c>
      <c r="F248" s="18">
        <v>1</v>
      </c>
    </row>
    <row r="249">
      <c r="A249" s="9" t="str">
        <f>VLOOKUP(24805,$M$2:$N$42,2,FALSE)</f>
        <v>VŠMU (VSMU)</v>
      </c>
      <c r="B249" t="s">
        <v>126</v>
      </c>
      <c r="C249" t="s">
        <v>136</v>
      </c>
      <c r="D249" t="str">
        <f>CONCATENATE(A249,B249,C249)</f>
        <v>VŠMU (VSMU)EN1Herec vo vedľajšej úlohe</v>
      </c>
      <c r="E249" s="18">
        <v>0.15478</v>
      </c>
      <c r="F249" s="18">
        <v>2</v>
      </c>
    </row>
    <row r="250">
      <c r="A250" s="9" t="str">
        <f>VLOOKUP(24805,$M$2:$N$42,2,FALSE)</f>
        <v>VŠMU (VSMU)</v>
      </c>
      <c r="B250" t="s">
        <v>126</v>
      </c>
      <c r="C250" t="s">
        <v>118</v>
      </c>
      <c r="D250" t="str">
        <f>CONCATENATE(A250,B250,C250)</f>
        <v>VŠMU (VSMU)EN1Choreograf</v>
      </c>
      <c r="E250" s="18">
        <v>2</v>
      </c>
      <c r="F250" s="18">
        <v>2</v>
      </c>
    </row>
    <row r="251">
      <c r="A251" s="9" t="str">
        <f>VLOOKUP(24805,$M$2:$N$42,2,FALSE)</f>
        <v>VŠMU (VSMU)</v>
      </c>
      <c r="B251" t="s">
        <v>126</v>
      </c>
      <c r="C251" t="s">
        <v>87</v>
      </c>
      <c r="D251" t="str">
        <f>CONCATENATE(A251,B251,C251)</f>
        <v>VŠMU (VSMU)EN1Inštrumentalista</v>
      </c>
      <c r="E251" s="18">
        <v>0.01</v>
      </c>
      <c r="F251" s="18">
        <v>1</v>
      </c>
    </row>
    <row r="252">
      <c r="A252" s="9" t="str">
        <f>VLOOKUP(24805,$M$2:$N$42,2,FALSE)</f>
        <v>VŠMU (VSMU)</v>
      </c>
      <c r="B252" t="s">
        <v>126</v>
      </c>
      <c r="C252" t="s">
        <v>111</v>
      </c>
      <c r="D252" t="str">
        <f>CONCATENATE(A252,B252,C252)</f>
        <v>VŠMU (VSMU)EN1Režisér</v>
      </c>
      <c r="E252" s="18">
        <v>4</v>
      </c>
      <c r="F252" s="18">
        <v>4</v>
      </c>
    </row>
    <row r="253">
      <c r="A253" s="9" t="str">
        <f>VLOOKUP(24805,$M$2:$N$42,2,FALSE)</f>
        <v>VŠMU (VSMU)</v>
      </c>
      <c r="B253" t="s">
        <v>126</v>
      </c>
      <c r="C253" t="s">
        <v>143</v>
      </c>
      <c r="D253" t="str">
        <f>CONCATENATE(A253,B253,C253)</f>
        <v>VŠMU (VSMU)EN1Scénograf</v>
      </c>
      <c r="E253" s="18">
        <v>2</v>
      </c>
      <c r="F253" s="18">
        <v>2</v>
      </c>
    </row>
    <row r="254">
      <c r="A254" s="9" t="str">
        <f>VLOOKUP(24805,$M$2:$N$42,2,FALSE)</f>
        <v>VŠMU (VSMU)</v>
      </c>
      <c r="B254" t="s">
        <v>126</v>
      </c>
      <c r="C254" t="s">
        <v>99</v>
      </c>
      <c r="D254" t="str">
        <f>CONCATENATE(A254,B254,C254)</f>
        <v>VŠMU (VSMU)EN1Spevák - sólista</v>
      </c>
      <c r="E254" s="18">
        <v>0.6667</v>
      </c>
      <c r="F254" s="18">
        <v>2</v>
      </c>
    </row>
    <row r="255">
      <c r="A255" s="9" t="str">
        <f>VLOOKUP(24805,$M$2:$N$42,2,FALSE)</f>
        <v>VŠMU (VSMU)</v>
      </c>
      <c r="B255" t="s">
        <v>126</v>
      </c>
      <c r="C255" t="s">
        <v>144</v>
      </c>
      <c r="D255" t="str">
        <f>CONCATENATE(A255,B255,C255)</f>
        <v>VŠMU (VSMU)EN1Tanečný interpret - sólista</v>
      </c>
      <c r="E255" s="18">
        <v>1</v>
      </c>
      <c r="F255" s="18">
        <v>1</v>
      </c>
    </row>
    <row r="256">
      <c r="A256" s="9" t="str">
        <f>VLOOKUP(24805,$M$2:$N$42,2,FALSE)</f>
        <v>VŠMU (VSMU)</v>
      </c>
      <c r="B256" t="s">
        <v>145</v>
      </c>
      <c r="C256" t="s">
        <v>130</v>
      </c>
      <c r="D256" t="str">
        <f>CONCATENATE(A256,B256,C256)</f>
        <v>VŠMU (VSMU)EN2Autor hudby</v>
      </c>
      <c r="E256" s="18">
        <v>1</v>
      </c>
      <c r="F256" s="18">
        <v>1</v>
      </c>
    </row>
    <row r="257">
      <c r="A257" s="9" t="str">
        <f>VLOOKUP(24805,$M$2:$N$42,2,FALSE)</f>
        <v>VŠMU (VSMU)</v>
      </c>
      <c r="B257" t="s">
        <v>145</v>
      </c>
      <c r="C257" t="s">
        <v>131</v>
      </c>
      <c r="D257" t="str">
        <f>CONCATENATE(A257,B257,C257)</f>
        <v>VŠMU (VSMU)EN2Autor pohybovej spolupráce</v>
      </c>
      <c r="E257" s="18">
        <v>1</v>
      </c>
      <c r="F257" s="18">
        <v>1</v>
      </c>
    </row>
    <row r="258">
      <c r="A258" s="9" t="str">
        <f>VLOOKUP(24805,$M$2:$N$42,2,FALSE)</f>
        <v>VŠMU (VSMU)</v>
      </c>
      <c r="B258" t="s">
        <v>145</v>
      </c>
      <c r="C258" t="s">
        <v>133</v>
      </c>
      <c r="D258" t="str">
        <f>CONCATENATE(A258,B258,C258)</f>
        <v>VŠMU (VSMU)EN2Autor úpravy dramatického diela</v>
      </c>
      <c r="E258" s="18">
        <v>0.5</v>
      </c>
      <c r="F258" s="18">
        <v>1</v>
      </c>
    </row>
    <row r="259">
      <c r="A259" s="9" t="str">
        <f>VLOOKUP(24805,$M$2:$N$42,2,FALSE)</f>
        <v>VŠMU (VSMU)</v>
      </c>
      <c r="B259" t="s">
        <v>145</v>
      </c>
      <c r="C259" t="s">
        <v>146</v>
      </c>
      <c r="D259" t="str">
        <f>CONCATENATE(A259,B259,C259)</f>
        <v>VŠMU (VSMU)EN2Autor videoprojekcie</v>
      </c>
      <c r="E259" s="18">
        <v>1</v>
      </c>
      <c r="F259" s="18">
        <v>1</v>
      </c>
    </row>
    <row r="260">
      <c r="A260" s="9" t="str">
        <f>VLOOKUP(24805,$M$2:$N$42,2,FALSE)</f>
        <v>VŠMU (VSMU)</v>
      </c>
      <c r="B260" t="s">
        <v>145</v>
      </c>
      <c r="C260" t="s">
        <v>96</v>
      </c>
      <c r="D260" t="str">
        <f>CONCATENATE(A260,B260,C260)</f>
        <v>VŠMU (VSMU)EN2Dramaturg</v>
      </c>
      <c r="E260" s="18">
        <v>1</v>
      </c>
      <c r="F260" s="18">
        <v>1</v>
      </c>
    </row>
    <row r="261">
      <c r="A261" s="9" t="str">
        <f>VLOOKUP(24805,$M$2:$N$42,2,FALSE)</f>
        <v>VŠMU (VSMU)</v>
      </c>
      <c r="B261" t="s">
        <v>145</v>
      </c>
      <c r="C261" t="s">
        <v>142</v>
      </c>
      <c r="D261" t="str">
        <f>CONCATENATE(A261,B261,C261)</f>
        <v>VŠMU (VSMU)EN2Kostýmový výtvarník</v>
      </c>
      <c r="E261" s="18">
        <v>1</v>
      </c>
      <c r="F261" s="18">
        <v>1</v>
      </c>
    </row>
    <row r="262">
      <c r="A262" s="9" t="str">
        <f>VLOOKUP(24805,$M$2:$N$42,2,FALSE)</f>
        <v>VŠMU (VSMU)</v>
      </c>
      <c r="B262" t="s">
        <v>145</v>
      </c>
      <c r="C262" t="s">
        <v>111</v>
      </c>
      <c r="D262" t="str">
        <f>CONCATENATE(A262,B262,C262)</f>
        <v>VŠMU (VSMU)EN2Režisér</v>
      </c>
      <c r="E262" s="18">
        <v>1</v>
      </c>
      <c r="F262" s="18">
        <v>1</v>
      </c>
    </row>
    <row r="263">
      <c r="A263" s="9" t="str">
        <f>VLOOKUP(24805,$M$2:$N$42,2,FALSE)</f>
        <v>VŠMU (VSMU)</v>
      </c>
      <c r="B263" t="s">
        <v>145</v>
      </c>
      <c r="C263" t="s">
        <v>143</v>
      </c>
      <c r="D263" t="str">
        <f>CONCATENATE(A263,B263,C263)</f>
        <v>VŠMU (VSMU)EN2Scénograf</v>
      </c>
      <c r="E263" s="18">
        <v>2</v>
      </c>
      <c r="F263" s="18">
        <v>2</v>
      </c>
    </row>
    <row r="264">
      <c r="A264" s="9" t="str">
        <f>VLOOKUP(24805,$M$2:$N$42,2,FALSE)</f>
        <v>VŠMU (VSMU)</v>
      </c>
      <c r="B264" t="s">
        <v>127</v>
      </c>
      <c r="C264" t="s">
        <v>87</v>
      </c>
      <c r="D264" t="str">
        <f>CONCATENATE(A264,B264,C264)</f>
        <v>VŠMU (VSMU)EN3Inštrumentalista</v>
      </c>
      <c r="E264" s="18">
        <v>1.33334</v>
      </c>
      <c r="F264" s="18">
        <v>3</v>
      </c>
    </row>
    <row r="265">
      <c r="A265" s="9" t="str">
        <f>VLOOKUP(24805,$M$2:$N$42,2,FALSE)</f>
        <v>VŠMU (VSMU)</v>
      </c>
      <c r="B265" t="s">
        <v>127</v>
      </c>
      <c r="C265" t="s">
        <v>103</v>
      </c>
      <c r="D265" t="str">
        <f>CONCATENATE(A265,B265,C265)</f>
        <v>VŠMU (VSMU)EN3Inštrumentalista - sólista</v>
      </c>
      <c r="E265" s="18">
        <v>1.83334</v>
      </c>
      <c r="F265" s="18">
        <v>3</v>
      </c>
    </row>
    <row r="266">
      <c r="A266" s="9" t="str">
        <f>VLOOKUP(24805,$M$2:$N$42,2,FALSE)</f>
        <v>VŠMU (VSMU)</v>
      </c>
      <c r="B266" t="s">
        <v>127</v>
      </c>
      <c r="C266" t="s">
        <v>99</v>
      </c>
      <c r="D266" t="str">
        <f>CONCATENATE(A266,B266,C266)</f>
        <v>VŠMU (VSMU)EN3Spevák - sólista</v>
      </c>
      <c r="E266" s="18">
        <v>1</v>
      </c>
      <c r="F266" s="18">
        <v>1</v>
      </c>
    </row>
    <row r="267">
      <c r="A267" s="9" t="str">
        <f>VLOOKUP(24805,$M$2:$N$42,2,FALSE)</f>
        <v>VŠMU (VSMU)</v>
      </c>
      <c r="B267" t="s">
        <v>7</v>
      </c>
      <c r="C267" t="s">
        <v>85</v>
      </c>
      <c r="D267" t="str">
        <f>CONCATENATE(A267,B267,C267)</f>
        <v>VŠMU (VSMU)IDizajnér</v>
      </c>
      <c r="E267" s="18">
        <v>1</v>
      </c>
      <c r="F267" s="18">
        <v>1</v>
      </c>
    </row>
    <row r="268">
      <c r="A268" s="9" t="str">
        <f>VLOOKUP(24805,$M$2:$N$42,2,FALSE)</f>
        <v>VŠMU (VSMU)</v>
      </c>
      <c r="B268" t="s">
        <v>7</v>
      </c>
      <c r="C268" t="s">
        <v>135</v>
      </c>
      <c r="D268" t="str">
        <f>CONCATENATE(A268,B268,C268)</f>
        <v>VŠMU (VSMU)IHerec v hlavnej úlohe</v>
      </c>
      <c r="E268" s="18">
        <v>1</v>
      </c>
      <c r="F268" s="18">
        <v>1</v>
      </c>
    </row>
    <row r="269">
      <c r="A269" s="9" t="str">
        <f>VLOOKUP(24805,$M$2:$N$42,2,FALSE)</f>
        <v>VŠMU (VSMU)</v>
      </c>
      <c r="B269" t="s">
        <v>7</v>
      </c>
      <c r="C269" t="s">
        <v>103</v>
      </c>
      <c r="D269" t="str">
        <f>CONCATENATE(A269,B269,C269)</f>
        <v>VŠMU (VSMU)IInštrumentalista - sólista</v>
      </c>
      <c r="E269" s="18">
        <v>1</v>
      </c>
      <c r="F269" s="18">
        <v>1</v>
      </c>
    </row>
    <row r="270">
      <c r="A270" s="9" t="str">
        <f>VLOOKUP(24805,$M$2:$N$42,2,FALSE)</f>
        <v>VŠMU (VSMU)</v>
      </c>
      <c r="B270" t="s">
        <v>89</v>
      </c>
      <c r="C270" t="s">
        <v>130</v>
      </c>
      <c r="D270" t="str">
        <f>CONCATENATE(A270,B270,C270)</f>
        <v>VŠMU (VSMU)SM1Autor hudby</v>
      </c>
      <c r="E270" s="18">
        <v>4</v>
      </c>
      <c r="F270" s="18">
        <v>4</v>
      </c>
    </row>
    <row r="271">
      <c r="A271" s="9" t="str">
        <f>VLOOKUP(24805,$M$2:$N$42,2,FALSE)</f>
        <v>VŠMU (VSMU)</v>
      </c>
      <c r="B271" t="s">
        <v>89</v>
      </c>
      <c r="C271" t="s">
        <v>131</v>
      </c>
      <c r="D271" t="str">
        <f>CONCATENATE(A271,B271,C271)</f>
        <v>VŠMU (VSMU)SM1Autor pohybovej spolupráce</v>
      </c>
      <c r="E271" s="18">
        <v>2</v>
      </c>
      <c r="F271" s="18">
        <v>2</v>
      </c>
    </row>
    <row r="272">
      <c r="A272" s="9" t="str">
        <f>VLOOKUP(24805,$M$2:$N$42,2,FALSE)</f>
        <v>VŠMU (VSMU)</v>
      </c>
      <c r="B272" t="s">
        <v>89</v>
      </c>
      <c r="C272" t="s">
        <v>132</v>
      </c>
      <c r="D272" t="str">
        <f>CONCATENATE(A272,B272,C272)</f>
        <v>VŠMU (VSMU)SM1Autor svetelného dizajnu</v>
      </c>
      <c r="E272" s="18">
        <v>2</v>
      </c>
      <c r="F272" s="18">
        <v>2</v>
      </c>
    </row>
    <row r="273">
      <c r="A273" s="9" t="str">
        <f>VLOOKUP(24805,$M$2:$N$42,2,FALSE)</f>
        <v>VŠMU (VSMU)</v>
      </c>
      <c r="B273" t="s">
        <v>89</v>
      </c>
      <c r="C273" t="s">
        <v>90</v>
      </c>
      <c r="D273" t="str">
        <f>CONCATENATE(A273,B273,C273)</f>
        <v>VŠMU (VSMU)SM1Dirigent</v>
      </c>
      <c r="E273" s="18">
        <v>6</v>
      </c>
      <c r="F273" s="18">
        <v>6</v>
      </c>
    </row>
    <row r="274">
      <c r="A274" s="9" t="str">
        <f>VLOOKUP(24805,$M$2:$N$42,2,FALSE)</f>
        <v>VŠMU (VSMU)</v>
      </c>
      <c r="B274" t="s">
        <v>89</v>
      </c>
      <c r="C274" t="s">
        <v>85</v>
      </c>
      <c r="D274" t="str">
        <f>CONCATENATE(A274,B274,C274)</f>
        <v>VŠMU (VSMU)SM1Dizajnér</v>
      </c>
      <c r="E274" s="18">
        <v>1</v>
      </c>
      <c r="F274" s="18">
        <v>1</v>
      </c>
    </row>
    <row r="275">
      <c r="A275" s="9" t="str">
        <f>VLOOKUP(24805,$M$2:$N$42,2,FALSE)</f>
        <v>VŠMU (VSMU)</v>
      </c>
      <c r="B275" t="s">
        <v>89</v>
      </c>
      <c r="C275" t="s">
        <v>96</v>
      </c>
      <c r="D275" t="str">
        <f>CONCATENATE(A275,B275,C275)</f>
        <v>VŠMU (VSMU)SM1Dramaturg</v>
      </c>
      <c r="E275" s="18">
        <v>3.5</v>
      </c>
      <c r="F275" s="18">
        <v>4</v>
      </c>
    </row>
    <row r="276">
      <c r="A276" s="9" t="str">
        <f>VLOOKUP(24805,$M$2:$N$42,2,FALSE)</f>
        <v>VŠMU (VSMU)</v>
      </c>
      <c r="B276" t="s">
        <v>89</v>
      </c>
      <c r="C276" t="s">
        <v>97</v>
      </c>
      <c r="D276" t="str">
        <f>CONCATENATE(A276,B276,C276)</f>
        <v>VŠMU (VSMU)SM1Dramaturg projektu</v>
      </c>
      <c r="E276" s="18">
        <v>0.8</v>
      </c>
      <c r="F276" s="18">
        <v>1</v>
      </c>
    </row>
    <row r="277">
      <c r="A277" s="9" t="str">
        <f>VLOOKUP(24805,$M$2:$N$42,2,FALSE)</f>
        <v>VŠMU (VSMU)</v>
      </c>
      <c r="B277" t="s">
        <v>89</v>
      </c>
      <c r="C277" t="s">
        <v>135</v>
      </c>
      <c r="D277" t="str">
        <f>CONCATENATE(A277,B277,C277)</f>
        <v>VŠMU (VSMU)SM1Herec v hlavnej úlohe</v>
      </c>
      <c r="E277" s="18">
        <v>0.77779</v>
      </c>
      <c r="F277" s="18">
        <v>3</v>
      </c>
    </row>
    <row r="278">
      <c r="A278" s="9" t="str">
        <f>VLOOKUP(24805,$M$2:$N$42,2,FALSE)</f>
        <v>VŠMU (VSMU)</v>
      </c>
      <c r="B278" t="s">
        <v>89</v>
      </c>
      <c r="C278" t="s">
        <v>136</v>
      </c>
      <c r="D278" t="str">
        <f>CONCATENATE(A278,B278,C278)</f>
        <v>VŠMU (VSMU)SM1Herec vo vedľajšej úlohe</v>
      </c>
      <c r="E278" s="18">
        <v>0.11112</v>
      </c>
      <c r="F278" s="18">
        <v>1</v>
      </c>
    </row>
    <row r="279">
      <c r="A279" s="9" t="str">
        <f>VLOOKUP(24805,$M$2:$N$42,2,FALSE)</f>
        <v>VŠMU (VSMU)</v>
      </c>
      <c r="B279" t="s">
        <v>89</v>
      </c>
      <c r="C279" t="s">
        <v>118</v>
      </c>
      <c r="D279" t="str">
        <f>CONCATENATE(A279,B279,C279)</f>
        <v>VŠMU (VSMU)SM1Choreograf</v>
      </c>
      <c r="E279" s="18">
        <v>3</v>
      </c>
      <c r="F279" s="18">
        <v>3</v>
      </c>
    </row>
    <row r="280">
      <c r="A280" s="9" t="str">
        <f>VLOOKUP(24805,$M$2:$N$42,2,FALSE)</f>
        <v>VŠMU (VSMU)</v>
      </c>
      <c r="B280" t="s">
        <v>89</v>
      </c>
      <c r="C280" t="s">
        <v>87</v>
      </c>
      <c r="D280" t="str">
        <f>CONCATENATE(A280,B280,C280)</f>
        <v>VŠMU (VSMU)SM1Inštrumentalista</v>
      </c>
      <c r="E280" s="18">
        <v>4.30886</v>
      </c>
      <c r="F280" s="18">
        <v>16</v>
      </c>
    </row>
    <row r="281">
      <c r="A281" s="9" t="str">
        <f>VLOOKUP(24805,$M$2:$N$42,2,FALSE)</f>
        <v>VŠMU (VSMU)</v>
      </c>
      <c r="B281" t="s">
        <v>89</v>
      </c>
      <c r="C281" t="s">
        <v>103</v>
      </c>
      <c r="D281" t="str">
        <f>CONCATENATE(A281,B281,C281)</f>
        <v>VŠMU (VSMU)SM1Inštrumentalista - sólista</v>
      </c>
      <c r="E281" s="18">
        <v>3</v>
      </c>
      <c r="F281" s="18">
        <v>3</v>
      </c>
    </row>
    <row r="282">
      <c r="A282" s="9" t="str">
        <f>VLOOKUP(24805,$M$2:$N$42,2,FALSE)</f>
        <v>VŠMU (VSMU)</v>
      </c>
      <c r="B282" t="s">
        <v>89</v>
      </c>
      <c r="C282" t="s">
        <v>137</v>
      </c>
      <c r="D282" t="str">
        <f>CONCATENATE(A282,B282,C282)</f>
        <v>VŠMU (VSMU)SM1Majster zvuku</v>
      </c>
      <c r="E282" s="18">
        <v>1</v>
      </c>
      <c r="F282" s="18">
        <v>1</v>
      </c>
    </row>
    <row r="283">
      <c r="A283" s="9" t="str">
        <f>VLOOKUP(24805,$M$2:$N$42,2,FALSE)</f>
        <v>VŠMU (VSMU)</v>
      </c>
      <c r="B283" t="s">
        <v>89</v>
      </c>
      <c r="C283" t="s">
        <v>139</v>
      </c>
      <c r="D283" t="str">
        <f>CONCATENATE(A283,B283,C283)</f>
        <v>VŠMU (VSMU)SM1Producent</v>
      </c>
      <c r="E283" s="18">
        <v>1</v>
      </c>
      <c r="F283" s="18">
        <v>2</v>
      </c>
    </row>
    <row r="284">
      <c r="A284" s="9" t="str">
        <f>VLOOKUP(24805,$M$2:$N$42,2,FALSE)</f>
        <v>VŠMU (VSMU)</v>
      </c>
      <c r="B284" t="s">
        <v>89</v>
      </c>
      <c r="C284" t="s">
        <v>139</v>
      </c>
      <c r="D284" t="str">
        <f>CONCATENATE(A284,B284,C284)</f>
        <v>VŠMU (VSMU)SM1Producent</v>
      </c>
      <c r="E284" s="18">
        <v>0.9</v>
      </c>
      <c r="F284" s="18">
        <v>1</v>
      </c>
    </row>
    <row r="285">
      <c r="A285" s="9" t="str">
        <f>VLOOKUP(24805,$M$2:$N$42,2,FALSE)</f>
        <v>VŠMU (VSMU)</v>
      </c>
      <c r="B285" t="s">
        <v>89</v>
      </c>
      <c r="C285" t="s">
        <v>147</v>
      </c>
      <c r="D285" t="str">
        <f>CONCATENATE(A285,B285,C285)</f>
        <v>VŠMU (VSMU)SM1Producent VFX</v>
      </c>
      <c r="E285" s="18">
        <v>2</v>
      </c>
      <c r="F285" s="18">
        <v>2</v>
      </c>
    </row>
    <row r="286">
      <c r="A286" s="9" t="str">
        <f>VLOOKUP(24805,$M$2:$N$42,2,FALSE)</f>
        <v>VŠMU (VSMU)</v>
      </c>
      <c r="B286" t="s">
        <v>89</v>
      </c>
      <c r="C286" t="s">
        <v>148</v>
      </c>
      <c r="D286" t="str">
        <f>CONCATENATE(A286,B286,C286)</f>
        <v>VŠMU (VSMU)SM1Reštaurátor</v>
      </c>
      <c r="E286" s="18">
        <v>1.5</v>
      </c>
      <c r="F286" s="18">
        <v>3</v>
      </c>
    </row>
    <row r="287">
      <c r="A287" s="9" t="str">
        <f>VLOOKUP(24805,$M$2:$N$42,2,FALSE)</f>
        <v>VŠMU (VSMU)</v>
      </c>
      <c r="B287" t="s">
        <v>89</v>
      </c>
      <c r="C287" t="s">
        <v>111</v>
      </c>
      <c r="D287" t="str">
        <f>CONCATENATE(A287,B287,C287)</f>
        <v>VŠMU (VSMU)SM1Režisér</v>
      </c>
      <c r="E287" s="18">
        <v>3</v>
      </c>
      <c r="F287" s="18">
        <v>3</v>
      </c>
    </row>
    <row r="288">
      <c r="A288" s="9" t="str">
        <f>VLOOKUP(24805,$M$2:$N$42,2,FALSE)</f>
        <v>VŠMU (VSMU)</v>
      </c>
      <c r="B288" t="s">
        <v>89</v>
      </c>
      <c r="C288" t="s">
        <v>111</v>
      </c>
      <c r="D288" t="str">
        <f>CONCATENATE(A288,B288,C288)</f>
        <v>VŠMU (VSMU)SM1Režisér</v>
      </c>
      <c r="E288" s="18">
        <v>6.5</v>
      </c>
      <c r="F288" s="18">
        <v>7</v>
      </c>
    </row>
    <row r="289">
      <c r="A289" s="9" t="str">
        <f>VLOOKUP(24805,$M$2:$N$42,2,FALSE)</f>
        <v>VŠMU (VSMU)</v>
      </c>
      <c r="B289" t="s">
        <v>89</v>
      </c>
      <c r="C289" t="s">
        <v>143</v>
      </c>
      <c r="D289" t="str">
        <f>CONCATENATE(A289,B289,C289)</f>
        <v>VŠMU (VSMU)SM1Scénograf</v>
      </c>
      <c r="E289" s="18">
        <v>1</v>
      </c>
      <c r="F289" s="18">
        <v>1</v>
      </c>
    </row>
    <row r="290">
      <c r="A290" s="9" t="str">
        <f>VLOOKUP(24805,$M$2:$N$42,2,FALSE)</f>
        <v>VŠMU (VSMU)</v>
      </c>
      <c r="B290" t="s">
        <v>89</v>
      </c>
      <c r="C290" t="s">
        <v>149</v>
      </c>
      <c r="D290" t="str">
        <f>CONCATENATE(A290,B290,C290)</f>
        <v>VŠMU (VSMU)SM1Supervízor vizuálnych efektov</v>
      </c>
      <c r="E290" s="18">
        <v>1</v>
      </c>
      <c r="F290" s="18">
        <v>1</v>
      </c>
    </row>
    <row r="291">
      <c r="A291" s="9" t="str">
        <f>VLOOKUP(24805,$M$2:$N$42,2,FALSE)</f>
        <v>VŠMU (VSMU)</v>
      </c>
      <c r="B291" t="s">
        <v>89</v>
      </c>
      <c r="C291" t="s">
        <v>140</v>
      </c>
      <c r="D291" t="str">
        <f>CONCATENATE(A291,B291,C291)</f>
        <v>VŠMU (VSMU)SM1Tanečný interpret</v>
      </c>
      <c r="E291" s="18">
        <v>0.66668</v>
      </c>
      <c r="F291" s="18">
        <v>2</v>
      </c>
    </row>
    <row r="292">
      <c r="A292" s="9" t="str">
        <f>VLOOKUP(24805,$M$2:$N$42,2,FALSE)</f>
        <v>VŠMU (VSMU)</v>
      </c>
      <c r="B292" t="s">
        <v>89</v>
      </c>
      <c r="C292" t="s">
        <v>150</v>
      </c>
      <c r="D292" t="str">
        <f>CONCATENATE(A292,B292,C292)</f>
        <v>VŠMU (VSMU)SM1Vedúci výpravy</v>
      </c>
      <c r="E292" s="18">
        <v>0.33334</v>
      </c>
      <c r="F292" s="18">
        <v>1</v>
      </c>
    </row>
    <row r="293">
      <c r="A293" s="9" t="str">
        <f>VLOOKUP(24805,$M$2:$N$42,2,FALSE)</f>
        <v>VŠMU (VSMU)</v>
      </c>
      <c r="B293" t="s">
        <v>89</v>
      </c>
      <c r="C293" t="s">
        <v>114</v>
      </c>
      <c r="D293" t="str">
        <f>CONCATENATE(A293,B293,C293)</f>
        <v>VŠMU (VSMU)SM1Výkonný producent</v>
      </c>
      <c r="E293" s="18">
        <v>1</v>
      </c>
      <c r="F293" s="18">
        <v>1</v>
      </c>
    </row>
    <row r="294">
      <c r="A294" s="9" t="str">
        <f>VLOOKUP(24805,$M$2:$N$42,2,FALSE)</f>
        <v>VŠMU (VSMU)</v>
      </c>
      <c r="B294" t="s">
        <v>92</v>
      </c>
      <c r="C294" t="s">
        <v>151</v>
      </c>
      <c r="D294" t="str">
        <f>CONCATENATE(A294,B294,C294)</f>
        <v>VŠMU (VSMU)SM2Autor bábok</v>
      </c>
      <c r="E294" s="18">
        <v>1</v>
      </c>
      <c r="F294" s="18">
        <v>1</v>
      </c>
    </row>
    <row r="295">
      <c r="A295" s="9" t="str">
        <f>VLOOKUP(24805,$M$2:$N$42,2,FALSE)</f>
        <v>VŠMU (VSMU)</v>
      </c>
      <c r="B295" t="s">
        <v>92</v>
      </c>
      <c r="C295" t="s">
        <v>106</v>
      </c>
      <c r="D295" t="str">
        <f>CONCATENATE(A295,B295,C295)</f>
        <v>VŠMU (VSMU)SM2Autor dramatického diela</v>
      </c>
      <c r="E295" s="18">
        <v>1</v>
      </c>
      <c r="F295" s="18">
        <v>1</v>
      </c>
    </row>
    <row r="296">
      <c r="A296" s="9" t="str">
        <f>VLOOKUP(24805,$M$2:$N$42,2,FALSE)</f>
        <v>VŠMU (VSMU)</v>
      </c>
      <c r="B296" t="s">
        <v>92</v>
      </c>
      <c r="C296" t="s">
        <v>130</v>
      </c>
      <c r="D296" t="str">
        <f>CONCATENATE(A296,B296,C296)</f>
        <v>VŠMU (VSMU)SM2Autor hudby</v>
      </c>
      <c r="E296" s="18">
        <v>1</v>
      </c>
      <c r="F296" s="18">
        <v>1</v>
      </c>
    </row>
    <row r="297">
      <c r="A297" s="9" t="str">
        <f>VLOOKUP(24805,$M$2:$N$42,2,FALSE)</f>
        <v>VŠMU (VSMU)</v>
      </c>
      <c r="B297" t="s">
        <v>92</v>
      </c>
      <c r="C297" t="s">
        <v>152</v>
      </c>
      <c r="D297" t="str">
        <f>CONCATENATE(A297,B297,C297)</f>
        <v>VŠMU (VSMU)SM2Autor textu</v>
      </c>
      <c r="E297" s="18">
        <v>1</v>
      </c>
      <c r="F297" s="18">
        <v>1</v>
      </c>
    </row>
    <row r="298">
      <c r="A298" s="9" t="str">
        <f>VLOOKUP(24805,$M$2:$N$42,2,FALSE)</f>
        <v>VŠMU (VSMU)</v>
      </c>
      <c r="B298" t="s">
        <v>92</v>
      </c>
      <c r="C298" t="s">
        <v>90</v>
      </c>
      <c r="D298" t="str">
        <f>CONCATENATE(A298,B298,C298)</f>
        <v>VŠMU (VSMU)SM2Dirigent</v>
      </c>
      <c r="E298" s="18">
        <v>4</v>
      </c>
      <c r="F298" s="18">
        <v>4</v>
      </c>
    </row>
    <row r="299">
      <c r="A299" s="9" t="str">
        <f>VLOOKUP(24805,$M$2:$N$42,2,FALSE)</f>
        <v>VŠMU (VSMU)</v>
      </c>
      <c r="B299" t="s">
        <v>92</v>
      </c>
      <c r="C299" t="s">
        <v>87</v>
      </c>
      <c r="D299" t="str">
        <f>CONCATENATE(A299,B299,C299)</f>
        <v>VŠMU (VSMU)SM2Inštrumentalista</v>
      </c>
      <c r="E299" s="18">
        <v>1.62507</v>
      </c>
      <c r="F299" s="18">
        <v>13</v>
      </c>
    </row>
    <row r="300">
      <c r="A300" s="9" t="str">
        <f>VLOOKUP(24805,$M$2:$N$42,2,FALSE)</f>
        <v>VŠMU (VSMU)</v>
      </c>
      <c r="B300" t="s">
        <v>92</v>
      </c>
      <c r="C300" t="s">
        <v>103</v>
      </c>
      <c r="D300" t="str">
        <f>CONCATENATE(A300,B300,C300)</f>
        <v>VŠMU (VSMU)SM2Inštrumentalista - sólista</v>
      </c>
      <c r="E300" s="18">
        <v>5</v>
      </c>
      <c r="F300" s="18">
        <v>7</v>
      </c>
    </row>
    <row r="301">
      <c r="A301" s="9" t="str">
        <f>VLOOKUP(24805,$M$2:$N$42,2,FALSE)</f>
        <v>VŠMU (VSMU)</v>
      </c>
      <c r="B301" t="s">
        <v>92</v>
      </c>
      <c r="C301" t="s">
        <v>142</v>
      </c>
      <c r="D301" t="str">
        <f>CONCATENATE(A301,B301,C301)</f>
        <v>VŠMU (VSMU)SM2Kostýmový výtvarník</v>
      </c>
      <c r="E301" s="18">
        <v>1.66668</v>
      </c>
      <c r="F301" s="18">
        <v>3</v>
      </c>
    </row>
    <row r="302">
      <c r="A302" s="9" t="str">
        <f>VLOOKUP(24805,$M$2:$N$42,2,FALSE)</f>
        <v>VŠMU (VSMU)</v>
      </c>
      <c r="B302" t="s">
        <v>92</v>
      </c>
      <c r="C302" t="s">
        <v>111</v>
      </c>
      <c r="D302" t="str">
        <f>CONCATENATE(A302,B302,C302)</f>
        <v>VŠMU (VSMU)SM2Režisér</v>
      </c>
      <c r="E302" s="18">
        <v>2</v>
      </c>
      <c r="F302" s="18">
        <v>2</v>
      </c>
    </row>
    <row r="303">
      <c r="A303" s="9" t="str">
        <f>VLOOKUP(24805,$M$2:$N$42,2,FALSE)</f>
        <v>VŠMU (VSMU)</v>
      </c>
      <c r="B303" t="s">
        <v>92</v>
      </c>
      <c r="C303" t="s">
        <v>111</v>
      </c>
      <c r="D303" t="str">
        <f>CONCATENATE(A303,B303,C303)</f>
        <v>VŠMU (VSMU)SM2Režisér</v>
      </c>
      <c r="E303" s="18">
        <v>11</v>
      </c>
      <c r="F303" s="18">
        <v>11</v>
      </c>
    </row>
    <row r="304">
      <c r="A304" s="9" t="str">
        <f>VLOOKUP(24805,$M$2:$N$42,2,FALSE)</f>
        <v>VŠMU (VSMU)</v>
      </c>
      <c r="B304" t="s">
        <v>92</v>
      </c>
      <c r="C304" t="s">
        <v>143</v>
      </c>
      <c r="D304" t="str">
        <f>CONCATENATE(A304,B304,C304)</f>
        <v>VŠMU (VSMU)SM2Scénograf</v>
      </c>
      <c r="E304" s="18">
        <v>1</v>
      </c>
      <c r="F304" s="18">
        <v>1</v>
      </c>
    </row>
    <row r="305">
      <c r="A305" s="9" t="str">
        <f>VLOOKUP(24805,$M$2:$N$42,2,FALSE)</f>
        <v>VŠMU (VSMU)</v>
      </c>
      <c r="B305" t="s">
        <v>92</v>
      </c>
      <c r="C305" t="s">
        <v>153</v>
      </c>
      <c r="D305" t="str">
        <f>CONCATENATE(A305,B305,C305)</f>
        <v>VŠMU (VSMU)SM2Umelecký vedúci</v>
      </c>
      <c r="E305" s="18">
        <v>1</v>
      </c>
      <c r="F305" s="18">
        <v>1</v>
      </c>
    </row>
    <row r="306">
      <c r="A306" s="9" t="str">
        <f>VLOOKUP(24805,$M$2:$N$42,2,FALSE)</f>
        <v>VŠMU (VSMU)</v>
      </c>
      <c r="B306" t="s">
        <v>93</v>
      </c>
      <c r="C306" t="s">
        <v>113</v>
      </c>
      <c r="D306" t="str">
        <f>CONCATENATE(A306,B306,C306)</f>
        <v>VŠMU (VSMU)SM3Autor animácie</v>
      </c>
      <c r="E306" s="18">
        <v>0.5</v>
      </c>
      <c r="F306" s="18">
        <v>1</v>
      </c>
    </row>
    <row r="307">
      <c r="A307" s="9" t="str">
        <f>VLOOKUP(24805,$M$2:$N$42,2,FALSE)</f>
        <v>VŠMU (VSMU)</v>
      </c>
      <c r="B307" t="s">
        <v>93</v>
      </c>
      <c r="C307" t="s">
        <v>130</v>
      </c>
      <c r="D307" t="str">
        <f>CONCATENATE(A307,B307,C307)</f>
        <v>VŠMU (VSMU)SM3Autor hudby</v>
      </c>
      <c r="E307" s="18">
        <v>3</v>
      </c>
      <c r="F307" s="18">
        <v>3</v>
      </c>
    </row>
    <row r="308">
      <c r="A308" s="9" t="str">
        <f>VLOOKUP(24805,$M$2:$N$42,2,FALSE)</f>
        <v>VŠMU (VSMU)</v>
      </c>
      <c r="B308" t="s">
        <v>93</v>
      </c>
      <c r="C308" t="s">
        <v>95</v>
      </c>
      <c r="D308" t="str">
        <f>CONCATENATE(A308,B308,C308)</f>
        <v>VŠMU (VSMU)SM3Autor námetu</v>
      </c>
      <c r="E308" s="18">
        <v>0.5</v>
      </c>
      <c r="F308" s="18">
        <v>1</v>
      </c>
    </row>
    <row r="309">
      <c r="A309" s="9" t="str">
        <f>VLOOKUP(24805,$M$2:$N$42,2,FALSE)</f>
        <v>VŠMU (VSMU)</v>
      </c>
      <c r="B309" t="s">
        <v>93</v>
      </c>
      <c r="C309" t="s">
        <v>109</v>
      </c>
      <c r="D309" t="str">
        <f>CONCATENATE(A309,B309,C309)</f>
        <v>VŠMU (VSMU)SM3Autor scenára</v>
      </c>
      <c r="E309" s="18">
        <v>0.5</v>
      </c>
      <c r="F309" s="18">
        <v>1</v>
      </c>
    </row>
    <row r="310">
      <c r="A310" s="9" t="str">
        <f>VLOOKUP(24805,$M$2:$N$42,2,FALSE)</f>
        <v>VŠMU (VSMU)</v>
      </c>
      <c r="B310" t="s">
        <v>93</v>
      </c>
      <c r="C310" t="s">
        <v>90</v>
      </c>
      <c r="D310" t="str">
        <f>CONCATENATE(A310,B310,C310)</f>
        <v>VŠMU (VSMU)SM3Dirigent</v>
      </c>
      <c r="E310" s="18">
        <v>34</v>
      </c>
      <c r="F310" s="18">
        <v>34</v>
      </c>
    </row>
    <row r="311">
      <c r="A311" s="9" t="str">
        <f>VLOOKUP(24805,$M$2:$N$42,2,FALSE)</f>
        <v>VŠMU (VSMU)</v>
      </c>
      <c r="B311" t="s">
        <v>93</v>
      </c>
      <c r="C311" t="s">
        <v>96</v>
      </c>
      <c r="D311" t="str">
        <f>CONCATENATE(A311,B311,C311)</f>
        <v>VŠMU (VSMU)SM3Dramaturg</v>
      </c>
      <c r="E311" s="18">
        <v>1</v>
      </c>
      <c r="F311" s="18">
        <v>1</v>
      </c>
    </row>
    <row r="312">
      <c r="A312" s="9" t="str">
        <f>VLOOKUP(24805,$M$2:$N$42,2,FALSE)</f>
        <v>VŠMU (VSMU)</v>
      </c>
      <c r="B312" t="s">
        <v>93</v>
      </c>
      <c r="C312" t="s">
        <v>87</v>
      </c>
      <c r="D312" t="str">
        <f>CONCATENATE(A312,B312,C312)</f>
        <v>VŠMU (VSMU)SM3Inštrumentalista</v>
      </c>
      <c r="E312" s="18">
        <v>18.39675</v>
      </c>
      <c r="F312" s="18">
        <v>37</v>
      </c>
    </row>
    <row r="313">
      <c r="A313" s="9" t="str">
        <f>VLOOKUP(24805,$M$2:$N$42,2,FALSE)</f>
        <v>VŠMU (VSMU)</v>
      </c>
      <c r="B313" t="s">
        <v>93</v>
      </c>
      <c r="C313" t="s">
        <v>103</v>
      </c>
      <c r="D313" t="str">
        <f>CONCATENATE(A313,B313,C313)</f>
        <v>VŠMU (VSMU)SM3Inštrumentalista - sólista</v>
      </c>
      <c r="E313" s="18">
        <v>15.5</v>
      </c>
      <c r="F313" s="18">
        <v>17</v>
      </c>
    </row>
    <row r="314">
      <c r="A314" s="9" t="str">
        <f>VLOOKUP(24805,$M$2:$N$42,2,FALSE)</f>
        <v>VŠMU (VSMU)</v>
      </c>
      <c r="B314" t="s">
        <v>93</v>
      </c>
      <c r="C314" t="s">
        <v>137</v>
      </c>
      <c r="D314" t="str">
        <f>CONCATENATE(A314,B314,C314)</f>
        <v>VŠMU (VSMU)SM3Majster zvuku</v>
      </c>
      <c r="E314" s="18">
        <v>1</v>
      </c>
      <c r="F314" s="18">
        <v>1</v>
      </c>
    </row>
    <row r="315">
      <c r="A315" s="9" t="str">
        <f>VLOOKUP(24805,$M$2:$N$42,2,FALSE)</f>
        <v>VŠMU (VSMU)</v>
      </c>
      <c r="B315" t="s">
        <v>93</v>
      </c>
      <c r="C315" t="s">
        <v>139</v>
      </c>
      <c r="D315" t="str">
        <f>CONCATENATE(A315,B315,C315)</f>
        <v>VŠMU (VSMU)SM3Producent</v>
      </c>
      <c r="E315" s="18">
        <v>1</v>
      </c>
      <c r="F315" s="18">
        <v>2</v>
      </c>
    </row>
    <row r="316">
      <c r="A316" s="9" t="str">
        <f>VLOOKUP(24805,$M$2:$N$42,2,FALSE)</f>
        <v>VŠMU (VSMU)</v>
      </c>
      <c r="B316" t="s">
        <v>93</v>
      </c>
      <c r="C316" t="s">
        <v>154</v>
      </c>
      <c r="D316" t="str">
        <f>CONCATENATE(A316,B316,C316)</f>
        <v>VŠMU (VSMU)SM3Režisér animácie</v>
      </c>
      <c r="E316" s="18">
        <v>0.5</v>
      </c>
      <c r="F316" s="18">
        <v>1</v>
      </c>
    </row>
    <row r="317">
      <c r="A317" s="9" t="str">
        <f>VLOOKUP(24805,$M$2:$N$42,2,FALSE)</f>
        <v>VŠMU (VSMU)</v>
      </c>
      <c r="B317" t="s">
        <v>93</v>
      </c>
      <c r="C317" t="s">
        <v>99</v>
      </c>
      <c r="D317" t="str">
        <f>CONCATENATE(A317,B317,C317)</f>
        <v>VŠMU (VSMU)SM3Spevák - sólista</v>
      </c>
      <c r="E317" s="18">
        <v>6.5</v>
      </c>
      <c r="F317" s="18">
        <v>10</v>
      </c>
    </row>
    <row r="318">
      <c r="A318" s="9" t="str">
        <f>VLOOKUP(24805,$M$2:$N$42,2,FALSE)</f>
        <v>VŠMU (VSMU)</v>
      </c>
      <c r="B318" t="s">
        <v>93</v>
      </c>
      <c r="C318" t="s">
        <v>117</v>
      </c>
      <c r="D318" t="str">
        <f>CONCATENATE(A318,B318,C318)</f>
        <v>VŠMU (VSMU)SM3Strihač</v>
      </c>
      <c r="E318" s="18">
        <v>1</v>
      </c>
      <c r="F318" s="18">
        <v>1</v>
      </c>
    </row>
    <row r="319">
      <c r="A319" s="9" t="str">
        <f>VLOOKUP(24805,$M$2:$N$42,2,FALSE)</f>
        <v>VŠMU (VSMU)</v>
      </c>
      <c r="B319" t="s">
        <v>94</v>
      </c>
      <c r="C319" t="s">
        <v>155</v>
      </c>
      <c r="D319" t="str">
        <f>CONCATENATE(A319,B319,C319)</f>
        <v>VŠMU (VSMU)SN1Asistent réžie</v>
      </c>
      <c r="E319" s="18">
        <v>0.66668</v>
      </c>
      <c r="F319" s="18">
        <v>2</v>
      </c>
    </row>
    <row r="320">
      <c r="A320" s="9" t="str">
        <f>VLOOKUP(24805,$M$2:$N$42,2,FALSE)</f>
        <v>VŠMU (VSMU)</v>
      </c>
      <c r="B320" t="s">
        <v>94</v>
      </c>
      <c r="C320" t="s">
        <v>151</v>
      </c>
      <c r="D320" t="str">
        <f>CONCATENATE(A320,B320,C320)</f>
        <v>VŠMU (VSMU)SN1Autor bábok</v>
      </c>
      <c r="E320" s="18">
        <v>1</v>
      </c>
      <c r="F320" s="18">
        <v>1</v>
      </c>
    </row>
    <row r="321">
      <c r="A321" s="9" t="str">
        <f>VLOOKUP(24805,$M$2:$N$42,2,FALSE)</f>
        <v>VŠMU (VSMU)</v>
      </c>
      <c r="B321" t="s">
        <v>94</v>
      </c>
      <c r="C321" t="s">
        <v>106</v>
      </c>
      <c r="D321" t="str">
        <f>CONCATENATE(A321,B321,C321)</f>
        <v>VŠMU (VSMU)SN1Autor dramatického diela</v>
      </c>
      <c r="E321" s="18">
        <v>1</v>
      </c>
      <c r="F321" s="18">
        <v>1</v>
      </c>
    </row>
    <row r="322">
      <c r="A322" s="9" t="str">
        <f>VLOOKUP(24805,$M$2:$N$42,2,FALSE)</f>
        <v>VŠMU (VSMU)</v>
      </c>
      <c r="B322" t="s">
        <v>94</v>
      </c>
      <c r="C322" t="s">
        <v>130</v>
      </c>
      <c r="D322" t="str">
        <f>CONCATENATE(A322,B322,C322)</f>
        <v>VŠMU (VSMU)SN1Autor hudby</v>
      </c>
      <c r="E322" s="18">
        <v>5</v>
      </c>
      <c r="F322" s="18">
        <v>5</v>
      </c>
    </row>
    <row r="323">
      <c r="A323" s="9" t="str">
        <f>VLOOKUP(24805,$M$2:$N$42,2,FALSE)</f>
        <v>VŠMU (VSMU)</v>
      </c>
      <c r="B323" t="s">
        <v>94</v>
      </c>
      <c r="C323" t="s">
        <v>131</v>
      </c>
      <c r="D323" t="str">
        <f>CONCATENATE(A323,B323,C323)</f>
        <v>VŠMU (VSMU)SN1Autor pohybovej spolupráce</v>
      </c>
      <c r="E323" s="18">
        <v>2</v>
      </c>
      <c r="F323" s="18">
        <v>2</v>
      </c>
    </row>
    <row r="324">
      <c r="A324" s="9" t="str">
        <f>VLOOKUP(24805,$M$2:$N$42,2,FALSE)</f>
        <v>VŠMU (VSMU)</v>
      </c>
      <c r="B324" t="s">
        <v>94</v>
      </c>
      <c r="C324" t="s">
        <v>132</v>
      </c>
      <c r="D324" t="str">
        <f>CONCATENATE(A324,B324,C324)</f>
        <v>VŠMU (VSMU)SN1Autor svetelného dizajnu</v>
      </c>
      <c r="E324" s="18">
        <v>3</v>
      </c>
      <c r="F324" s="18">
        <v>3</v>
      </c>
    </row>
    <row r="325">
      <c r="A325" s="9" t="str">
        <f>VLOOKUP(24805,$M$2:$N$42,2,FALSE)</f>
        <v>VŠMU (VSMU)</v>
      </c>
      <c r="B325" t="s">
        <v>94</v>
      </c>
      <c r="C325" t="s">
        <v>133</v>
      </c>
      <c r="D325" t="str">
        <f>CONCATENATE(A325,B325,C325)</f>
        <v>VŠMU (VSMU)SN1Autor úpravy dramatického diela</v>
      </c>
      <c r="E325" s="18">
        <v>0.5</v>
      </c>
      <c r="F325" s="18">
        <v>1</v>
      </c>
    </row>
    <row r="326">
      <c r="A326" s="9" t="str">
        <f>VLOOKUP(24805,$M$2:$N$42,2,FALSE)</f>
        <v>VŠMU (VSMU)</v>
      </c>
      <c r="B326" t="s">
        <v>94</v>
      </c>
      <c r="C326" t="s">
        <v>156</v>
      </c>
      <c r="D326" t="str">
        <f>CONCATENATE(A326,B326,C326)</f>
        <v>VŠMU (VSMU)SN1Autor vizuálnych efektov</v>
      </c>
      <c r="E326" s="18">
        <v>1</v>
      </c>
      <c r="F326" s="18">
        <v>1</v>
      </c>
    </row>
    <row r="327">
      <c r="A327" s="9" t="str">
        <f>VLOOKUP(24805,$M$2:$N$42,2,FALSE)</f>
        <v>VŠMU (VSMU)</v>
      </c>
      <c r="B327" t="s">
        <v>94</v>
      </c>
      <c r="C327" t="s">
        <v>90</v>
      </c>
      <c r="D327" t="str">
        <f>CONCATENATE(A327,B327,C327)</f>
        <v>VŠMU (VSMU)SN1Dirigent</v>
      </c>
      <c r="E327" s="18">
        <v>11</v>
      </c>
      <c r="F327" s="18">
        <v>11</v>
      </c>
    </row>
    <row r="328">
      <c r="A328" s="9" t="str">
        <f>VLOOKUP(24805,$M$2:$N$42,2,FALSE)</f>
        <v>VŠMU (VSMU)</v>
      </c>
      <c r="B328" t="s">
        <v>94</v>
      </c>
      <c r="C328" t="s">
        <v>96</v>
      </c>
      <c r="D328" t="str">
        <f>CONCATENATE(A328,B328,C328)</f>
        <v>VŠMU (VSMU)SN1Dramaturg</v>
      </c>
      <c r="E328" s="18">
        <v>1</v>
      </c>
      <c r="F328" s="18">
        <v>1</v>
      </c>
    </row>
    <row r="329">
      <c r="A329" s="9" t="str">
        <f>VLOOKUP(24805,$M$2:$N$42,2,FALSE)</f>
        <v>VŠMU (VSMU)</v>
      </c>
      <c r="B329" t="s">
        <v>94</v>
      </c>
      <c r="C329" t="s">
        <v>96</v>
      </c>
      <c r="D329" t="str">
        <f>CONCATENATE(A329,B329,C329)</f>
        <v>VŠMU (VSMU)SN1Dramaturg</v>
      </c>
      <c r="E329" s="18">
        <v>4</v>
      </c>
      <c r="F329" s="18">
        <v>5</v>
      </c>
    </row>
    <row r="330">
      <c r="A330" s="9" t="str">
        <f>VLOOKUP(24805,$M$2:$N$42,2,FALSE)</f>
        <v>VŠMU (VSMU)</v>
      </c>
      <c r="B330" t="s">
        <v>94</v>
      </c>
      <c r="C330" t="s">
        <v>97</v>
      </c>
      <c r="D330" t="str">
        <f>CONCATENATE(A330,B330,C330)</f>
        <v>VŠMU (VSMU)SN1Dramaturg projektu</v>
      </c>
      <c r="E330" s="18">
        <v>1.25</v>
      </c>
      <c r="F330" s="18">
        <v>2</v>
      </c>
    </row>
    <row r="331">
      <c r="A331" s="9" t="str">
        <f>VLOOKUP(24805,$M$2:$N$42,2,FALSE)</f>
        <v>VŠMU (VSMU)</v>
      </c>
      <c r="B331" t="s">
        <v>94</v>
      </c>
      <c r="C331" t="s">
        <v>135</v>
      </c>
      <c r="D331" t="str">
        <f>CONCATENATE(A331,B331,C331)</f>
        <v>VŠMU (VSMU)SN1Herec v hlavnej úlohe</v>
      </c>
      <c r="E331" s="18">
        <v>1.58058</v>
      </c>
      <c r="F331" s="18">
        <v>7</v>
      </c>
    </row>
    <row r="332">
      <c r="A332" s="9" t="str">
        <f>VLOOKUP(24805,$M$2:$N$42,2,FALSE)</f>
        <v>VŠMU (VSMU)</v>
      </c>
      <c r="B332" t="s">
        <v>94</v>
      </c>
      <c r="C332" t="s">
        <v>135</v>
      </c>
      <c r="D332" t="str">
        <f>CONCATENATE(A332,B332,C332)</f>
        <v>VŠMU (VSMU)SN1Herec v hlavnej úlohe</v>
      </c>
      <c r="E332" s="18">
        <v>2.6103</v>
      </c>
      <c r="F332" s="18">
        <v>6</v>
      </c>
    </row>
    <row r="333">
      <c r="A333" s="9" t="str">
        <f>VLOOKUP(24805,$M$2:$N$42,2,FALSE)</f>
        <v>VŠMU (VSMU)</v>
      </c>
      <c r="B333" t="s">
        <v>94</v>
      </c>
      <c r="C333" t="s">
        <v>136</v>
      </c>
      <c r="D333" t="str">
        <f>CONCATENATE(A333,B333,C333)</f>
        <v>VŠMU (VSMU)SN1Herec vo vedľajšej úlohe</v>
      </c>
      <c r="E333" s="18">
        <v>0.22223</v>
      </c>
      <c r="F333" s="18">
        <v>2</v>
      </c>
    </row>
    <row r="334">
      <c r="A334" s="9" t="str">
        <f>VLOOKUP(24805,$M$2:$N$42,2,FALSE)</f>
        <v>VŠMU (VSMU)</v>
      </c>
      <c r="B334" t="s">
        <v>94</v>
      </c>
      <c r="C334" t="s">
        <v>136</v>
      </c>
      <c r="D334" t="str">
        <f>CONCATENATE(A334,B334,C334)</f>
        <v>VŠMU (VSMU)SN1Herec vo vedľajšej úlohe</v>
      </c>
      <c r="E334" s="18">
        <v>0.04366</v>
      </c>
      <c r="F334" s="18">
        <v>1</v>
      </c>
    </row>
    <row r="335">
      <c r="A335" s="9" t="str">
        <f>VLOOKUP(24805,$M$2:$N$42,2,FALSE)</f>
        <v>VŠMU (VSMU)</v>
      </c>
      <c r="B335" t="s">
        <v>94</v>
      </c>
      <c r="C335" t="s">
        <v>157</v>
      </c>
      <c r="D335" t="str">
        <f>CONCATENATE(A335,B335,C335)</f>
        <v>VŠMU (VSMU)SN1Hlasový pedagóg</v>
      </c>
      <c r="E335" s="18">
        <v>1</v>
      </c>
      <c r="F335" s="18">
        <v>1</v>
      </c>
    </row>
    <row r="336">
      <c r="A336" s="9" t="str">
        <f>VLOOKUP(24805,$M$2:$N$42,2,FALSE)</f>
        <v>VŠMU (VSMU)</v>
      </c>
      <c r="B336" t="s">
        <v>94</v>
      </c>
      <c r="C336" t="s">
        <v>118</v>
      </c>
      <c r="D336" t="str">
        <f>CONCATENATE(A336,B336,C336)</f>
        <v>VŠMU (VSMU)SN1Choreograf</v>
      </c>
      <c r="E336" s="18">
        <v>2.16666</v>
      </c>
      <c r="F336" s="18">
        <v>4</v>
      </c>
    </row>
    <row r="337">
      <c r="A337" s="9" t="str">
        <f>VLOOKUP(24805,$M$2:$N$42,2,FALSE)</f>
        <v>VŠMU (VSMU)</v>
      </c>
      <c r="B337" t="s">
        <v>94</v>
      </c>
      <c r="C337" t="s">
        <v>87</v>
      </c>
      <c r="D337" t="str">
        <f>CONCATENATE(A337,B337,C337)</f>
        <v>VŠMU (VSMU)SN1Inštrumentalista</v>
      </c>
      <c r="E337" s="18">
        <v>6.94671</v>
      </c>
      <c r="F337" s="18">
        <v>25</v>
      </c>
    </row>
    <row r="338">
      <c r="A338" s="9" t="str">
        <f>VLOOKUP(24805,$M$2:$N$42,2,FALSE)</f>
        <v>VŠMU (VSMU)</v>
      </c>
      <c r="B338" t="s">
        <v>94</v>
      </c>
      <c r="C338" t="s">
        <v>103</v>
      </c>
      <c r="D338" t="str">
        <f>CONCATENATE(A338,B338,C338)</f>
        <v>VŠMU (VSMU)SN1Inštrumentalista - sólista</v>
      </c>
      <c r="E338" s="18">
        <v>11.68333</v>
      </c>
      <c r="F338" s="18">
        <v>16</v>
      </c>
    </row>
    <row r="339">
      <c r="A339" s="9" t="str">
        <f>VLOOKUP(24805,$M$2:$N$42,2,FALSE)</f>
        <v>VŠMU (VSMU)</v>
      </c>
      <c r="B339" t="s">
        <v>94</v>
      </c>
      <c r="C339" t="s">
        <v>142</v>
      </c>
      <c r="D339" t="str">
        <f>CONCATENATE(A339,B339,C339)</f>
        <v>VŠMU (VSMU)SN1Kostýmový výtvarník</v>
      </c>
      <c r="E339" s="18">
        <v>4</v>
      </c>
      <c r="F339" s="18">
        <v>4</v>
      </c>
    </row>
    <row r="340">
      <c r="A340" s="9" t="str">
        <f>VLOOKUP(24805,$M$2:$N$42,2,FALSE)</f>
        <v>VŠMU (VSMU)</v>
      </c>
      <c r="B340" t="s">
        <v>94</v>
      </c>
      <c r="C340" t="s">
        <v>137</v>
      </c>
      <c r="D340" t="str">
        <f>CONCATENATE(A340,B340,C340)</f>
        <v>VŠMU (VSMU)SN1Majster zvuku</v>
      </c>
      <c r="E340" s="18">
        <v>0.5</v>
      </c>
      <c r="F340" s="18">
        <v>1</v>
      </c>
    </row>
    <row r="341">
      <c r="A341" s="9" t="str">
        <f>VLOOKUP(24805,$M$2:$N$42,2,FALSE)</f>
        <v>VŠMU (VSMU)</v>
      </c>
      <c r="B341" t="s">
        <v>94</v>
      </c>
      <c r="C341" t="s">
        <v>139</v>
      </c>
      <c r="D341" t="str">
        <f>CONCATENATE(A341,B341,C341)</f>
        <v>VŠMU (VSMU)SN1Producent</v>
      </c>
      <c r="E341" s="18">
        <v>0.66668</v>
      </c>
      <c r="F341" s="18">
        <v>2</v>
      </c>
    </row>
    <row r="342">
      <c r="A342" s="9" t="str">
        <f>VLOOKUP(24805,$M$2:$N$42,2,FALSE)</f>
        <v>VŠMU (VSMU)</v>
      </c>
      <c r="B342" t="s">
        <v>94</v>
      </c>
      <c r="C342" t="s">
        <v>139</v>
      </c>
      <c r="D342" t="str">
        <f>CONCATENATE(A342,B342,C342)</f>
        <v>VŠMU (VSMU)SN1Producent</v>
      </c>
      <c r="E342" s="18">
        <v>0.66667</v>
      </c>
      <c r="F342" s="18">
        <v>2</v>
      </c>
    </row>
    <row r="343">
      <c r="A343" s="9" t="str">
        <f>VLOOKUP(24805,$M$2:$N$42,2,FALSE)</f>
        <v>VŠMU (VSMU)</v>
      </c>
      <c r="B343" t="s">
        <v>94</v>
      </c>
      <c r="C343" t="s">
        <v>111</v>
      </c>
      <c r="D343" t="str">
        <f>CONCATENATE(A343,B343,C343)</f>
        <v>VŠMU (VSMU)SN1Režisér</v>
      </c>
      <c r="E343" s="18">
        <v>13.5</v>
      </c>
      <c r="F343" s="18">
        <v>14</v>
      </c>
    </row>
    <row r="344">
      <c r="A344" s="9" t="str">
        <f>VLOOKUP(24805,$M$2:$N$42,2,FALSE)</f>
        <v>VŠMU (VSMU)</v>
      </c>
      <c r="B344" t="s">
        <v>94</v>
      </c>
      <c r="C344" t="s">
        <v>111</v>
      </c>
      <c r="D344" t="str">
        <f>CONCATENATE(A344,B344,C344)</f>
        <v>VŠMU (VSMU)SN1Režisér</v>
      </c>
      <c r="E344" s="18">
        <v>7</v>
      </c>
      <c r="F344" s="18">
        <v>7</v>
      </c>
    </row>
    <row r="345">
      <c r="A345" s="9" t="str">
        <f>VLOOKUP(24805,$M$2:$N$42,2,FALSE)</f>
        <v>VŠMU (VSMU)</v>
      </c>
      <c r="B345" t="s">
        <v>94</v>
      </c>
      <c r="C345" t="s">
        <v>143</v>
      </c>
      <c r="D345" t="str">
        <f>CONCATENATE(A345,B345,C345)</f>
        <v>VŠMU (VSMU)SN1Scénograf</v>
      </c>
      <c r="E345" s="18">
        <v>3</v>
      </c>
      <c r="F345" s="18">
        <v>3</v>
      </c>
    </row>
    <row r="346">
      <c r="A346" s="9" t="str">
        <f>VLOOKUP(24805,$M$2:$N$42,2,FALSE)</f>
        <v>VŠMU (VSMU)</v>
      </c>
      <c r="B346" t="s">
        <v>94</v>
      </c>
      <c r="C346" t="s">
        <v>98</v>
      </c>
      <c r="D346" t="str">
        <f>CONCATENATE(A346,B346,C346)</f>
        <v>VŠMU (VSMU)SN1Spevák</v>
      </c>
      <c r="E346" s="18">
        <v>1.12503</v>
      </c>
      <c r="F346" s="18">
        <v>5</v>
      </c>
    </row>
    <row r="347">
      <c r="A347" s="9" t="str">
        <f>VLOOKUP(24805,$M$2:$N$42,2,FALSE)</f>
        <v>VŠMU (VSMU)</v>
      </c>
      <c r="B347" t="s">
        <v>94</v>
      </c>
      <c r="C347" t="s">
        <v>99</v>
      </c>
      <c r="D347" t="str">
        <f>CONCATENATE(A347,B347,C347)</f>
        <v>VŠMU (VSMU)SN1Spevák - sólista</v>
      </c>
      <c r="E347" s="18">
        <v>0.95</v>
      </c>
      <c r="F347" s="18">
        <v>4</v>
      </c>
    </row>
    <row r="348">
      <c r="A348" s="9" t="str">
        <f>VLOOKUP(24805,$M$2:$N$42,2,FALSE)</f>
        <v>VŠMU (VSMU)</v>
      </c>
      <c r="B348" t="s">
        <v>94</v>
      </c>
      <c r="C348" t="s">
        <v>140</v>
      </c>
      <c r="D348" t="str">
        <f>CONCATENATE(A348,B348,C348)</f>
        <v>VŠMU (VSMU)SN1Tanečný interpret</v>
      </c>
      <c r="E348" s="18">
        <v>0.86591</v>
      </c>
      <c r="F348" s="18">
        <v>5</v>
      </c>
    </row>
    <row r="349">
      <c r="A349" s="9" t="str">
        <f>VLOOKUP(24805,$M$2:$N$42,2,FALSE)</f>
        <v>VŠMU (VSMU)</v>
      </c>
      <c r="B349" t="s">
        <v>94</v>
      </c>
      <c r="C349" t="s">
        <v>144</v>
      </c>
      <c r="D349" t="str">
        <f>CONCATENATE(A349,B349,C349)</f>
        <v>VŠMU (VSMU)SN1Tanečný interpret - sólista</v>
      </c>
      <c r="E349" s="18">
        <v>1</v>
      </c>
      <c r="F349" s="18">
        <v>1</v>
      </c>
    </row>
    <row r="350">
      <c r="A350" s="9" t="str">
        <f>VLOOKUP(24805,$M$2:$N$42,2,FALSE)</f>
        <v>VŠMU (VSMU)</v>
      </c>
      <c r="B350" t="s">
        <v>94</v>
      </c>
      <c r="C350" t="s">
        <v>114</v>
      </c>
      <c r="D350" t="str">
        <f>CONCATENATE(A350,B350,C350)</f>
        <v>VŠMU (VSMU)SN1Výkonný producent</v>
      </c>
      <c r="E350" s="18">
        <v>1</v>
      </c>
      <c r="F350" s="18">
        <v>1</v>
      </c>
    </row>
    <row r="351">
      <c r="A351" s="9" t="str">
        <f>VLOOKUP(24805,$M$2:$N$42,2,FALSE)</f>
        <v>VŠMU (VSMU)</v>
      </c>
      <c r="B351" t="s">
        <v>100</v>
      </c>
      <c r="C351" t="s">
        <v>129</v>
      </c>
      <c r="D351" t="str">
        <f>CONCATENATE(A351,B351,C351)</f>
        <v>VŠMU (VSMU)SN2Autor dramatizácie literárneho diela</v>
      </c>
      <c r="E351" s="18">
        <v>0.5</v>
      </c>
      <c r="F351" s="18">
        <v>1</v>
      </c>
    </row>
    <row r="352">
      <c r="A352" s="9" t="str">
        <f>VLOOKUP(24805,$M$2:$N$42,2,FALSE)</f>
        <v>VŠMU (VSMU)</v>
      </c>
      <c r="B352" t="s">
        <v>100</v>
      </c>
      <c r="C352" t="s">
        <v>158</v>
      </c>
      <c r="D352" t="str">
        <f>CONCATENATE(A352,B352,C352)</f>
        <v>VŠMU (VSMU)SN2Autor gradingu</v>
      </c>
      <c r="E352" s="18">
        <v>1</v>
      </c>
      <c r="F352" s="18">
        <v>1</v>
      </c>
    </row>
    <row r="353">
      <c r="A353" s="9" t="str">
        <f>VLOOKUP(24805,$M$2:$N$42,2,FALSE)</f>
        <v>VŠMU (VSMU)</v>
      </c>
      <c r="B353" t="s">
        <v>100</v>
      </c>
      <c r="C353" t="s">
        <v>130</v>
      </c>
      <c r="D353" t="str">
        <f>CONCATENATE(A353,B353,C353)</f>
        <v>VŠMU (VSMU)SN2Autor hudby</v>
      </c>
      <c r="E353" s="18">
        <v>7</v>
      </c>
      <c r="F353" s="18">
        <v>7</v>
      </c>
    </row>
    <row r="354">
      <c r="A354" s="9" t="str">
        <f>VLOOKUP(24805,$M$2:$N$42,2,FALSE)</f>
        <v>VŠMU (VSMU)</v>
      </c>
      <c r="B354" t="s">
        <v>100</v>
      </c>
      <c r="C354" t="s">
        <v>131</v>
      </c>
      <c r="D354" t="str">
        <f>CONCATENATE(A354,B354,C354)</f>
        <v>VŠMU (VSMU)SN2Autor pohybovej spolupráce</v>
      </c>
      <c r="E354" s="18">
        <v>2</v>
      </c>
      <c r="F354" s="18">
        <v>2</v>
      </c>
    </row>
    <row r="355">
      <c r="A355" s="9" t="str">
        <f>VLOOKUP(24805,$M$2:$N$42,2,FALSE)</f>
        <v>VŠMU (VSMU)</v>
      </c>
      <c r="B355" t="s">
        <v>100</v>
      </c>
      <c r="C355" t="s">
        <v>109</v>
      </c>
      <c r="D355" t="str">
        <f>CONCATENATE(A355,B355,C355)</f>
        <v>VŠMU (VSMU)SN2Autor scenára</v>
      </c>
      <c r="E355" s="18">
        <v>4</v>
      </c>
      <c r="F355" s="18">
        <v>6</v>
      </c>
    </row>
    <row r="356">
      <c r="A356" s="9" t="str">
        <f>VLOOKUP(24805,$M$2:$N$42,2,FALSE)</f>
        <v>VŠMU (VSMU)</v>
      </c>
      <c r="B356" t="s">
        <v>100</v>
      </c>
      <c r="C356" t="s">
        <v>132</v>
      </c>
      <c r="D356" t="str">
        <f>CONCATENATE(A356,B356,C356)</f>
        <v>VŠMU (VSMU)SN2Autor svetelného dizajnu</v>
      </c>
      <c r="E356" s="18">
        <v>2</v>
      </c>
      <c r="F356" s="18">
        <v>2</v>
      </c>
    </row>
    <row r="357">
      <c r="A357" s="9" t="str">
        <f>VLOOKUP(24805,$M$2:$N$42,2,FALSE)</f>
        <v>VŠMU (VSMU)</v>
      </c>
      <c r="B357" t="s">
        <v>100</v>
      </c>
      <c r="C357" t="s">
        <v>133</v>
      </c>
      <c r="D357" t="str">
        <f>CONCATENATE(A357,B357,C357)</f>
        <v>VŠMU (VSMU)SN2Autor úpravy dramatického diela</v>
      </c>
      <c r="E357" s="18">
        <v>1</v>
      </c>
      <c r="F357" s="18">
        <v>1</v>
      </c>
    </row>
    <row r="358">
      <c r="A358" s="9" t="str">
        <f>VLOOKUP(24805,$M$2:$N$42,2,FALSE)</f>
        <v>VŠMU (VSMU)</v>
      </c>
      <c r="B358" t="s">
        <v>100</v>
      </c>
      <c r="C358" t="s">
        <v>90</v>
      </c>
      <c r="D358" t="str">
        <f>CONCATENATE(A358,B358,C358)</f>
        <v>VŠMU (VSMU)SN2Dirigent</v>
      </c>
      <c r="E358" s="18">
        <v>8</v>
      </c>
      <c r="F358" s="18">
        <v>8</v>
      </c>
    </row>
    <row r="359">
      <c r="A359" s="9" t="str">
        <f>VLOOKUP(24805,$M$2:$N$42,2,FALSE)</f>
        <v>VŠMU (VSMU)</v>
      </c>
      <c r="B359" t="s">
        <v>100</v>
      </c>
      <c r="C359" t="s">
        <v>90</v>
      </c>
      <c r="D359" t="str">
        <f>CONCATENATE(A359,B359,C359)</f>
        <v>VŠMU (VSMU)SN2Dirigent</v>
      </c>
      <c r="E359" s="18">
        <v>1</v>
      </c>
      <c r="F359" s="18">
        <v>1</v>
      </c>
    </row>
    <row r="360">
      <c r="A360" s="9" t="str">
        <f>VLOOKUP(24805,$M$2:$N$42,2,FALSE)</f>
        <v>VŠMU (VSMU)</v>
      </c>
      <c r="B360" t="s">
        <v>100</v>
      </c>
      <c r="C360" t="s">
        <v>85</v>
      </c>
      <c r="D360" t="str">
        <f>CONCATENATE(A360,B360,C360)</f>
        <v>VŠMU (VSMU)SN2Dizajnér</v>
      </c>
      <c r="E360" s="18">
        <v>0.2</v>
      </c>
      <c r="F360" s="18">
        <v>1</v>
      </c>
    </row>
    <row r="361">
      <c r="A361" s="9" t="str">
        <f>VLOOKUP(24805,$M$2:$N$42,2,FALSE)</f>
        <v>VŠMU (VSMU)</v>
      </c>
      <c r="B361" t="s">
        <v>100</v>
      </c>
      <c r="C361" t="s">
        <v>96</v>
      </c>
      <c r="D361" t="str">
        <f>CONCATENATE(A361,B361,C361)</f>
        <v>VŠMU (VSMU)SN2Dramaturg</v>
      </c>
      <c r="E361" s="18">
        <v>2.5</v>
      </c>
      <c r="F361" s="18">
        <v>3</v>
      </c>
    </row>
    <row r="362">
      <c r="A362" s="9" t="str">
        <f>VLOOKUP(24805,$M$2:$N$42,2,FALSE)</f>
        <v>VŠMU (VSMU)</v>
      </c>
      <c r="B362" t="s">
        <v>100</v>
      </c>
      <c r="C362" t="s">
        <v>96</v>
      </c>
      <c r="D362" t="str">
        <f>CONCATENATE(A362,B362,C362)</f>
        <v>VŠMU (VSMU)SN2Dramaturg</v>
      </c>
      <c r="E362" s="18">
        <v>2</v>
      </c>
      <c r="F362" s="18">
        <v>2</v>
      </c>
    </row>
    <row r="363">
      <c r="A363" s="9" t="str">
        <f>VLOOKUP(24805,$M$2:$N$42,2,FALSE)</f>
        <v>VŠMU (VSMU)</v>
      </c>
      <c r="B363" t="s">
        <v>100</v>
      </c>
      <c r="C363" t="s">
        <v>97</v>
      </c>
      <c r="D363" t="str">
        <f>CONCATENATE(A363,B363,C363)</f>
        <v>VŠMU (VSMU)SN2Dramaturg projektu</v>
      </c>
      <c r="E363" s="18">
        <v>1</v>
      </c>
      <c r="F363" s="18">
        <v>1</v>
      </c>
    </row>
    <row r="364">
      <c r="A364" s="9" t="str">
        <f>VLOOKUP(24805,$M$2:$N$42,2,FALSE)</f>
        <v>VŠMU (VSMU)</v>
      </c>
      <c r="B364" t="s">
        <v>100</v>
      </c>
      <c r="C364" t="s">
        <v>135</v>
      </c>
      <c r="D364" t="str">
        <f>CONCATENATE(A364,B364,C364)</f>
        <v>VŠMU (VSMU)SN2Herec v hlavnej úlohe</v>
      </c>
      <c r="E364" s="18">
        <v>0.7</v>
      </c>
      <c r="F364" s="18">
        <v>2</v>
      </c>
    </row>
    <row r="365">
      <c r="A365" s="9" t="str">
        <f>VLOOKUP(24805,$M$2:$N$42,2,FALSE)</f>
        <v>VŠMU (VSMU)</v>
      </c>
      <c r="B365" t="s">
        <v>100</v>
      </c>
      <c r="C365" t="s">
        <v>135</v>
      </c>
      <c r="D365" t="str">
        <f>CONCATENATE(A365,B365,C365)</f>
        <v>VŠMU (VSMU)SN2Herec v hlavnej úlohe</v>
      </c>
      <c r="E365" s="18">
        <v>4.39285</v>
      </c>
      <c r="F365" s="18">
        <v>15</v>
      </c>
    </row>
    <row r="366">
      <c r="A366" s="9" t="str">
        <f>VLOOKUP(24805,$M$2:$N$42,2,FALSE)</f>
        <v>VŠMU (VSMU)</v>
      </c>
      <c r="B366" t="s">
        <v>100</v>
      </c>
      <c r="C366" t="s">
        <v>136</v>
      </c>
      <c r="D366" t="str">
        <f>CONCATENATE(A366,B366,C366)</f>
        <v>VŠMU (VSMU)SN2Herec vo vedľajšej úlohe</v>
      </c>
      <c r="E366" s="18">
        <v>1.09723</v>
      </c>
      <c r="F366" s="18">
        <v>9</v>
      </c>
    </row>
    <row r="367">
      <c r="A367" s="9" t="str">
        <f>VLOOKUP(24805,$M$2:$N$42,2,FALSE)</f>
        <v>VŠMU (VSMU)</v>
      </c>
      <c r="B367" t="s">
        <v>100</v>
      </c>
      <c r="C367" t="s">
        <v>157</v>
      </c>
      <c r="D367" t="str">
        <f>CONCATENATE(A367,B367,C367)</f>
        <v>VŠMU (VSMU)SN2Hlasový pedagóg</v>
      </c>
      <c r="E367" s="18">
        <v>1</v>
      </c>
      <c r="F367" s="18">
        <v>1</v>
      </c>
    </row>
    <row r="368">
      <c r="A368" s="9" t="str">
        <f>VLOOKUP(24805,$M$2:$N$42,2,FALSE)</f>
        <v>VŠMU (VSMU)</v>
      </c>
      <c r="B368" t="s">
        <v>100</v>
      </c>
      <c r="C368" t="s">
        <v>118</v>
      </c>
      <c r="D368" t="str">
        <f>CONCATENATE(A368,B368,C368)</f>
        <v>VŠMU (VSMU)SN2Choreograf</v>
      </c>
      <c r="E368" s="18">
        <v>4</v>
      </c>
      <c r="F368" s="18">
        <v>4</v>
      </c>
    </row>
    <row r="369">
      <c r="A369" s="9" t="str">
        <f>VLOOKUP(24805,$M$2:$N$42,2,FALSE)</f>
        <v>VŠMU (VSMU)</v>
      </c>
      <c r="B369" t="s">
        <v>100</v>
      </c>
      <c r="C369" t="s">
        <v>87</v>
      </c>
      <c r="D369" t="str">
        <f>CONCATENATE(A369,B369,C369)</f>
        <v>VŠMU (VSMU)SN2Inštrumentalista</v>
      </c>
      <c r="E369" s="18">
        <v>8.91933</v>
      </c>
      <c r="F369" s="18">
        <v>31</v>
      </c>
    </row>
    <row r="370">
      <c r="A370" s="9" t="str">
        <f>VLOOKUP(24805,$M$2:$N$42,2,FALSE)</f>
        <v>VŠMU (VSMU)</v>
      </c>
      <c r="B370" t="s">
        <v>100</v>
      </c>
      <c r="C370" t="s">
        <v>103</v>
      </c>
      <c r="D370" t="str">
        <f>CONCATENATE(A370,B370,C370)</f>
        <v>VŠMU (VSMU)SN2Inštrumentalista - sólista</v>
      </c>
      <c r="E370" s="18">
        <v>12.45838</v>
      </c>
      <c r="F370" s="18">
        <v>22</v>
      </c>
    </row>
    <row r="371">
      <c r="A371" s="9" t="str">
        <f>VLOOKUP(24805,$M$2:$N$42,2,FALSE)</f>
        <v>VŠMU (VSMU)</v>
      </c>
      <c r="B371" t="s">
        <v>100</v>
      </c>
      <c r="C371" t="s">
        <v>159</v>
      </c>
      <c r="D371" t="str">
        <f>CONCATENATE(A371,B371,C371)</f>
        <v>VŠMU (VSMU)SN2Interpret komentára</v>
      </c>
      <c r="E371" s="18">
        <v>1</v>
      </c>
      <c r="F371" s="18">
        <v>1</v>
      </c>
    </row>
    <row r="372">
      <c r="A372" s="9" t="str">
        <f>VLOOKUP(24805,$M$2:$N$42,2,FALSE)</f>
        <v>VŠMU (VSMU)</v>
      </c>
      <c r="B372" t="s">
        <v>100</v>
      </c>
      <c r="C372" t="s">
        <v>116</v>
      </c>
      <c r="D372" t="str">
        <f>CONCATENATE(A372,B372,C372)</f>
        <v>VŠMU (VSMU)SN2Kameraman</v>
      </c>
      <c r="E372" s="18">
        <v>1.5</v>
      </c>
      <c r="F372" s="18">
        <v>2</v>
      </c>
    </row>
    <row r="373">
      <c r="A373" s="9" t="str">
        <f>VLOOKUP(24805,$M$2:$N$42,2,FALSE)</f>
        <v>VŠMU (VSMU)</v>
      </c>
      <c r="B373" t="s">
        <v>100</v>
      </c>
      <c r="C373" t="s">
        <v>142</v>
      </c>
      <c r="D373" t="str">
        <f>CONCATENATE(A373,B373,C373)</f>
        <v>VŠMU (VSMU)SN2Kostýmový výtvarník</v>
      </c>
      <c r="E373" s="18">
        <v>3</v>
      </c>
      <c r="F373" s="18">
        <v>3</v>
      </c>
    </row>
    <row r="374">
      <c r="A374" s="9" t="str">
        <f>VLOOKUP(24805,$M$2:$N$42,2,FALSE)</f>
        <v>VŠMU (VSMU)</v>
      </c>
      <c r="B374" t="s">
        <v>100</v>
      </c>
      <c r="C374" t="s">
        <v>138</v>
      </c>
      <c r="D374" t="str">
        <f>CONCATENATE(A374,B374,C374)</f>
        <v>VŠMU (VSMU)SN2Prekladateľ</v>
      </c>
      <c r="E374" s="18">
        <v>1</v>
      </c>
      <c r="F374" s="18">
        <v>1</v>
      </c>
    </row>
    <row r="375">
      <c r="A375" s="9" t="str">
        <f>VLOOKUP(24805,$M$2:$N$42,2,FALSE)</f>
        <v>VŠMU (VSMU)</v>
      </c>
      <c r="B375" t="s">
        <v>100</v>
      </c>
      <c r="C375" t="s">
        <v>139</v>
      </c>
      <c r="D375" t="str">
        <f>CONCATENATE(A375,B375,C375)</f>
        <v>VŠMU (VSMU)SN2Producent</v>
      </c>
      <c r="E375" s="18">
        <v>1.25</v>
      </c>
      <c r="F375" s="18">
        <v>3</v>
      </c>
    </row>
    <row r="376">
      <c r="A376" s="9" t="str">
        <f>VLOOKUP(24805,$M$2:$N$42,2,FALSE)</f>
        <v>VŠMU (VSMU)</v>
      </c>
      <c r="B376" t="s">
        <v>100</v>
      </c>
      <c r="C376" t="s">
        <v>147</v>
      </c>
      <c r="D376" t="str">
        <f>CONCATENATE(A376,B376,C376)</f>
        <v>VŠMU (VSMU)SN2Producent VFX</v>
      </c>
      <c r="E376" s="18">
        <v>1</v>
      </c>
      <c r="F376" s="18">
        <v>1</v>
      </c>
    </row>
    <row r="377">
      <c r="A377" s="9" t="str">
        <f>VLOOKUP(24805,$M$2:$N$42,2,FALSE)</f>
        <v>VŠMU (VSMU)</v>
      </c>
      <c r="B377" t="s">
        <v>100</v>
      </c>
      <c r="C377" t="s">
        <v>111</v>
      </c>
      <c r="D377" t="str">
        <f>CONCATENATE(A377,B377,C377)</f>
        <v>VŠMU (VSMU)SN2Režisér</v>
      </c>
      <c r="E377" s="18">
        <v>18</v>
      </c>
      <c r="F377" s="18">
        <v>18</v>
      </c>
    </row>
    <row r="378">
      <c r="A378" s="9" t="str">
        <f>VLOOKUP(24805,$M$2:$N$42,2,FALSE)</f>
        <v>VŠMU (VSMU)</v>
      </c>
      <c r="B378" t="s">
        <v>100</v>
      </c>
      <c r="C378" t="s">
        <v>111</v>
      </c>
      <c r="D378" t="str">
        <f>CONCATENATE(A378,B378,C378)</f>
        <v>VŠMU (VSMU)SN2Režisér</v>
      </c>
      <c r="E378" s="18">
        <v>4</v>
      </c>
      <c r="F378" s="18">
        <v>4</v>
      </c>
    </row>
    <row r="379">
      <c r="A379" s="9" t="str">
        <f>VLOOKUP(24805,$M$2:$N$42,2,FALSE)</f>
        <v>VŠMU (VSMU)</v>
      </c>
      <c r="B379" t="s">
        <v>100</v>
      </c>
      <c r="C379" t="s">
        <v>143</v>
      </c>
      <c r="D379" t="str">
        <f>CONCATENATE(A379,B379,C379)</f>
        <v>VŠMU (VSMU)SN2Scénograf</v>
      </c>
      <c r="E379" s="18">
        <v>3</v>
      </c>
      <c r="F379" s="18">
        <v>3</v>
      </c>
    </row>
    <row r="380">
      <c r="A380" s="9" t="str">
        <f>VLOOKUP(24805,$M$2:$N$42,2,FALSE)</f>
        <v>VŠMU (VSMU)</v>
      </c>
      <c r="B380" t="s">
        <v>100</v>
      </c>
      <c r="C380" t="s">
        <v>99</v>
      </c>
      <c r="D380" t="str">
        <f>CONCATENATE(A380,B380,C380)</f>
        <v>VŠMU (VSMU)SN2Spevák - sólista</v>
      </c>
      <c r="E380" s="18">
        <v>0.5</v>
      </c>
      <c r="F380" s="18">
        <v>2</v>
      </c>
    </row>
    <row r="381">
      <c r="A381" s="9" t="str">
        <f>VLOOKUP(24805,$M$2:$N$42,2,FALSE)</f>
        <v>VŠMU (VSMU)</v>
      </c>
      <c r="B381" t="s">
        <v>100</v>
      </c>
      <c r="C381" t="s">
        <v>117</v>
      </c>
      <c r="D381" t="str">
        <f>CONCATENATE(A381,B381,C381)</f>
        <v>VŠMU (VSMU)SN2Strihač</v>
      </c>
      <c r="E381" s="18">
        <v>5</v>
      </c>
      <c r="F381" s="18">
        <v>6</v>
      </c>
    </row>
    <row r="382">
      <c r="A382" s="9" t="str">
        <f>VLOOKUP(24805,$M$2:$N$42,2,FALSE)</f>
        <v>VŠMU (VSMU)</v>
      </c>
      <c r="B382" t="s">
        <v>100</v>
      </c>
      <c r="C382" t="s">
        <v>153</v>
      </c>
      <c r="D382" t="str">
        <f>CONCATENATE(A382,B382,C382)</f>
        <v>VŠMU (VSMU)SN2Umelecký vedúci</v>
      </c>
      <c r="E382" s="18">
        <v>1</v>
      </c>
      <c r="F382" s="18">
        <v>1</v>
      </c>
    </row>
    <row r="383">
      <c r="A383" s="9" t="str">
        <f>VLOOKUP(24805,$M$2:$N$42,2,FALSE)</f>
        <v>VŠMU (VSMU)</v>
      </c>
      <c r="B383" t="s">
        <v>100</v>
      </c>
      <c r="C383" t="s">
        <v>114</v>
      </c>
      <c r="D383" t="str">
        <f>CONCATENATE(A383,B383,C383)</f>
        <v>VŠMU (VSMU)SN2Výkonný producent</v>
      </c>
      <c r="E383" s="18">
        <v>1</v>
      </c>
      <c r="F383" s="18">
        <v>1</v>
      </c>
    </row>
    <row r="384">
      <c r="A384" s="9" t="str">
        <f>VLOOKUP(24805,$M$2:$N$42,2,FALSE)</f>
        <v>VŠMU (VSMU)</v>
      </c>
      <c r="B384" t="s">
        <v>102</v>
      </c>
      <c r="C384" t="s">
        <v>151</v>
      </c>
      <c r="D384" t="str">
        <f>CONCATENATE(A384,B384,C384)</f>
        <v>VŠMU (VSMU)SN3Autor bábok</v>
      </c>
      <c r="E384" s="18">
        <v>5</v>
      </c>
      <c r="F384" s="18">
        <v>5</v>
      </c>
    </row>
    <row r="385">
      <c r="A385" s="9" t="str">
        <f>VLOOKUP(24805,$M$2:$N$42,2,FALSE)</f>
        <v>VŠMU (VSMU)</v>
      </c>
      <c r="B385" t="s">
        <v>102</v>
      </c>
      <c r="C385" t="s">
        <v>130</v>
      </c>
      <c r="D385" t="str">
        <f>CONCATENATE(A385,B385,C385)</f>
        <v>VŠMU (VSMU)SN3Autor hudby</v>
      </c>
      <c r="E385" s="18">
        <v>17</v>
      </c>
      <c r="F385" s="18">
        <v>17</v>
      </c>
    </row>
    <row r="386">
      <c r="A386" s="9" t="str">
        <f>VLOOKUP(24805,$M$2:$N$42,2,FALSE)</f>
        <v>VŠMU (VSMU)</v>
      </c>
      <c r="B386" t="s">
        <v>102</v>
      </c>
      <c r="C386" t="s">
        <v>95</v>
      </c>
      <c r="D386" t="str">
        <f>CONCATENATE(A386,B386,C386)</f>
        <v>VŠMU (VSMU)SN3Autor námetu</v>
      </c>
      <c r="E386" s="18">
        <v>13</v>
      </c>
      <c r="F386" s="18">
        <v>13</v>
      </c>
    </row>
    <row r="387">
      <c r="A387" s="9" t="str">
        <f>VLOOKUP(24805,$M$2:$N$42,2,FALSE)</f>
        <v>VŠMU (VSMU)</v>
      </c>
      <c r="B387" t="s">
        <v>102</v>
      </c>
      <c r="C387" t="s">
        <v>109</v>
      </c>
      <c r="D387" t="str">
        <f>CONCATENATE(A387,B387,C387)</f>
        <v>VŠMU (VSMU)SN3Autor scenára</v>
      </c>
      <c r="E387" s="18">
        <v>2.5</v>
      </c>
      <c r="F387" s="18">
        <v>4</v>
      </c>
    </row>
    <row r="388">
      <c r="A388" s="9" t="str">
        <f>VLOOKUP(24805,$M$2:$N$42,2,FALSE)</f>
        <v>VŠMU (VSMU)</v>
      </c>
      <c r="B388" t="s">
        <v>102</v>
      </c>
      <c r="C388" t="s">
        <v>160</v>
      </c>
      <c r="D388" t="str">
        <f>CONCATENATE(A388,B388,C388)</f>
        <v>VŠMU (VSMU)SN3Autor scény</v>
      </c>
      <c r="E388" s="18">
        <v>1</v>
      </c>
      <c r="F388" s="18">
        <v>1</v>
      </c>
    </row>
    <row r="389">
      <c r="A389" s="9" t="str">
        <f>VLOOKUP(24805,$M$2:$N$42,2,FALSE)</f>
        <v>VŠMU (VSMU)</v>
      </c>
      <c r="B389" t="s">
        <v>102</v>
      </c>
      <c r="C389" t="s">
        <v>90</v>
      </c>
      <c r="D389" t="str">
        <f>CONCATENATE(A389,B389,C389)</f>
        <v>VŠMU (VSMU)SN3Dirigent</v>
      </c>
      <c r="E389" s="18">
        <v>12</v>
      </c>
      <c r="F389" s="18">
        <v>12</v>
      </c>
    </row>
    <row r="390">
      <c r="A390" s="9" t="str">
        <f>VLOOKUP(24805,$M$2:$N$42,2,FALSE)</f>
        <v>VŠMU (VSMU)</v>
      </c>
      <c r="B390" t="s">
        <v>102</v>
      </c>
      <c r="C390" t="s">
        <v>96</v>
      </c>
      <c r="D390" t="str">
        <f>CONCATENATE(A390,B390,C390)</f>
        <v>VŠMU (VSMU)SN3Dramaturg</v>
      </c>
      <c r="E390" s="18">
        <v>9.5</v>
      </c>
      <c r="F390" s="18">
        <v>10</v>
      </c>
    </row>
    <row r="391">
      <c r="A391" s="9" t="str">
        <f>VLOOKUP(24805,$M$2:$N$42,2,FALSE)</f>
        <v>VŠMU (VSMU)</v>
      </c>
      <c r="B391" t="s">
        <v>102</v>
      </c>
      <c r="C391" t="s">
        <v>135</v>
      </c>
      <c r="D391" t="str">
        <f>CONCATENATE(A391,B391,C391)</f>
        <v>VŠMU (VSMU)SN3Herec v hlavnej úlohe</v>
      </c>
      <c r="E391" s="18">
        <v>1.33334</v>
      </c>
      <c r="F391" s="18">
        <v>2</v>
      </c>
    </row>
    <row r="392">
      <c r="A392" s="9" t="str">
        <f>VLOOKUP(24805,$M$2:$N$42,2,FALSE)</f>
        <v>VŠMU (VSMU)</v>
      </c>
      <c r="B392" t="s">
        <v>102</v>
      </c>
      <c r="C392" t="s">
        <v>118</v>
      </c>
      <c r="D392" t="str">
        <f>CONCATENATE(A392,B392,C392)</f>
        <v>VŠMU (VSMU)SN3Choreograf</v>
      </c>
      <c r="E392" s="18">
        <v>1</v>
      </c>
      <c r="F392" s="18">
        <v>1</v>
      </c>
    </row>
    <row r="393">
      <c r="A393" s="9" t="str">
        <f>VLOOKUP(24805,$M$2:$N$42,2,FALSE)</f>
        <v>VŠMU (VSMU)</v>
      </c>
      <c r="B393" t="s">
        <v>102</v>
      </c>
      <c r="C393" t="s">
        <v>87</v>
      </c>
      <c r="D393" t="str">
        <f>CONCATENATE(A393,B393,C393)</f>
        <v>VŠMU (VSMU)SN3Inštrumentalista</v>
      </c>
      <c r="E393" s="18">
        <v>102.64773</v>
      </c>
      <c r="F393" s="18">
        <v>164</v>
      </c>
    </row>
    <row r="394">
      <c r="A394" s="9" t="str">
        <f>VLOOKUP(24805,$M$2:$N$42,2,FALSE)</f>
        <v>VŠMU (VSMU)</v>
      </c>
      <c r="B394" t="s">
        <v>102</v>
      </c>
      <c r="C394" t="s">
        <v>103</v>
      </c>
      <c r="D394" t="str">
        <f>CONCATENATE(A394,B394,C394)</f>
        <v>VŠMU (VSMU)SN3Inštrumentalista - sólista</v>
      </c>
      <c r="E394" s="18">
        <v>64.00002</v>
      </c>
      <c r="F394" s="18">
        <v>82</v>
      </c>
    </row>
    <row r="395">
      <c r="A395" s="9" t="str">
        <f>VLOOKUP(24805,$M$2:$N$42,2,FALSE)</f>
        <v>VŠMU (VSMU)</v>
      </c>
      <c r="B395" t="s">
        <v>102</v>
      </c>
      <c r="C395" t="s">
        <v>116</v>
      </c>
      <c r="D395" t="str">
        <f>CONCATENATE(A395,B395,C395)</f>
        <v>VŠMU (VSMU)SN3Kameraman</v>
      </c>
      <c r="E395" s="18">
        <v>6</v>
      </c>
      <c r="F395" s="18">
        <v>6</v>
      </c>
    </row>
    <row r="396">
      <c r="A396" s="9" t="str">
        <f>VLOOKUP(24805,$M$2:$N$42,2,FALSE)</f>
        <v>VŠMU (VSMU)</v>
      </c>
      <c r="B396" t="s">
        <v>102</v>
      </c>
      <c r="C396" t="s">
        <v>139</v>
      </c>
      <c r="D396" t="str">
        <f>CONCATENATE(A396,B396,C396)</f>
        <v>VŠMU (VSMU)SN3Producent</v>
      </c>
      <c r="E396" s="18">
        <v>1.33334</v>
      </c>
      <c r="F396" s="18">
        <v>4</v>
      </c>
    </row>
    <row r="397">
      <c r="A397" s="9" t="str">
        <f>VLOOKUP(24805,$M$2:$N$42,2,FALSE)</f>
        <v>VŠMU (VSMU)</v>
      </c>
      <c r="B397" t="s">
        <v>102</v>
      </c>
      <c r="C397" t="s">
        <v>111</v>
      </c>
      <c r="D397" t="str">
        <f>CONCATENATE(A397,B397,C397)</f>
        <v>VŠMU (VSMU)SN3Režisér</v>
      </c>
      <c r="E397" s="18">
        <v>6</v>
      </c>
      <c r="F397" s="18">
        <v>6</v>
      </c>
    </row>
    <row r="398">
      <c r="A398" s="9" t="str">
        <f>VLOOKUP(24805,$M$2:$N$42,2,FALSE)</f>
        <v>VŠMU (VSMU)</v>
      </c>
      <c r="B398" t="s">
        <v>102</v>
      </c>
      <c r="C398" t="s">
        <v>143</v>
      </c>
      <c r="D398" t="str">
        <f>CONCATENATE(A398,B398,C398)</f>
        <v>VŠMU (VSMU)SN3Scénograf</v>
      </c>
      <c r="E398" s="18">
        <v>2</v>
      </c>
      <c r="F398" s="18">
        <v>2</v>
      </c>
    </row>
    <row r="399">
      <c r="A399" s="9" t="str">
        <f>VLOOKUP(24805,$M$2:$N$42,2,FALSE)</f>
        <v>VŠMU (VSMU)</v>
      </c>
      <c r="B399" t="s">
        <v>102</v>
      </c>
      <c r="C399" t="s">
        <v>98</v>
      </c>
      <c r="D399" t="str">
        <f>CONCATENATE(A399,B399,C399)</f>
        <v>VŠMU (VSMU)SN3Spevák</v>
      </c>
      <c r="E399" s="18">
        <v>3.8334</v>
      </c>
      <c r="F399" s="18">
        <v>11</v>
      </c>
    </row>
    <row r="400">
      <c r="A400" s="9" t="str">
        <f>VLOOKUP(24805,$M$2:$N$42,2,FALSE)</f>
        <v>VŠMU (VSMU)</v>
      </c>
      <c r="B400" t="s">
        <v>102</v>
      </c>
      <c r="C400" t="s">
        <v>99</v>
      </c>
      <c r="D400" t="str">
        <f>CONCATENATE(A400,B400,C400)</f>
        <v>VŠMU (VSMU)SN3Spevák - sólista</v>
      </c>
      <c r="E400" s="18">
        <v>14</v>
      </c>
      <c r="F400" s="18">
        <v>14</v>
      </c>
    </row>
    <row r="401">
      <c r="A401" s="9" t="str">
        <f>VLOOKUP(24805,$M$2:$N$42,2,FALSE)</f>
        <v>VŠMU (VSMU)</v>
      </c>
      <c r="B401" t="s">
        <v>102</v>
      </c>
      <c r="C401" t="s">
        <v>117</v>
      </c>
      <c r="D401" t="str">
        <f>CONCATENATE(A401,B401,C401)</f>
        <v>VŠMU (VSMU)SN3Strihač</v>
      </c>
      <c r="E401" s="18">
        <v>6</v>
      </c>
      <c r="F401" s="18">
        <v>6</v>
      </c>
    </row>
    <row r="402">
      <c r="A402" s="9" t="str">
        <f>VLOOKUP(24805,$M$2:$N$42,2,FALSE)</f>
        <v>VŠMU (VSMU)</v>
      </c>
      <c r="B402" t="s">
        <v>102</v>
      </c>
      <c r="C402" t="s">
        <v>114</v>
      </c>
      <c r="D402" t="str">
        <f>CONCATENATE(A402,B402,C402)</f>
        <v>VŠMU (VSMU)SN3Výkonný producent</v>
      </c>
      <c r="E402" s="18">
        <v>3.5</v>
      </c>
      <c r="F402" s="18">
        <v>7</v>
      </c>
    </row>
    <row r="403">
      <c r="A403" s="9" t="str">
        <f>VLOOKUP(24805,$M$2:$N$42,2,FALSE)</f>
        <v>VŠMU (VSMU)</v>
      </c>
      <c r="B403" t="s">
        <v>104</v>
      </c>
      <c r="C403" t="s">
        <v>151</v>
      </c>
      <c r="D403" t="str">
        <f>CONCATENATE(A403,B403,C403)</f>
        <v>VŠMU (VSMU)SR1Autor bábok</v>
      </c>
      <c r="E403" s="18">
        <v>1</v>
      </c>
      <c r="F403" s="18">
        <v>1</v>
      </c>
    </row>
    <row r="404">
      <c r="A404" s="9" t="str">
        <f>VLOOKUP(24805,$M$2:$N$42,2,FALSE)</f>
        <v>VŠMU (VSMU)</v>
      </c>
      <c r="B404" t="s">
        <v>104</v>
      </c>
      <c r="C404" t="s">
        <v>106</v>
      </c>
      <c r="D404" t="str">
        <f>CONCATENATE(A404,B404,C404)</f>
        <v>VŠMU (VSMU)SR1Autor dramatického diela</v>
      </c>
      <c r="E404" s="18">
        <v>2</v>
      </c>
      <c r="F404" s="18">
        <v>2</v>
      </c>
    </row>
    <row r="405">
      <c r="A405" s="9" t="str">
        <f>VLOOKUP(24805,$M$2:$N$42,2,FALSE)</f>
        <v>VŠMU (VSMU)</v>
      </c>
      <c r="B405" t="s">
        <v>104</v>
      </c>
      <c r="C405" t="s">
        <v>129</v>
      </c>
      <c r="D405" t="str">
        <f>CONCATENATE(A405,B405,C405)</f>
        <v>VŠMU (VSMU)SR1Autor dramatizácie literárneho diela</v>
      </c>
      <c r="E405" s="18">
        <v>1</v>
      </c>
      <c r="F405" s="18">
        <v>1</v>
      </c>
    </row>
    <row r="406">
      <c r="A406" s="9" t="str">
        <f>VLOOKUP(24805,$M$2:$N$42,2,FALSE)</f>
        <v>VŠMU (VSMU)</v>
      </c>
      <c r="B406" t="s">
        <v>104</v>
      </c>
      <c r="C406" t="s">
        <v>130</v>
      </c>
      <c r="D406" t="str">
        <f>CONCATENATE(A406,B406,C406)</f>
        <v>VŠMU (VSMU)SR1Autor hudby</v>
      </c>
      <c r="E406" s="18">
        <v>3</v>
      </c>
      <c r="F406" s="18">
        <v>3</v>
      </c>
    </row>
    <row r="407">
      <c r="A407" s="9" t="str">
        <f>VLOOKUP(24805,$M$2:$N$42,2,FALSE)</f>
        <v>VŠMU (VSMU)</v>
      </c>
      <c r="B407" t="s">
        <v>104</v>
      </c>
      <c r="C407" t="s">
        <v>95</v>
      </c>
      <c r="D407" t="str">
        <f>CONCATENATE(A407,B407,C407)</f>
        <v>VŠMU (VSMU)SR1Autor námetu</v>
      </c>
      <c r="E407" s="18">
        <v>0.66667</v>
      </c>
      <c r="F407" s="18">
        <v>2</v>
      </c>
    </row>
    <row r="408">
      <c r="A408" s="9" t="str">
        <f>VLOOKUP(24805,$M$2:$N$42,2,FALSE)</f>
        <v>VŠMU (VSMU)</v>
      </c>
      <c r="B408" t="s">
        <v>104</v>
      </c>
      <c r="C408" t="s">
        <v>131</v>
      </c>
      <c r="D408" t="str">
        <f>CONCATENATE(A408,B408,C408)</f>
        <v>VŠMU (VSMU)SR1Autor pohybovej spolupráce</v>
      </c>
      <c r="E408" s="18">
        <v>3.5</v>
      </c>
      <c r="F408" s="18">
        <v>4</v>
      </c>
    </row>
    <row r="409">
      <c r="A409" s="9" t="str">
        <f>VLOOKUP(24805,$M$2:$N$42,2,FALSE)</f>
        <v>VŠMU (VSMU)</v>
      </c>
      <c r="B409" t="s">
        <v>104</v>
      </c>
      <c r="C409" t="s">
        <v>109</v>
      </c>
      <c r="D409" t="str">
        <f>CONCATENATE(A409,B409,C409)</f>
        <v>VŠMU (VSMU)SR1Autor scenára</v>
      </c>
      <c r="E409" s="18">
        <v>4</v>
      </c>
      <c r="F409" s="18">
        <v>4</v>
      </c>
    </row>
    <row r="410">
      <c r="A410" s="9" t="str">
        <f>VLOOKUP(24805,$M$2:$N$42,2,FALSE)</f>
        <v>VŠMU (VSMU)</v>
      </c>
      <c r="B410" t="s">
        <v>104</v>
      </c>
      <c r="C410" t="s">
        <v>132</v>
      </c>
      <c r="D410" t="str">
        <f>CONCATENATE(A410,B410,C410)</f>
        <v>VŠMU (VSMU)SR1Autor svetelného dizajnu</v>
      </c>
      <c r="E410" s="18">
        <v>2</v>
      </c>
      <c r="F410" s="18">
        <v>2</v>
      </c>
    </row>
    <row r="411">
      <c r="A411" s="9" t="str">
        <f>VLOOKUP(24805,$M$2:$N$42,2,FALSE)</f>
        <v>VŠMU (VSMU)</v>
      </c>
      <c r="B411" t="s">
        <v>104</v>
      </c>
      <c r="C411" t="s">
        <v>152</v>
      </c>
      <c r="D411" t="str">
        <f>CONCATENATE(A411,B411,C411)</f>
        <v>VŠMU (VSMU)SR1Autor textu</v>
      </c>
      <c r="E411" s="18">
        <v>0.33334</v>
      </c>
      <c r="F411" s="18">
        <v>1</v>
      </c>
    </row>
    <row r="412">
      <c r="A412" s="9" t="str">
        <f>VLOOKUP(24805,$M$2:$N$42,2,FALSE)</f>
        <v>VŠMU (VSMU)</v>
      </c>
      <c r="B412" t="s">
        <v>104</v>
      </c>
      <c r="C412" t="s">
        <v>90</v>
      </c>
      <c r="D412" t="str">
        <f>CONCATENATE(A412,B412,C412)</f>
        <v>VŠMU (VSMU)SR1Dirigent</v>
      </c>
      <c r="E412" s="18">
        <v>6</v>
      </c>
      <c r="F412" s="18">
        <v>6</v>
      </c>
    </row>
    <row r="413">
      <c r="A413" s="9" t="str">
        <f>VLOOKUP(24805,$M$2:$N$42,2,FALSE)</f>
        <v>VŠMU (VSMU)</v>
      </c>
      <c r="B413" t="s">
        <v>104</v>
      </c>
      <c r="C413" t="s">
        <v>96</v>
      </c>
      <c r="D413" t="str">
        <f>CONCATENATE(A413,B413,C413)</f>
        <v>VŠMU (VSMU)SR1Dramaturg</v>
      </c>
      <c r="E413" s="18">
        <v>4.5</v>
      </c>
      <c r="F413" s="18">
        <v>6</v>
      </c>
    </row>
    <row r="414">
      <c r="A414" s="9" t="str">
        <f>VLOOKUP(24805,$M$2:$N$42,2,FALSE)</f>
        <v>VŠMU (VSMU)</v>
      </c>
      <c r="B414" t="s">
        <v>104</v>
      </c>
      <c r="C414" t="s">
        <v>135</v>
      </c>
      <c r="D414" t="str">
        <f>CONCATENATE(A414,B414,C414)</f>
        <v>VŠMU (VSMU)SR1Herec v hlavnej úlohe</v>
      </c>
      <c r="E414" s="18">
        <v>1.3929</v>
      </c>
      <c r="F414" s="18">
        <v>4</v>
      </c>
    </row>
    <row r="415">
      <c r="A415" s="9" t="str">
        <f>VLOOKUP(24805,$M$2:$N$42,2,FALSE)</f>
        <v>VŠMU (VSMU)</v>
      </c>
      <c r="B415" t="s">
        <v>104</v>
      </c>
      <c r="C415" t="s">
        <v>136</v>
      </c>
      <c r="D415" t="str">
        <f>CONCATENATE(A415,B415,C415)</f>
        <v>VŠMU (VSMU)SR1Herec vo vedľajšej úlohe</v>
      </c>
      <c r="E415" s="18">
        <v>0.1429</v>
      </c>
      <c r="F415" s="18">
        <v>1</v>
      </c>
    </row>
    <row r="416">
      <c r="A416" s="9" t="str">
        <f>VLOOKUP(24805,$M$2:$N$42,2,FALSE)</f>
        <v>VŠMU (VSMU)</v>
      </c>
      <c r="B416" t="s">
        <v>104</v>
      </c>
      <c r="C416" t="s">
        <v>118</v>
      </c>
      <c r="D416" t="str">
        <f>CONCATENATE(A416,B416,C416)</f>
        <v>VŠMU (VSMU)SR1Choreograf</v>
      </c>
      <c r="E416" s="18">
        <v>3</v>
      </c>
      <c r="F416" s="18">
        <v>3</v>
      </c>
    </row>
    <row r="417">
      <c r="A417" s="9" t="str">
        <f>VLOOKUP(24805,$M$2:$N$42,2,FALSE)</f>
        <v>VŠMU (VSMU)</v>
      </c>
      <c r="B417" t="s">
        <v>104</v>
      </c>
      <c r="C417" t="s">
        <v>87</v>
      </c>
      <c r="D417" t="str">
        <f>CONCATENATE(A417,B417,C417)</f>
        <v>VŠMU (VSMU)SR1Inštrumentalista</v>
      </c>
      <c r="E417" s="18">
        <v>9.58254</v>
      </c>
      <c r="F417" s="18">
        <v>21</v>
      </c>
    </row>
    <row r="418">
      <c r="A418" s="9" t="str">
        <f>VLOOKUP(24805,$M$2:$N$42,2,FALSE)</f>
        <v>VŠMU (VSMU)</v>
      </c>
      <c r="B418" t="s">
        <v>104</v>
      </c>
      <c r="C418" t="s">
        <v>103</v>
      </c>
      <c r="D418" t="str">
        <f>CONCATENATE(A418,B418,C418)</f>
        <v>VŠMU (VSMU)SR1Inštrumentalista - sólista</v>
      </c>
      <c r="E418" s="18">
        <v>7.83333</v>
      </c>
      <c r="F418" s="18">
        <v>9</v>
      </c>
    </row>
    <row r="419">
      <c r="A419" s="9" t="str">
        <f>VLOOKUP(24805,$M$2:$N$42,2,FALSE)</f>
        <v>VŠMU (VSMU)</v>
      </c>
      <c r="B419" t="s">
        <v>104</v>
      </c>
      <c r="C419" t="s">
        <v>142</v>
      </c>
      <c r="D419" t="str">
        <f>CONCATENATE(A419,B419,C419)</f>
        <v>VŠMU (VSMU)SR1Kostýmový výtvarník</v>
      </c>
      <c r="E419" s="18">
        <v>6</v>
      </c>
      <c r="F419" s="18">
        <v>6</v>
      </c>
    </row>
    <row r="420">
      <c r="A420" s="9" t="str">
        <f>VLOOKUP(24805,$M$2:$N$42,2,FALSE)</f>
        <v>VŠMU (VSMU)</v>
      </c>
      <c r="B420" t="s">
        <v>104</v>
      </c>
      <c r="C420" t="s">
        <v>138</v>
      </c>
      <c r="D420" t="str">
        <f>CONCATENATE(A420,B420,C420)</f>
        <v>VŠMU (VSMU)SR1Prekladateľ</v>
      </c>
      <c r="E420" s="18">
        <v>1</v>
      </c>
      <c r="F420" s="18">
        <v>1</v>
      </c>
    </row>
    <row r="421">
      <c r="A421" s="9" t="str">
        <f>VLOOKUP(24805,$M$2:$N$42,2,FALSE)</f>
        <v>VŠMU (VSMU)</v>
      </c>
      <c r="B421" t="s">
        <v>104</v>
      </c>
      <c r="C421" t="s">
        <v>111</v>
      </c>
      <c r="D421" t="str">
        <f>CONCATENATE(A421,B421,C421)</f>
        <v>VŠMU (VSMU)SR1Režisér</v>
      </c>
      <c r="E421" s="18">
        <v>11</v>
      </c>
      <c r="F421" s="18">
        <v>11</v>
      </c>
    </row>
    <row r="422">
      <c r="A422" s="9" t="str">
        <f>VLOOKUP(24805,$M$2:$N$42,2,FALSE)</f>
        <v>VŠMU (VSMU)</v>
      </c>
      <c r="B422" t="s">
        <v>104</v>
      </c>
      <c r="C422" t="s">
        <v>143</v>
      </c>
      <c r="D422" t="str">
        <f>CONCATENATE(A422,B422,C422)</f>
        <v>VŠMU (VSMU)SR1Scénograf</v>
      </c>
      <c r="E422" s="18">
        <v>6</v>
      </c>
      <c r="F422" s="18">
        <v>6</v>
      </c>
    </row>
    <row r="423">
      <c r="A423" s="9" t="str">
        <f>VLOOKUP(24805,$M$2:$N$42,2,FALSE)</f>
        <v>VŠMU (VSMU)</v>
      </c>
      <c r="B423" t="s">
        <v>104</v>
      </c>
      <c r="C423" t="s">
        <v>98</v>
      </c>
      <c r="D423" t="str">
        <f>CONCATENATE(A423,B423,C423)</f>
        <v>VŠMU (VSMU)SR1Spevák</v>
      </c>
      <c r="E423" s="18">
        <v>0.33334</v>
      </c>
      <c r="F423" s="18">
        <v>1</v>
      </c>
    </row>
    <row r="424">
      <c r="A424" s="9" t="str">
        <f>VLOOKUP(24805,$M$2:$N$42,2,FALSE)</f>
        <v>VŠMU (VSMU)</v>
      </c>
      <c r="B424" t="s">
        <v>104</v>
      </c>
      <c r="C424" t="s">
        <v>99</v>
      </c>
      <c r="D424" t="str">
        <f>CONCATENATE(A424,B424,C424)</f>
        <v>VŠMU (VSMU)SR1Spevák - sólista</v>
      </c>
      <c r="E424" s="18">
        <v>0.5</v>
      </c>
      <c r="F424" s="18">
        <v>1</v>
      </c>
    </row>
    <row r="425">
      <c r="A425" s="9" t="str">
        <f>VLOOKUP(24805,$M$2:$N$42,2,FALSE)</f>
        <v>VŠMU (VSMU)</v>
      </c>
      <c r="B425" t="s">
        <v>104</v>
      </c>
      <c r="C425" t="s">
        <v>153</v>
      </c>
      <c r="D425" t="str">
        <f>CONCATENATE(A425,B425,C425)</f>
        <v>VŠMU (VSMU)SR1Umelecký vedúci</v>
      </c>
      <c r="E425" s="18">
        <v>1</v>
      </c>
      <c r="F425" s="18">
        <v>1</v>
      </c>
    </row>
    <row r="426">
      <c r="A426" s="9" t="str">
        <f>VLOOKUP(24805,$M$2:$N$42,2,FALSE)</f>
        <v>VŠMU (VSMU)</v>
      </c>
      <c r="B426" t="s">
        <v>104</v>
      </c>
      <c r="C426" t="s">
        <v>110</v>
      </c>
      <c r="D426" t="str">
        <f>CONCATENATE(A426,B426,C426)</f>
        <v>VŠMU (VSMU)SR1Zbormajster</v>
      </c>
      <c r="E426" s="18">
        <v>1</v>
      </c>
      <c r="F426" s="18">
        <v>1</v>
      </c>
    </row>
    <row r="427">
      <c r="A427" s="9" t="str">
        <f>VLOOKUP(24805,$M$2:$N$42,2,FALSE)</f>
        <v>VŠMU (VSMU)</v>
      </c>
      <c r="B427" t="s">
        <v>105</v>
      </c>
      <c r="C427" t="s">
        <v>132</v>
      </c>
      <c r="D427" t="str">
        <f>CONCATENATE(A427,B427,C427)</f>
        <v>VŠMU (VSMU)SR2Autor svetelného dizajnu</v>
      </c>
      <c r="E427" s="18">
        <v>1</v>
      </c>
      <c r="F427" s="18">
        <v>1</v>
      </c>
    </row>
    <row r="428">
      <c r="A428" s="9" t="str">
        <f>VLOOKUP(24805,$M$2:$N$42,2,FALSE)</f>
        <v>VŠMU (VSMU)</v>
      </c>
      <c r="B428" t="s">
        <v>105</v>
      </c>
      <c r="C428" t="s">
        <v>90</v>
      </c>
      <c r="D428" t="str">
        <f>CONCATENATE(A428,B428,C428)</f>
        <v>VŠMU (VSMU)SR2Dirigent</v>
      </c>
      <c r="E428" s="18">
        <v>2</v>
      </c>
      <c r="F428" s="18">
        <v>2</v>
      </c>
    </row>
    <row r="429">
      <c r="A429" s="9" t="str">
        <f>VLOOKUP(24805,$M$2:$N$42,2,FALSE)</f>
        <v>VŠMU (VSMU)</v>
      </c>
      <c r="B429" t="s">
        <v>105</v>
      </c>
      <c r="C429" t="s">
        <v>135</v>
      </c>
      <c r="D429" t="str">
        <f>CONCATENATE(A429,B429,C429)</f>
        <v>VŠMU (VSMU)SR2Herec v hlavnej úlohe</v>
      </c>
      <c r="E429" s="18">
        <v>0.75</v>
      </c>
      <c r="F429" s="18">
        <v>2</v>
      </c>
    </row>
    <row r="430">
      <c r="A430" s="9" t="str">
        <f>VLOOKUP(24805,$M$2:$N$42,2,FALSE)</f>
        <v>VŠMU (VSMU)</v>
      </c>
      <c r="B430" t="s">
        <v>105</v>
      </c>
      <c r="C430" t="s">
        <v>118</v>
      </c>
      <c r="D430" t="str">
        <f>CONCATENATE(A430,B430,C430)</f>
        <v>VŠMU (VSMU)SR2Choreograf</v>
      </c>
      <c r="E430" s="18">
        <v>0.5</v>
      </c>
      <c r="F430" s="18">
        <v>1</v>
      </c>
    </row>
    <row r="431">
      <c r="A431" s="9" t="str">
        <f>VLOOKUP(24805,$M$2:$N$42,2,FALSE)</f>
        <v>VŠMU (VSMU)</v>
      </c>
      <c r="B431" t="s">
        <v>105</v>
      </c>
      <c r="C431" t="s">
        <v>87</v>
      </c>
      <c r="D431" t="str">
        <f>CONCATENATE(A431,B431,C431)</f>
        <v>VŠMU (VSMU)SR2Inštrumentalista</v>
      </c>
      <c r="E431" s="18">
        <v>6.36293</v>
      </c>
      <c r="F431" s="18">
        <v>21</v>
      </c>
    </row>
    <row r="432">
      <c r="A432" s="9" t="str">
        <f>VLOOKUP(24805,$M$2:$N$42,2,FALSE)</f>
        <v>VŠMU (VSMU)</v>
      </c>
      <c r="B432" t="s">
        <v>105</v>
      </c>
      <c r="C432" t="s">
        <v>103</v>
      </c>
      <c r="D432" t="str">
        <f>CONCATENATE(A432,B432,C432)</f>
        <v>VŠMU (VSMU)SR2Inštrumentalista - sólista</v>
      </c>
      <c r="E432" s="18">
        <v>5.33333</v>
      </c>
      <c r="F432" s="18">
        <v>7</v>
      </c>
    </row>
    <row r="433">
      <c r="A433" s="9" t="str">
        <f>VLOOKUP(24805,$M$2:$N$42,2,FALSE)</f>
        <v>VŠMU (VSMU)</v>
      </c>
      <c r="B433" t="s">
        <v>105</v>
      </c>
      <c r="C433" t="s">
        <v>142</v>
      </c>
      <c r="D433" t="str">
        <f>CONCATENATE(A433,B433,C433)</f>
        <v>VŠMU (VSMU)SR2Kostýmový výtvarník</v>
      </c>
      <c r="E433" s="18">
        <v>2</v>
      </c>
      <c r="F433" s="18">
        <v>2</v>
      </c>
    </row>
    <row r="434">
      <c r="A434" s="9" t="str">
        <f>VLOOKUP(24805,$M$2:$N$42,2,FALSE)</f>
        <v>VŠMU (VSMU)</v>
      </c>
      <c r="B434" t="s">
        <v>105</v>
      </c>
      <c r="C434" t="s">
        <v>111</v>
      </c>
      <c r="D434" t="str">
        <f>CONCATENATE(A434,B434,C434)</f>
        <v>VŠMU (VSMU)SR2Režisér</v>
      </c>
      <c r="E434" s="18">
        <v>3</v>
      </c>
      <c r="F434" s="18">
        <v>3</v>
      </c>
    </row>
    <row r="435">
      <c r="A435" s="9" t="str">
        <f>VLOOKUP(24805,$M$2:$N$42,2,FALSE)</f>
        <v>VŠMU (VSMU)</v>
      </c>
      <c r="B435" t="s">
        <v>105</v>
      </c>
      <c r="C435" t="s">
        <v>143</v>
      </c>
      <c r="D435" t="str">
        <f>CONCATENATE(A435,B435,C435)</f>
        <v>VŠMU (VSMU)SR2Scénograf</v>
      </c>
      <c r="E435" s="18">
        <v>2</v>
      </c>
      <c r="F435" s="18">
        <v>2</v>
      </c>
    </row>
    <row r="436">
      <c r="A436" s="9" t="str">
        <f>VLOOKUP(24805,$M$2:$N$42,2,FALSE)</f>
        <v>VŠMU (VSMU)</v>
      </c>
      <c r="B436" t="s">
        <v>105</v>
      </c>
      <c r="C436" t="s">
        <v>110</v>
      </c>
      <c r="D436" t="str">
        <f>CONCATENATE(A436,B436,C436)</f>
        <v>VŠMU (VSMU)SR2Zbormajster</v>
      </c>
      <c r="E436" s="18">
        <v>1</v>
      </c>
      <c r="F436" s="18">
        <v>1</v>
      </c>
    </row>
    <row r="437">
      <c r="A437" s="9" t="str">
        <f>VLOOKUP(24805,$M$2:$N$42,2,FALSE)</f>
        <v>VŠMU (VSMU)</v>
      </c>
      <c r="B437" t="s">
        <v>107</v>
      </c>
      <c r="C437" t="s">
        <v>90</v>
      </c>
      <c r="D437" t="str">
        <f>CONCATENATE(A437,B437,C437)</f>
        <v>VŠMU (VSMU)SR3Dirigent</v>
      </c>
      <c r="E437" s="18">
        <v>14</v>
      </c>
      <c r="F437" s="18">
        <v>14</v>
      </c>
    </row>
    <row r="438">
      <c r="A438" s="9" t="str">
        <f>VLOOKUP(24805,$M$2:$N$42,2,FALSE)</f>
        <v>VŠMU (VSMU)</v>
      </c>
      <c r="B438" t="s">
        <v>107</v>
      </c>
      <c r="C438" t="s">
        <v>135</v>
      </c>
      <c r="D438" t="str">
        <f>CONCATENATE(A438,B438,C438)</f>
        <v>VŠMU (VSMU)SR3Herec v hlavnej úlohe</v>
      </c>
      <c r="E438" s="18">
        <v>4.2</v>
      </c>
      <c r="F438" s="18">
        <v>5</v>
      </c>
    </row>
    <row r="439">
      <c r="A439" s="9" t="str">
        <f>VLOOKUP(24805,$M$2:$N$42,2,FALSE)</f>
        <v>VŠMU (VSMU)</v>
      </c>
      <c r="B439" t="s">
        <v>107</v>
      </c>
      <c r="C439" t="s">
        <v>87</v>
      </c>
      <c r="D439" t="str">
        <f>CONCATENATE(A439,B439,C439)</f>
        <v>VŠMU (VSMU)SR3Inštrumentalista</v>
      </c>
      <c r="E439" s="18">
        <v>54.68681</v>
      </c>
      <c r="F439" s="18">
        <v>117</v>
      </c>
    </row>
    <row r="440">
      <c r="A440" s="9" t="str">
        <f>VLOOKUP(24805,$M$2:$N$42,2,FALSE)</f>
        <v>VŠMU (VSMU)</v>
      </c>
      <c r="B440" t="s">
        <v>107</v>
      </c>
      <c r="C440" t="s">
        <v>103</v>
      </c>
      <c r="D440" t="str">
        <f>CONCATENATE(A440,B440,C440)</f>
        <v>VŠMU (VSMU)SR3Inštrumentalista - sólista</v>
      </c>
      <c r="E440" s="18">
        <v>63</v>
      </c>
      <c r="F440" s="18">
        <v>70</v>
      </c>
    </row>
    <row r="441">
      <c r="A441" s="9" t="str">
        <f>VLOOKUP(24805,$M$2:$N$42,2,FALSE)</f>
        <v>VŠMU (VSMU)</v>
      </c>
      <c r="B441" t="s">
        <v>107</v>
      </c>
      <c r="C441" t="s">
        <v>98</v>
      </c>
      <c r="D441" t="str">
        <f>CONCATENATE(A441,B441,C441)</f>
        <v>VŠMU (VSMU)SR3Spevák</v>
      </c>
      <c r="E441" s="18">
        <v>12</v>
      </c>
      <c r="F441" s="18">
        <v>14</v>
      </c>
    </row>
    <row r="442">
      <c r="A442" s="9" t="str">
        <f>VLOOKUP(24805,$M$2:$N$42,2,FALSE)</f>
        <v>VŠMU (VSMU)</v>
      </c>
      <c r="B442" t="s">
        <v>107</v>
      </c>
      <c r="C442" t="s">
        <v>99</v>
      </c>
      <c r="D442" t="str">
        <f>CONCATENATE(A442,B442,C442)</f>
        <v>VŠMU (VSMU)SR3Spevák - sólista</v>
      </c>
      <c r="E442" s="18">
        <v>11.3</v>
      </c>
      <c r="F442" s="18">
        <v>12</v>
      </c>
    </row>
    <row r="443">
      <c r="A443" s="9" t="str">
        <f>VLOOKUP(24805,$M$2:$N$42,2,FALSE)</f>
        <v>VŠMU (VSMU)</v>
      </c>
      <c r="B443" t="s">
        <v>107</v>
      </c>
      <c r="C443" t="s">
        <v>140</v>
      </c>
      <c r="D443" t="str">
        <f>CONCATENATE(A443,B443,C443)</f>
        <v>VŠMU (VSMU)SR3Tanečný interpret</v>
      </c>
      <c r="E443" s="18">
        <v>1.75</v>
      </c>
      <c r="F443" s="18">
        <v>5</v>
      </c>
    </row>
    <row r="444">
      <c r="A444" s="9" t="str">
        <f>VLOOKUP(24805,$M$2:$N$42,2,FALSE)</f>
        <v>VŠMU (VSMU)</v>
      </c>
      <c r="B444" t="s">
        <v>107</v>
      </c>
      <c r="C444" t="s">
        <v>144</v>
      </c>
      <c r="D444" t="str">
        <f>CONCATENATE(A444,B444,C444)</f>
        <v>VŠMU (VSMU)SR3Tanečný interpret - sólista</v>
      </c>
      <c r="E444" s="18">
        <v>3</v>
      </c>
      <c r="F444" s="18">
        <v>3</v>
      </c>
    </row>
    <row r="445">
      <c r="A445" s="9" t="str">
        <f>VLOOKUP(24805,$M$2:$N$42,2,FALSE)</f>
        <v>VŠMU (VSMU)</v>
      </c>
      <c r="B445" t="s">
        <v>121</v>
      </c>
      <c r="C445" t="s">
        <v>130</v>
      </c>
      <c r="D445" t="str">
        <f>CONCATENATE(A445,B445,C445)</f>
        <v>VŠMU (VSMU)ZM1Autor hudby</v>
      </c>
      <c r="E445" s="18">
        <v>1</v>
      </c>
      <c r="F445" s="18">
        <v>1</v>
      </c>
    </row>
    <row r="446">
      <c r="A446" s="9" t="str">
        <f>VLOOKUP(24805,$M$2:$N$42,2,FALSE)</f>
        <v>VŠMU (VSMU)</v>
      </c>
      <c r="B446" t="s">
        <v>121</v>
      </c>
      <c r="C446" t="s">
        <v>95</v>
      </c>
      <c r="D446" t="str">
        <f>CONCATENATE(A446,B446,C446)</f>
        <v>VŠMU (VSMU)ZM1Autor námetu</v>
      </c>
      <c r="E446" s="18">
        <v>0.5</v>
      </c>
      <c r="F446" s="18">
        <v>1</v>
      </c>
    </row>
    <row r="447">
      <c r="A447" s="9" t="str">
        <f>VLOOKUP(24805,$M$2:$N$42,2,FALSE)</f>
        <v>VŠMU (VSMU)</v>
      </c>
      <c r="B447" t="s">
        <v>121</v>
      </c>
      <c r="C447" t="s">
        <v>109</v>
      </c>
      <c r="D447" t="str">
        <f>CONCATENATE(A447,B447,C447)</f>
        <v>VŠMU (VSMU)ZM1Autor scenára</v>
      </c>
      <c r="E447" s="18">
        <v>0.5</v>
      </c>
      <c r="F447" s="18">
        <v>1</v>
      </c>
    </row>
    <row r="448">
      <c r="A448" s="9" t="str">
        <f>VLOOKUP(24805,$M$2:$N$42,2,FALSE)</f>
        <v>VŠMU (VSMU)</v>
      </c>
      <c r="B448" t="s">
        <v>121</v>
      </c>
      <c r="C448" t="s">
        <v>132</v>
      </c>
      <c r="D448" t="str">
        <f>CONCATENATE(A448,B448,C448)</f>
        <v>VŠMU (VSMU)ZM1Autor svetelného dizajnu</v>
      </c>
      <c r="E448" s="18">
        <v>1</v>
      </c>
      <c r="F448" s="18">
        <v>1</v>
      </c>
    </row>
    <row r="449">
      <c r="A449" s="9" t="str">
        <f>VLOOKUP(24805,$M$2:$N$42,2,FALSE)</f>
        <v>VŠMU (VSMU)</v>
      </c>
      <c r="B449" t="s">
        <v>121</v>
      </c>
      <c r="C449" t="s">
        <v>96</v>
      </c>
      <c r="D449" t="str">
        <f>CONCATENATE(A449,B449,C449)</f>
        <v>VŠMU (VSMU)ZM1Dramaturg</v>
      </c>
      <c r="E449" s="18">
        <v>1</v>
      </c>
      <c r="F449" s="18">
        <v>1</v>
      </c>
    </row>
    <row r="450">
      <c r="A450" s="9" t="str">
        <f>VLOOKUP(24805,$M$2:$N$42,2,FALSE)</f>
        <v>VŠMU (VSMU)</v>
      </c>
      <c r="B450" t="s">
        <v>121</v>
      </c>
      <c r="C450" t="s">
        <v>135</v>
      </c>
      <c r="D450" t="str">
        <f>CONCATENATE(A450,B450,C450)</f>
        <v>VŠMU (VSMU)ZM1Herec v hlavnej úlohe</v>
      </c>
      <c r="E450" s="18">
        <v>1</v>
      </c>
      <c r="F450" s="18">
        <v>1</v>
      </c>
    </row>
    <row r="451">
      <c r="A451" s="9" t="str">
        <f>VLOOKUP(24805,$M$2:$N$42,2,FALSE)</f>
        <v>VŠMU (VSMU)</v>
      </c>
      <c r="B451" t="s">
        <v>121</v>
      </c>
      <c r="C451" t="s">
        <v>87</v>
      </c>
      <c r="D451" t="str">
        <f>CONCATENATE(A451,B451,C451)</f>
        <v>VŠMU (VSMU)ZM1Inštrumentalista</v>
      </c>
      <c r="E451" s="18">
        <v>0.26</v>
      </c>
      <c r="F451" s="18">
        <v>2</v>
      </c>
    </row>
    <row r="452">
      <c r="A452" s="9" t="str">
        <f>VLOOKUP(24805,$M$2:$N$42,2,FALSE)</f>
        <v>VŠMU (VSMU)</v>
      </c>
      <c r="B452" t="s">
        <v>121</v>
      </c>
      <c r="C452" t="s">
        <v>103</v>
      </c>
      <c r="D452" t="str">
        <f>CONCATENATE(A452,B452,C452)</f>
        <v>VŠMU (VSMU)ZM1Inštrumentalista - sólista</v>
      </c>
      <c r="E452" s="18">
        <v>1</v>
      </c>
      <c r="F452" s="18">
        <v>1</v>
      </c>
    </row>
    <row r="453">
      <c r="A453" s="9" t="str">
        <f>VLOOKUP(24805,$M$2:$N$42,2,FALSE)</f>
        <v>VŠMU (VSMU)</v>
      </c>
      <c r="B453" t="s">
        <v>121</v>
      </c>
      <c r="C453" t="s">
        <v>139</v>
      </c>
      <c r="D453" t="str">
        <f>CONCATENATE(A453,B453,C453)</f>
        <v>VŠMU (VSMU)ZM1Producent</v>
      </c>
      <c r="E453" s="18">
        <v>0.25</v>
      </c>
      <c r="F453" s="18">
        <v>1</v>
      </c>
    </row>
    <row r="454">
      <c r="A454" s="9" t="str">
        <f>VLOOKUP(24805,$M$2:$N$42,2,FALSE)</f>
        <v>VŠMU (VSMU)</v>
      </c>
      <c r="B454" t="s">
        <v>121</v>
      </c>
      <c r="C454" t="s">
        <v>147</v>
      </c>
      <c r="D454" t="str">
        <f>CONCATENATE(A454,B454,C454)</f>
        <v>VŠMU (VSMU)ZM1Producent VFX</v>
      </c>
      <c r="E454" s="18">
        <v>1</v>
      </c>
      <c r="F454" s="18">
        <v>1</v>
      </c>
    </row>
    <row r="455">
      <c r="A455" s="9" t="str">
        <f>VLOOKUP(24805,$M$2:$N$42,2,FALSE)</f>
        <v>VŠMU (VSMU)</v>
      </c>
      <c r="B455" t="s">
        <v>121</v>
      </c>
      <c r="C455" t="s">
        <v>111</v>
      </c>
      <c r="D455" t="str">
        <f>CONCATENATE(A455,B455,C455)</f>
        <v>VŠMU (VSMU)ZM1Režisér</v>
      </c>
      <c r="E455" s="18">
        <v>1</v>
      </c>
      <c r="F455" s="18">
        <v>1</v>
      </c>
    </row>
    <row r="456">
      <c r="A456" s="9" t="str">
        <f>VLOOKUP(24805,$M$2:$N$42,2,FALSE)</f>
        <v>VŠMU (VSMU)</v>
      </c>
      <c r="B456" t="s">
        <v>121</v>
      </c>
      <c r="C456" t="s">
        <v>111</v>
      </c>
      <c r="D456" t="str">
        <f>CONCATENATE(A456,B456,C456)</f>
        <v>VŠMU (VSMU)ZM1Režisér</v>
      </c>
      <c r="E456" s="18">
        <v>3</v>
      </c>
      <c r="F456" s="18">
        <v>3</v>
      </c>
    </row>
    <row r="457">
      <c r="A457" s="9" t="str">
        <f>VLOOKUP(24805,$M$2:$N$42,2,FALSE)</f>
        <v>VŠMU (VSMU)</v>
      </c>
      <c r="B457" t="s">
        <v>121</v>
      </c>
      <c r="C457" t="s">
        <v>117</v>
      </c>
      <c r="D457" t="str">
        <f>CONCATENATE(A457,B457,C457)</f>
        <v>VŠMU (VSMU)ZM1Strihač</v>
      </c>
      <c r="E457" s="18">
        <v>2</v>
      </c>
      <c r="F457" s="18">
        <v>2</v>
      </c>
    </row>
    <row r="458">
      <c r="A458" s="9" t="str">
        <f>VLOOKUP(24805,$M$2:$N$42,2,FALSE)</f>
        <v>VŠMU (VSMU)</v>
      </c>
      <c r="B458" t="s">
        <v>121</v>
      </c>
      <c r="C458" t="s">
        <v>161</v>
      </c>
      <c r="D458" t="str">
        <f>CONCATENATE(A458,B458,C458)</f>
        <v>VŠMU (VSMU)ZM1Supervízor postprodukcie</v>
      </c>
      <c r="E458" s="18">
        <v>1</v>
      </c>
      <c r="F458" s="18">
        <v>1</v>
      </c>
    </row>
    <row r="459">
      <c r="A459" s="9" t="str">
        <f>VLOOKUP(24805,$M$2:$N$42,2,FALSE)</f>
        <v>VŠMU (VSMU)</v>
      </c>
      <c r="B459" t="s">
        <v>108</v>
      </c>
      <c r="C459" t="s">
        <v>90</v>
      </c>
      <c r="D459" t="str">
        <f>CONCATENATE(A459,B459,C459)</f>
        <v>VŠMU (VSMU)ZM2Dirigent</v>
      </c>
      <c r="E459" s="18">
        <v>4</v>
      </c>
      <c r="F459" s="18">
        <v>4</v>
      </c>
    </row>
    <row r="460">
      <c r="A460" s="9" t="str">
        <f>VLOOKUP(24805,$M$2:$N$42,2,FALSE)</f>
        <v>VŠMU (VSMU)</v>
      </c>
      <c r="B460" t="s">
        <v>108</v>
      </c>
      <c r="C460" t="s">
        <v>87</v>
      </c>
      <c r="D460" t="str">
        <f>CONCATENATE(A460,B460,C460)</f>
        <v>VŠMU (VSMU)ZM2Inštrumentalista</v>
      </c>
      <c r="E460" s="18">
        <v>1.7</v>
      </c>
      <c r="F460" s="18">
        <v>7</v>
      </c>
    </row>
    <row r="461">
      <c r="A461" s="9" t="str">
        <f>VLOOKUP(24805,$M$2:$N$42,2,FALSE)</f>
        <v>VŠMU (VSMU)</v>
      </c>
      <c r="B461" t="s">
        <v>108</v>
      </c>
      <c r="C461" t="s">
        <v>103</v>
      </c>
      <c r="D461" t="str">
        <f>CONCATENATE(A461,B461,C461)</f>
        <v>VŠMU (VSMU)ZM2Inštrumentalista - sólista</v>
      </c>
      <c r="E461" s="18">
        <v>1.08333</v>
      </c>
      <c r="F461" s="18">
        <v>3</v>
      </c>
    </row>
    <row r="462">
      <c r="A462" s="9" t="str">
        <f>VLOOKUP(24805,$M$2:$N$42,2,FALSE)</f>
        <v>VŠMU (VSMU)</v>
      </c>
      <c r="B462" t="s">
        <v>128</v>
      </c>
      <c r="C462" t="s">
        <v>130</v>
      </c>
      <c r="D462" t="str">
        <f>CONCATENATE(A462,B462,C462)</f>
        <v>VŠMU (VSMU)ZM3Autor hudby</v>
      </c>
      <c r="E462" s="18">
        <v>1</v>
      </c>
      <c r="F462" s="18">
        <v>1</v>
      </c>
    </row>
    <row r="463">
      <c r="A463" s="9" t="str">
        <f>VLOOKUP(24805,$M$2:$N$42,2,FALSE)</f>
        <v>VŠMU (VSMU)</v>
      </c>
      <c r="B463" t="s">
        <v>128</v>
      </c>
      <c r="C463" t="s">
        <v>90</v>
      </c>
      <c r="D463" t="str">
        <f>CONCATENATE(A463,B463,C463)</f>
        <v>VŠMU (VSMU)ZM3Dirigent</v>
      </c>
      <c r="E463" s="18">
        <v>6</v>
      </c>
      <c r="F463" s="18">
        <v>6</v>
      </c>
    </row>
    <row r="464">
      <c r="A464" s="9" t="str">
        <f>VLOOKUP(24805,$M$2:$N$42,2,FALSE)</f>
        <v>VŠMU (VSMU)</v>
      </c>
      <c r="B464" t="s">
        <v>128</v>
      </c>
      <c r="C464" t="s">
        <v>87</v>
      </c>
      <c r="D464" t="str">
        <f>CONCATENATE(A464,B464,C464)</f>
        <v>VŠMU (VSMU)ZM3Inštrumentalista</v>
      </c>
      <c r="E464" s="18">
        <v>1</v>
      </c>
      <c r="F464" s="18">
        <v>3</v>
      </c>
    </row>
    <row r="465">
      <c r="A465" s="9" t="str">
        <f>VLOOKUP(24805,$M$2:$N$42,2,FALSE)</f>
        <v>VŠMU (VSMU)</v>
      </c>
      <c r="B465" t="s">
        <v>128</v>
      </c>
      <c r="C465" t="s">
        <v>103</v>
      </c>
      <c r="D465" t="str">
        <f>CONCATENATE(A465,B465,C465)</f>
        <v>VŠMU (VSMU)ZM3Inštrumentalista - sólista</v>
      </c>
      <c r="E465" s="18">
        <v>11.33333</v>
      </c>
      <c r="F465" s="18">
        <v>18</v>
      </c>
    </row>
    <row r="466">
      <c r="A466" s="9" t="str">
        <f>VLOOKUP(24805,$M$2:$N$42,2,FALSE)</f>
        <v>VŠMU (VSMU)</v>
      </c>
      <c r="B466" t="s">
        <v>119</v>
      </c>
      <c r="C466" t="s">
        <v>130</v>
      </c>
      <c r="D466" t="str">
        <f>CONCATENATE(A466,B466,C466)</f>
        <v>VŠMU (VSMU)ZN1Autor hudby</v>
      </c>
      <c r="E466" s="18">
        <v>2</v>
      </c>
      <c r="F466" s="18">
        <v>2</v>
      </c>
    </row>
    <row r="467">
      <c r="A467" s="9" t="str">
        <f>VLOOKUP(24805,$M$2:$N$42,2,FALSE)</f>
        <v>VŠMU (VSMU)</v>
      </c>
      <c r="B467" t="s">
        <v>119</v>
      </c>
      <c r="C467" t="s">
        <v>133</v>
      </c>
      <c r="D467" t="str">
        <f>CONCATENATE(A467,B467,C467)</f>
        <v>VŠMU (VSMU)ZN1Autor úpravy dramatického diela</v>
      </c>
      <c r="E467" s="18">
        <v>1</v>
      </c>
      <c r="F467" s="18">
        <v>1</v>
      </c>
    </row>
    <row r="468">
      <c r="A468" s="9" t="str">
        <f>VLOOKUP(24805,$M$2:$N$42,2,FALSE)</f>
        <v>VŠMU (VSMU)</v>
      </c>
      <c r="B468" t="s">
        <v>119</v>
      </c>
      <c r="C468" t="s">
        <v>96</v>
      </c>
      <c r="D468" t="str">
        <f>CONCATENATE(A468,B468,C468)</f>
        <v>VŠMU (VSMU)ZN1Dramaturg</v>
      </c>
      <c r="E468" s="18">
        <v>3</v>
      </c>
      <c r="F468" s="18">
        <v>3</v>
      </c>
    </row>
    <row r="469">
      <c r="A469" s="9" t="str">
        <f>VLOOKUP(24805,$M$2:$N$42,2,FALSE)</f>
        <v>VŠMU (VSMU)</v>
      </c>
      <c r="B469" t="s">
        <v>119</v>
      </c>
      <c r="C469" t="s">
        <v>135</v>
      </c>
      <c r="D469" t="str">
        <f>CONCATENATE(A469,B469,C469)</f>
        <v>VŠMU (VSMU)ZN1Herec v hlavnej úlohe</v>
      </c>
      <c r="E469" s="18">
        <v>0.1</v>
      </c>
      <c r="F469" s="18">
        <v>1</v>
      </c>
    </row>
    <row r="470">
      <c r="A470" s="9" t="str">
        <f>VLOOKUP(24805,$M$2:$N$42,2,FALSE)</f>
        <v>VŠMU (VSMU)</v>
      </c>
      <c r="B470" t="s">
        <v>119</v>
      </c>
      <c r="C470" t="s">
        <v>87</v>
      </c>
      <c r="D470" t="str">
        <f>CONCATENATE(A470,B470,C470)</f>
        <v>VŠMU (VSMU)ZN1Inštrumentalista</v>
      </c>
      <c r="E470" s="18">
        <v>1</v>
      </c>
      <c r="F470" s="18">
        <v>1</v>
      </c>
    </row>
    <row r="471">
      <c r="A471" s="9" t="str">
        <f>VLOOKUP(24805,$M$2:$N$42,2,FALSE)</f>
        <v>VŠMU (VSMU)</v>
      </c>
      <c r="B471" t="s">
        <v>119</v>
      </c>
      <c r="C471" t="s">
        <v>142</v>
      </c>
      <c r="D471" t="str">
        <f>CONCATENATE(A471,B471,C471)</f>
        <v>VŠMU (VSMU)ZN1Kostýmový výtvarník</v>
      </c>
      <c r="E471" s="18">
        <v>2</v>
      </c>
      <c r="F471" s="18">
        <v>2</v>
      </c>
    </row>
    <row r="472">
      <c r="A472" s="9" t="str">
        <f>VLOOKUP(24805,$M$2:$N$42,2,FALSE)</f>
        <v>VŠMU (VSMU)</v>
      </c>
      <c r="B472" t="s">
        <v>119</v>
      </c>
      <c r="C472" t="s">
        <v>111</v>
      </c>
      <c r="D472" t="str">
        <f>CONCATENATE(A472,B472,C472)</f>
        <v>VŠMU (VSMU)ZN1Režisér</v>
      </c>
      <c r="E472" s="18">
        <v>1</v>
      </c>
      <c r="F472" s="18">
        <v>1</v>
      </c>
    </row>
    <row r="473">
      <c r="A473" s="9" t="str">
        <f>VLOOKUP(24805,$M$2:$N$42,2,FALSE)</f>
        <v>VŠMU (VSMU)</v>
      </c>
      <c r="B473" t="s">
        <v>119</v>
      </c>
      <c r="C473" t="s">
        <v>143</v>
      </c>
      <c r="D473" t="str">
        <f>CONCATENATE(A473,B473,C473)</f>
        <v>VŠMU (VSMU)ZN1Scénograf</v>
      </c>
      <c r="E473" s="18">
        <v>1</v>
      </c>
      <c r="F473" s="18">
        <v>1</v>
      </c>
    </row>
    <row r="474">
      <c r="A474" s="9" t="str">
        <f>VLOOKUP(24805,$M$2:$N$42,2,FALSE)</f>
        <v>VŠMU (VSMU)</v>
      </c>
      <c r="B474" t="s">
        <v>119</v>
      </c>
      <c r="C474" t="s">
        <v>99</v>
      </c>
      <c r="D474" t="str">
        <f>CONCATENATE(A474,B474,C474)</f>
        <v>VŠMU (VSMU)ZN1Spevák - sólista</v>
      </c>
      <c r="E474" s="18">
        <v>0.3409</v>
      </c>
      <c r="F474" s="18">
        <v>2</v>
      </c>
    </row>
    <row r="475">
      <c r="A475" s="9" t="str">
        <f>VLOOKUP(24805,$M$2:$N$42,2,FALSE)</f>
        <v>VŠMU (VSMU)</v>
      </c>
      <c r="B475" t="s">
        <v>119</v>
      </c>
      <c r="C475" t="s">
        <v>140</v>
      </c>
      <c r="D475" t="str">
        <f>CONCATENATE(A475,B475,C475)</f>
        <v>VŠMU (VSMU)ZN1Tanečný interpret</v>
      </c>
      <c r="E475" s="18">
        <v>0.2</v>
      </c>
      <c r="F475" s="18">
        <v>1</v>
      </c>
    </row>
    <row r="476">
      <c r="A476" s="9" t="str">
        <f>VLOOKUP(24805,$M$2:$N$42,2,FALSE)</f>
        <v>VŠMU (VSMU)</v>
      </c>
      <c r="B476" t="s">
        <v>122</v>
      </c>
      <c r="C476" t="s">
        <v>151</v>
      </c>
      <c r="D476" t="str">
        <f>CONCATENATE(A476,B476,C476)</f>
        <v>VŠMU (VSMU)ZN2Autor bábok</v>
      </c>
      <c r="E476" s="18">
        <v>1</v>
      </c>
      <c r="F476" s="18">
        <v>1</v>
      </c>
    </row>
    <row r="477">
      <c r="A477" s="9" t="str">
        <f>VLOOKUP(24805,$M$2:$N$42,2,FALSE)</f>
        <v>VŠMU (VSMU)</v>
      </c>
      <c r="B477" t="s">
        <v>122</v>
      </c>
      <c r="C477" t="s">
        <v>129</v>
      </c>
      <c r="D477" t="str">
        <f>CONCATENATE(A477,B477,C477)</f>
        <v>VŠMU (VSMU)ZN2Autor dramatizácie literárneho diela</v>
      </c>
      <c r="E477" s="18">
        <v>1</v>
      </c>
      <c r="F477" s="18">
        <v>1</v>
      </c>
    </row>
    <row r="478">
      <c r="A478" s="9" t="str">
        <f>VLOOKUP(24805,$M$2:$N$42,2,FALSE)</f>
        <v>VŠMU (VSMU)</v>
      </c>
      <c r="B478" t="s">
        <v>122</v>
      </c>
      <c r="C478" t="s">
        <v>130</v>
      </c>
      <c r="D478" t="str">
        <f>CONCATENATE(A478,B478,C478)</f>
        <v>VŠMU (VSMU)ZN2Autor hudby</v>
      </c>
      <c r="E478" s="18">
        <v>2</v>
      </c>
      <c r="F478" s="18">
        <v>2</v>
      </c>
    </row>
    <row r="479">
      <c r="A479" s="9" t="str">
        <f>VLOOKUP(24805,$M$2:$N$42,2,FALSE)</f>
        <v>VŠMU (VSMU)</v>
      </c>
      <c r="B479" t="s">
        <v>122</v>
      </c>
      <c r="C479" t="s">
        <v>133</v>
      </c>
      <c r="D479" t="str">
        <f>CONCATENATE(A479,B479,C479)</f>
        <v>VŠMU (VSMU)ZN2Autor úpravy dramatického diela</v>
      </c>
      <c r="E479" s="18">
        <v>1</v>
      </c>
      <c r="F479" s="18">
        <v>1</v>
      </c>
    </row>
    <row r="480">
      <c r="A480" s="9" t="str">
        <f>VLOOKUP(24805,$M$2:$N$42,2,FALSE)</f>
        <v>VŠMU (VSMU)</v>
      </c>
      <c r="B480" t="s">
        <v>122</v>
      </c>
      <c r="C480" t="s">
        <v>96</v>
      </c>
      <c r="D480" t="str">
        <f>CONCATENATE(A480,B480,C480)</f>
        <v>VŠMU (VSMU)ZN2Dramaturg</v>
      </c>
      <c r="E480" s="18">
        <v>1.5</v>
      </c>
      <c r="F480" s="18">
        <v>2</v>
      </c>
    </row>
    <row r="481">
      <c r="A481" s="9" t="str">
        <f>VLOOKUP(24805,$M$2:$N$42,2,FALSE)</f>
        <v>VŠMU (VSMU)</v>
      </c>
      <c r="B481" t="s">
        <v>122</v>
      </c>
      <c r="C481" t="s">
        <v>118</v>
      </c>
      <c r="D481" t="str">
        <f>CONCATENATE(A481,B481,C481)</f>
        <v>VŠMU (VSMU)ZN2Choreograf</v>
      </c>
      <c r="E481" s="18">
        <v>1</v>
      </c>
      <c r="F481" s="18">
        <v>1</v>
      </c>
    </row>
    <row r="482">
      <c r="A482" s="9" t="str">
        <f>VLOOKUP(24805,$M$2:$N$42,2,FALSE)</f>
        <v>VŠMU (VSMU)</v>
      </c>
      <c r="B482" t="s">
        <v>122</v>
      </c>
      <c r="C482" t="s">
        <v>87</v>
      </c>
      <c r="D482" t="str">
        <f>CONCATENATE(A482,B482,C482)</f>
        <v>VŠMU (VSMU)ZN2Inštrumentalista</v>
      </c>
      <c r="E482" s="18">
        <v>0.02</v>
      </c>
      <c r="F482" s="18">
        <v>2</v>
      </c>
    </row>
    <row r="483">
      <c r="A483" s="9" t="str">
        <f>VLOOKUP(24805,$M$2:$N$42,2,FALSE)</f>
        <v>VŠMU (VSMU)</v>
      </c>
      <c r="B483" t="s">
        <v>122</v>
      </c>
      <c r="C483" t="s">
        <v>103</v>
      </c>
      <c r="D483" t="str">
        <f>CONCATENATE(A483,B483,C483)</f>
        <v>VŠMU (VSMU)ZN2Inštrumentalista - sólista</v>
      </c>
      <c r="E483" s="18">
        <v>2</v>
      </c>
      <c r="F483" s="18">
        <v>2</v>
      </c>
    </row>
    <row r="484">
      <c r="A484" s="9" t="str">
        <f>VLOOKUP(24805,$M$2:$N$42,2,FALSE)</f>
        <v>VŠMU (VSMU)</v>
      </c>
      <c r="B484" t="s">
        <v>122</v>
      </c>
      <c r="C484" t="s">
        <v>142</v>
      </c>
      <c r="D484" t="str">
        <f>CONCATENATE(A484,B484,C484)</f>
        <v>VŠMU (VSMU)ZN2Kostýmový výtvarník</v>
      </c>
      <c r="E484" s="18">
        <v>2</v>
      </c>
      <c r="F484" s="18">
        <v>2</v>
      </c>
    </row>
    <row r="485">
      <c r="A485" s="9" t="str">
        <f>VLOOKUP(24805,$M$2:$N$42,2,FALSE)</f>
        <v>VŠMU (VSMU)</v>
      </c>
      <c r="B485" t="s">
        <v>122</v>
      </c>
      <c r="C485" t="s">
        <v>111</v>
      </c>
      <c r="D485" t="str">
        <f>CONCATENATE(A485,B485,C485)</f>
        <v>VŠMU (VSMU)ZN2Režisér</v>
      </c>
      <c r="E485" s="18">
        <v>2</v>
      </c>
      <c r="F485" s="18">
        <v>2</v>
      </c>
    </row>
    <row r="486">
      <c r="A486" s="9" t="str">
        <f>VLOOKUP(24805,$M$2:$N$42,2,FALSE)</f>
        <v>VŠMU (VSMU)</v>
      </c>
      <c r="B486" t="s">
        <v>122</v>
      </c>
      <c r="C486" t="s">
        <v>143</v>
      </c>
      <c r="D486" t="str">
        <f>CONCATENATE(A486,B486,C486)</f>
        <v>VŠMU (VSMU)ZN2Scénograf</v>
      </c>
      <c r="E486" s="18">
        <v>1</v>
      </c>
      <c r="F486" s="18">
        <v>1</v>
      </c>
    </row>
    <row r="487">
      <c r="A487" s="9" t="str">
        <f>VLOOKUP(24805,$M$2:$N$42,2,FALSE)</f>
        <v>VŠMU (VSMU)</v>
      </c>
      <c r="B487" t="s">
        <v>122</v>
      </c>
      <c r="C487" t="s">
        <v>99</v>
      </c>
      <c r="D487" t="str">
        <f>CONCATENATE(A487,B487,C487)</f>
        <v>VŠMU (VSMU)ZN2Spevák - sólista</v>
      </c>
      <c r="E487" s="18">
        <v>0.25</v>
      </c>
      <c r="F487" s="18">
        <v>1</v>
      </c>
    </row>
    <row r="488">
      <c r="A488" s="9" t="str">
        <f>VLOOKUP(24805,$M$2:$N$42,2,FALSE)</f>
        <v>VŠMU (VSMU)</v>
      </c>
      <c r="B488" t="s">
        <v>120</v>
      </c>
      <c r="C488" t="s">
        <v>130</v>
      </c>
      <c r="D488" t="str">
        <f>CONCATENATE(A488,B488,C488)</f>
        <v>VŠMU (VSMU)ZN3Autor hudby</v>
      </c>
      <c r="E488" s="18">
        <v>1</v>
      </c>
      <c r="F488" s="18">
        <v>1</v>
      </c>
    </row>
    <row r="489">
      <c r="A489" s="9" t="str">
        <f>VLOOKUP(24805,$M$2:$N$42,2,FALSE)</f>
        <v>VŠMU (VSMU)</v>
      </c>
      <c r="B489" t="s">
        <v>120</v>
      </c>
      <c r="C489" t="s">
        <v>96</v>
      </c>
      <c r="D489" t="str">
        <f>CONCATENATE(A489,B489,C489)</f>
        <v>VŠMU (VSMU)ZN3Dramaturg</v>
      </c>
      <c r="E489" s="18">
        <v>1</v>
      </c>
      <c r="F489" s="18">
        <v>1</v>
      </c>
    </row>
    <row r="490">
      <c r="A490" s="9" t="str">
        <f>VLOOKUP(24805,$M$2:$N$42,2,FALSE)</f>
        <v>VŠMU (VSMU)</v>
      </c>
      <c r="B490" t="s">
        <v>120</v>
      </c>
      <c r="C490" t="s">
        <v>87</v>
      </c>
      <c r="D490" t="str">
        <f>CONCATENATE(A490,B490,C490)</f>
        <v>VŠMU (VSMU)ZN3Inštrumentalista</v>
      </c>
      <c r="E490" s="18">
        <v>0.03</v>
      </c>
      <c r="F490" s="18">
        <v>3</v>
      </c>
    </row>
    <row r="491">
      <c r="A491" s="9" t="str">
        <f>VLOOKUP(24805,$M$2:$N$42,2,FALSE)</f>
        <v>VŠMU (VSMU)</v>
      </c>
      <c r="B491" t="s">
        <v>120</v>
      </c>
      <c r="C491" t="s">
        <v>103</v>
      </c>
      <c r="D491" t="str">
        <f>CONCATENATE(A491,B491,C491)</f>
        <v>VŠMU (VSMU)ZN3Inštrumentalista - sólista</v>
      </c>
      <c r="E491" s="18">
        <v>1.5</v>
      </c>
      <c r="F491" s="18">
        <v>2</v>
      </c>
    </row>
    <row r="492">
      <c r="A492" s="9" t="str">
        <f>VLOOKUP(24805,$M$2:$N$42,2,FALSE)</f>
        <v>VŠMU (VSMU)</v>
      </c>
      <c r="B492" t="s">
        <v>120</v>
      </c>
      <c r="C492" t="s">
        <v>139</v>
      </c>
      <c r="D492" t="str">
        <f>CONCATENATE(A492,B492,C492)</f>
        <v>VŠMU (VSMU)ZN3Producent</v>
      </c>
      <c r="E492" s="18">
        <v>0.66667</v>
      </c>
      <c r="F492" s="18">
        <v>2</v>
      </c>
    </row>
    <row r="493">
      <c r="A493" s="9" t="str">
        <f>VLOOKUP(24806,$M$2:$N$42,2,FALSE)</f>
        <v>VŠVU (VŠVU)</v>
      </c>
      <c r="B493" t="s">
        <v>123</v>
      </c>
      <c r="C493" t="s">
        <v>85</v>
      </c>
      <c r="D493" t="str">
        <f>CONCATENATE(A493,B493,C493)</f>
        <v>VŠVU (VŠVU)EM1Dizajnér</v>
      </c>
      <c r="E493" s="18">
        <v>1</v>
      </c>
      <c r="F493" s="18">
        <v>1</v>
      </c>
    </row>
    <row r="494">
      <c r="A494" s="9" t="str">
        <f>VLOOKUP(24806,$M$2:$N$42,2,FALSE)</f>
        <v>VŠVU (VŠVU)</v>
      </c>
      <c r="B494" t="s">
        <v>123</v>
      </c>
      <c r="C494" t="s">
        <v>91</v>
      </c>
      <c r="D494" t="str">
        <f>CONCATENATE(A494,B494,C494)</f>
        <v>VŠVU (VŠVU)EM1Výtvarník</v>
      </c>
      <c r="E494" s="18">
        <v>2.5</v>
      </c>
      <c r="F494" s="18">
        <v>3</v>
      </c>
    </row>
    <row r="495">
      <c r="A495" s="9" t="str">
        <f>VLOOKUP(24806,$M$2:$N$42,2,FALSE)</f>
        <v>VŠVU (VŠVU)</v>
      </c>
      <c r="B495" t="s">
        <v>141</v>
      </c>
      <c r="C495" t="s">
        <v>85</v>
      </c>
      <c r="D495" t="str">
        <f>CONCATENATE(A495,B495,C495)</f>
        <v>VŠVU (VŠVU)EM2Dizajnér</v>
      </c>
      <c r="E495" s="18">
        <v>2</v>
      </c>
      <c r="F495" s="18">
        <v>2</v>
      </c>
    </row>
    <row r="496">
      <c r="A496" s="9" t="str">
        <f>VLOOKUP(24806,$M$2:$N$42,2,FALSE)</f>
        <v>VŠVU (VŠVU)</v>
      </c>
      <c r="B496" t="s">
        <v>141</v>
      </c>
      <c r="C496" t="s">
        <v>91</v>
      </c>
      <c r="D496" t="str">
        <f>CONCATENATE(A496,B496,C496)</f>
        <v>VŠVU (VŠVU)EM2Výtvarník</v>
      </c>
      <c r="E496" s="18">
        <v>0.5</v>
      </c>
      <c r="F496" s="18">
        <v>1</v>
      </c>
    </row>
    <row r="497">
      <c r="A497" s="9" t="str">
        <f>VLOOKUP(24806,$M$2:$N$42,2,FALSE)</f>
        <v>VŠVU (VŠVU)</v>
      </c>
      <c r="B497" t="s">
        <v>125</v>
      </c>
      <c r="C497" t="s">
        <v>124</v>
      </c>
      <c r="D497" t="str">
        <f>CONCATENATE(A497,B497,C497)</f>
        <v>VŠVU (VŠVU)EM3Architekt</v>
      </c>
      <c r="E497" s="18">
        <v>0.25</v>
      </c>
      <c r="F497" s="18">
        <v>1</v>
      </c>
    </row>
    <row r="498">
      <c r="A498" s="9" t="str">
        <f>VLOOKUP(24806,$M$2:$N$42,2,FALSE)</f>
        <v>VŠVU (VŠVU)</v>
      </c>
      <c r="B498" t="s">
        <v>125</v>
      </c>
      <c r="C498" t="s">
        <v>109</v>
      </c>
      <c r="D498" t="str">
        <f>CONCATENATE(A498,B498,C498)</f>
        <v>VŠVU (VŠVU)EM3Autor scenára</v>
      </c>
      <c r="E498" s="18">
        <v>0.5</v>
      </c>
      <c r="F498" s="18">
        <v>1</v>
      </c>
    </row>
    <row r="499">
      <c r="A499" s="9" t="str">
        <f>VLOOKUP(24806,$M$2:$N$42,2,FALSE)</f>
        <v>VŠVU (VŠVU)</v>
      </c>
      <c r="B499" t="s">
        <v>125</v>
      </c>
      <c r="C499" t="s">
        <v>85</v>
      </c>
      <c r="D499" t="str">
        <f>CONCATENATE(A499,B499,C499)</f>
        <v>VŠVU (VŠVU)EM3Dizajnér</v>
      </c>
      <c r="E499" s="18">
        <v>5</v>
      </c>
      <c r="F499" s="18">
        <v>5</v>
      </c>
    </row>
    <row r="500">
      <c r="A500" s="9" t="str">
        <f>VLOOKUP(24806,$M$2:$N$42,2,FALSE)</f>
        <v>VŠVU (VŠVU)</v>
      </c>
      <c r="B500" t="s">
        <v>125</v>
      </c>
      <c r="C500" t="s">
        <v>139</v>
      </c>
      <c r="D500" t="str">
        <f>CONCATENATE(A500,B500,C500)</f>
        <v>VŠVU (VŠVU)EM3Producent</v>
      </c>
      <c r="E500" s="18">
        <v>1</v>
      </c>
      <c r="F500" s="18">
        <v>1</v>
      </c>
    </row>
    <row r="501">
      <c r="A501" s="9" t="str">
        <f>VLOOKUP(24806,$M$2:$N$42,2,FALSE)</f>
        <v>VŠVU (VŠVU)</v>
      </c>
      <c r="B501" t="s">
        <v>125</v>
      </c>
      <c r="C501" t="s">
        <v>111</v>
      </c>
      <c r="D501" t="str">
        <f>CONCATENATE(A501,B501,C501)</f>
        <v>VŠVU (VŠVU)EM3Režisér</v>
      </c>
      <c r="E501" s="18">
        <v>1</v>
      </c>
      <c r="F501" s="18">
        <v>1</v>
      </c>
    </row>
    <row r="502">
      <c r="A502" s="9" t="str">
        <f>VLOOKUP(24806,$M$2:$N$42,2,FALSE)</f>
        <v>VŠVU (VŠVU)</v>
      </c>
      <c r="B502" t="s">
        <v>125</v>
      </c>
      <c r="C502" t="s">
        <v>117</v>
      </c>
      <c r="D502" t="str">
        <f>CONCATENATE(A502,B502,C502)</f>
        <v>VŠVU (VŠVU)EM3Strihač</v>
      </c>
      <c r="E502" s="18">
        <v>1</v>
      </c>
      <c r="F502" s="18">
        <v>1</v>
      </c>
    </row>
    <row r="503">
      <c r="A503" s="9" t="str">
        <f>VLOOKUP(24806,$M$2:$N$42,2,FALSE)</f>
        <v>VŠVU (VŠVU)</v>
      </c>
      <c r="B503" t="s">
        <v>125</v>
      </c>
      <c r="C503" t="s">
        <v>91</v>
      </c>
      <c r="D503" t="str">
        <f>CONCATENATE(A503,B503,C503)</f>
        <v>VŠVU (VŠVU)EM3Výtvarník</v>
      </c>
      <c r="E503" s="18">
        <v>7</v>
      </c>
      <c r="F503" s="18">
        <v>7</v>
      </c>
    </row>
    <row r="504">
      <c r="A504" s="9" t="str">
        <f>VLOOKUP(24806,$M$2:$N$42,2,FALSE)</f>
        <v>VŠVU (VŠVU)</v>
      </c>
      <c r="B504" t="s">
        <v>126</v>
      </c>
      <c r="C504" t="s">
        <v>85</v>
      </c>
      <c r="D504" t="str">
        <f>CONCATENATE(A504,B504,C504)</f>
        <v>VŠVU (VŠVU)EN1Dizajnér</v>
      </c>
      <c r="E504" s="18">
        <v>13</v>
      </c>
      <c r="F504" s="18">
        <v>13</v>
      </c>
    </row>
    <row r="505">
      <c r="A505" s="9" t="str">
        <f>VLOOKUP(24806,$M$2:$N$42,2,FALSE)</f>
        <v>VŠVU (VŠVU)</v>
      </c>
      <c r="B505" t="s">
        <v>145</v>
      </c>
      <c r="C505" t="s">
        <v>85</v>
      </c>
      <c r="D505" t="str">
        <f>CONCATENATE(A505,B505,C505)</f>
        <v>VŠVU (VŠVU)EN2Dizajnér</v>
      </c>
      <c r="E505" s="18">
        <v>5.5</v>
      </c>
      <c r="F505" s="18">
        <v>6</v>
      </c>
    </row>
    <row r="506">
      <c r="A506" s="9" t="str">
        <f>VLOOKUP(24806,$M$2:$N$42,2,FALSE)</f>
        <v>VŠVU (VŠVU)</v>
      </c>
      <c r="B506" t="s">
        <v>145</v>
      </c>
      <c r="C506" t="s">
        <v>88</v>
      </c>
      <c r="D506" t="str">
        <f>CONCATENATE(A506,B506,C506)</f>
        <v>VŠVU (VŠVU)EN2Kurátor výstavy</v>
      </c>
      <c r="E506" s="18">
        <v>1</v>
      </c>
      <c r="F506" s="18">
        <v>1</v>
      </c>
    </row>
    <row r="507">
      <c r="A507" s="9" t="str">
        <f>VLOOKUP(24806,$M$2:$N$42,2,FALSE)</f>
        <v>VŠVU (VŠVU)</v>
      </c>
      <c r="B507" t="s">
        <v>145</v>
      </c>
      <c r="C507" t="s">
        <v>91</v>
      </c>
      <c r="D507" t="str">
        <f>CONCATENATE(A507,B507,C507)</f>
        <v>VŠVU (VŠVU)EN2Výtvarník</v>
      </c>
      <c r="E507" s="18">
        <v>3</v>
      </c>
      <c r="F507" s="18">
        <v>3</v>
      </c>
    </row>
    <row r="508">
      <c r="A508" s="9" t="str">
        <f>VLOOKUP(24806,$M$2:$N$42,2,FALSE)</f>
        <v>VŠVU (VŠVU)</v>
      </c>
      <c r="B508" t="s">
        <v>127</v>
      </c>
      <c r="C508" t="s">
        <v>85</v>
      </c>
      <c r="D508" t="str">
        <f>CONCATENATE(A508,B508,C508)</f>
        <v>VŠVU (VŠVU)EN3Dizajnér</v>
      </c>
      <c r="E508" s="18">
        <v>10</v>
      </c>
      <c r="F508" s="18">
        <v>12</v>
      </c>
    </row>
    <row r="509">
      <c r="A509" s="9" t="str">
        <f>VLOOKUP(24806,$M$2:$N$42,2,FALSE)</f>
        <v>VŠVU (VŠVU)</v>
      </c>
      <c r="B509" t="s">
        <v>127</v>
      </c>
      <c r="C509" t="s">
        <v>88</v>
      </c>
      <c r="D509" t="str">
        <f>CONCATENATE(A509,B509,C509)</f>
        <v>VŠVU (VŠVU)EN3Kurátor výstavy</v>
      </c>
      <c r="E509" s="18">
        <v>1.5</v>
      </c>
      <c r="F509" s="18">
        <v>2</v>
      </c>
    </row>
    <row r="510">
      <c r="A510" s="9" t="str">
        <f>VLOOKUP(24806,$M$2:$N$42,2,FALSE)</f>
        <v>VŠVU (VŠVU)</v>
      </c>
      <c r="B510" t="s">
        <v>127</v>
      </c>
      <c r="C510" t="s">
        <v>91</v>
      </c>
      <c r="D510" t="str">
        <f>CONCATENATE(A510,B510,C510)</f>
        <v>VŠVU (VŠVU)EN3Výtvarník</v>
      </c>
      <c r="E510" s="18">
        <v>3</v>
      </c>
      <c r="F510" s="18">
        <v>3</v>
      </c>
    </row>
    <row r="511">
      <c r="A511" s="9" t="str">
        <f>VLOOKUP(24806,$M$2:$N$42,2,FALSE)</f>
        <v>VŠVU (VŠVU)</v>
      </c>
      <c r="B511" t="s">
        <v>7</v>
      </c>
      <c r="C511" t="s">
        <v>124</v>
      </c>
      <c r="D511" t="str">
        <f>CONCATENATE(A511,B511,C511)</f>
        <v>VŠVU (VŠVU)IArchitekt</v>
      </c>
      <c r="E511" s="18">
        <v>2.25</v>
      </c>
      <c r="F511" s="18">
        <v>3</v>
      </c>
    </row>
    <row r="512">
      <c r="A512" s="9" t="str">
        <f>VLOOKUP(24806,$M$2:$N$42,2,FALSE)</f>
        <v>VŠVU (VŠVU)</v>
      </c>
      <c r="B512" t="s">
        <v>7</v>
      </c>
      <c r="C512" t="s">
        <v>85</v>
      </c>
      <c r="D512" t="str">
        <f>CONCATENATE(A512,B512,C512)</f>
        <v>VŠVU (VŠVU)IDizajnér</v>
      </c>
      <c r="E512" s="18">
        <v>7.5</v>
      </c>
      <c r="F512" s="18">
        <v>8</v>
      </c>
    </row>
    <row r="513">
      <c r="A513" s="9" t="str">
        <f>VLOOKUP(24806,$M$2:$N$42,2,FALSE)</f>
        <v>VŠVU (VŠVU)</v>
      </c>
      <c r="B513" t="s">
        <v>7</v>
      </c>
      <c r="C513" t="s">
        <v>88</v>
      </c>
      <c r="D513" t="str">
        <f>CONCATENATE(A513,B513,C513)</f>
        <v>VŠVU (VŠVU)IKurátor výstavy</v>
      </c>
      <c r="E513" s="18">
        <v>1</v>
      </c>
      <c r="F513" s="18">
        <v>1</v>
      </c>
    </row>
    <row r="514">
      <c r="A514" s="9" t="str">
        <f>VLOOKUP(24806,$M$2:$N$42,2,FALSE)</f>
        <v>VŠVU (VŠVU)</v>
      </c>
      <c r="B514" t="s">
        <v>7</v>
      </c>
      <c r="C514" t="s">
        <v>148</v>
      </c>
      <c r="D514" t="str">
        <f>CONCATENATE(A514,B514,C514)</f>
        <v>VŠVU (VŠVU)IReštaurátor</v>
      </c>
      <c r="E514" s="18">
        <v>1</v>
      </c>
      <c r="F514" s="18">
        <v>1</v>
      </c>
    </row>
    <row r="515">
      <c r="A515" s="9" t="str">
        <f>VLOOKUP(24806,$M$2:$N$42,2,FALSE)</f>
        <v>VŠVU (VŠVU)</v>
      </c>
      <c r="B515" t="s">
        <v>7</v>
      </c>
      <c r="C515" t="s">
        <v>91</v>
      </c>
      <c r="D515" t="str">
        <f>CONCATENATE(A515,B515,C515)</f>
        <v>VŠVU (VŠVU)IVýtvarník</v>
      </c>
      <c r="E515" s="18">
        <v>2</v>
      </c>
      <c r="F515" s="18">
        <v>2</v>
      </c>
    </row>
    <row r="516">
      <c r="A516" s="9" t="str">
        <f>VLOOKUP(24806,$M$2:$N$42,2,FALSE)</f>
        <v>VŠVU (VŠVU)</v>
      </c>
      <c r="B516" t="s">
        <v>89</v>
      </c>
      <c r="C516" t="s">
        <v>124</v>
      </c>
      <c r="D516" t="str">
        <f>CONCATENATE(A516,B516,C516)</f>
        <v>VŠVU (VŠVU)SM1Architekt</v>
      </c>
      <c r="E516" s="18">
        <v>0.95</v>
      </c>
      <c r="F516" s="18">
        <v>2</v>
      </c>
    </row>
    <row r="517">
      <c r="A517" s="9" t="str">
        <f>VLOOKUP(24806,$M$2:$N$42,2,FALSE)</f>
        <v>VŠVU (VŠVU)</v>
      </c>
      <c r="B517" t="s">
        <v>89</v>
      </c>
      <c r="C517" t="s">
        <v>85</v>
      </c>
      <c r="D517" t="str">
        <f>CONCATENATE(A517,B517,C517)</f>
        <v>VŠVU (VŠVU)SM1Dizajnér</v>
      </c>
      <c r="E517" s="18">
        <v>6.45</v>
      </c>
      <c r="F517" s="18">
        <v>11</v>
      </c>
    </row>
    <row r="518">
      <c r="A518" s="9" t="str">
        <f>VLOOKUP(24806,$M$2:$N$42,2,FALSE)</f>
        <v>VŠVU (VŠVU)</v>
      </c>
      <c r="B518" t="s">
        <v>89</v>
      </c>
      <c r="C518" t="s">
        <v>88</v>
      </c>
      <c r="D518" t="str">
        <f>CONCATENATE(A518,B518,C518)</f>
        <v>VŠVU (VŠVU)SM1Kurátor výstavy</v>
      </c>
      <c r="E518" s="18">
        <v>1.33336</v>
      </c>
      <c r="F518" s="18">
        <v>3</v>
      </c>
    </row>
    <row r="519">
      <c r="A519" s="9" t="str">
        <f>VLOOKUP(24806,$M$2:$N$42,2,FALSE)</f>
        <v>VŠVU (VŠVU)</v>
      </c>
      <c r="B519" t="s">
        <v>89</v>
      </c>
      <c r="C519" t="s">
        <v>91</v>
      </c>
      <c r="D519" t="str">
        <f>CONCATENATE(A519,B519,C519)</f>
        <v>VŠVU (VŠVU)SM1Výtvarník</v>
      </c>
      <c r="E519" s="18">
        <v>28.925</v>
      </c>
      <c r="F519" s="18">
        <v>37</v>
      </c>
    </row>
    <row r="520">
      <c r="A520" s="9" t="str">
        <f>VLOOKUP(24806,$M$2:$N$42,2,FALSE)</f>
        <v>VŠVU (VŠVU)</v>
      </c>
      <c r="B520" t="s">
        <v>92</v>
      </c>
      <c r="C520" t="s">
        <v>85</v>
      </c>
      <c r="D520" t="str">
        <f>CONCATENATE(A520,B520,C520)</f>
        <v>VŠVU (VŠVU)SM2Dizajnér</v>
      </c>
      <c r="E520" s="18">
        <v>11.6</v>
      </c>
      <c r="F520" s="18">
        <v>12</v>
      </c>
    </row>
    <row r="521">
      <c r="A521" s="9" t="str">
        <f>VLOOKUP(24806,$M$2:$N$42,2,FALSE)</f>
        <v>VŠVU (VŠVU)</v>
      </c>
      <c r="B521" t="s">
        <v>92</v>
      </c>
      <c r="C521" t="s">
        <v>88</v>
      </c>
      <c r="D521" t="str">
        <f>CONCATENATE(A521,B521,C521)</f>
        <v>VŠVU (VŠVU)SM2Kurátor výstavy</v>
      </c>
      <c r="E521" s="18">
        <v>1</v>
      </c>
      <c r="F521" s="18">
        <v>1</v>
      </c>
    </row>
    <row r="522">
      <c r="A522" s="9" t="str">
        <f>VLOOKUP(24806,$M$2:$N$42,2,FALSE)</f>
        <v>VŠVU (VŠVU)</v>
      </c>
      <c r="B522" t="s">
        <v>92</v>
      </c>
      <c r="C522" t="s">
        <v>91</v>
      </c>
      <c r="D522" t="str">
        <f>CONCATENATE(A522,B522,C522)</f>
        <v>VŠVU (VŠVU)SM2Výtvarník</v>
      </c>
      <c r="E522" s="18">
        <v>37.5</v>
      </c>
      <c r="F522" s="18">
        <v>38</v>
      </c>
    </row>
    <row r="523">
      <c r="A523" s="9" t="str">
        <f>VLOOKUP(24806,$M$2:$N$42,2,FALSE)</f>
        <v>VŠVU (VŠVU)</v>
      </c>
      <c r="B523" t="s">
        <v>93</v>
      </c>
      <c r="C523" t="s">
        <v>85</v>
      </c>
      <c r="D523" t="str">
        <f>CONCATENATE(A523,B523,C523)</f>
        <v>VŠVU (VŠVU)SM3Dizajnér</v>
      </c>
      <c r="E523" s="18">
        <v>19.86667</v>
      </c>
      <c r="F523" s="18">
        <v>22</v>
      </c>
    </row>
    <row r="524">
      <c r="A524" s="9" t="str">
        <f>VLOOKUP(24806,$M$2:$N$42,2,FALSE)</f>
        <v>VŠVU (VŠVU)</v>
      </c>
      <c r="B524" t="s">
        <v>93</v>
      </c>
      <c r="C524" t="s">
        <v>88</v>
      </c>
      <c r="D524" t="str">
        <f>CONCATENATE(A524,B524,C524)</f>
        <v>VŠVU (VŠVU)SM3Kurátor výstavy</v>
      </c>
      <c r="E524" s="18">
        <v>2</v>
      </c>
      <c r="F524" s="18">
        <v>3</v>
      </c>
    </row>
    <row r="525">
      <c r="A525" s="9" t="str">
        <f>VLOOKUP(24806,$M$2:$N$42,2,FALSE)</f>
        <v>VŠVU (VŠVU)</v>
      </c>
      <c r="B525" t="s">
        <v>93</v>
      </c>
      <c r="C525" t="s">
        <v>91</v>
      </c>
      <c r="D525" t="str">
        <f>CONCATENATE(A525,B525,C525)</f>
        <v>VŠVU (VŠVU)SM3Výtvarník</v>
      </c>
      <c r="E525" s="18">
        <v>76.67</v>
      </c>
      <c r="F525" s="18">
        <v>78</v>
      </c>
    </row>
    <row r="526">
      <c r="A526" s="9" t="str">
        <f>VLOOKUP(24806,$M$2:$N$42,2,FALSE)</f>
        <v>VŠVU (VŠVU)</v>
      </c>
      <c r="B526" t="s">
        <v>94</v>
      </c>
      <c r="C526" t="s">
        <v>124</v>
      </c>
      <c r="D526" t="str">
        <f>CONCATENATE(A526,B526,C526)</f>
        <v>VŠVU (VŠVU)SN1Architekt</v>
      </c>
      <c r="E526" s="18">
        <v>0.9</v>
      </c>
      <c r="F526" s="18">
        <v>3</v>
      </c>
    </row>
    <row r="527">
      <c r="A527" s="9" t="str">
        <f>VLOOKUP(24806,$M$2:$N$42,2,FALSE)</f>
        <v>VŠVU (VŠVU)</v>
      </c>
      <c r="B527" t="s">
        <v>94</v>
      </c>
      <c r="C527" t="s">
        <v>85</v>
      </c>
      <c r="D527" t="str">
        <f>CONCATENATE(A527,B527,C527)</f>
        <v>VŠVU (VŠVU)SN1Dizajnér</v>
      </c>
      <c r="E527" s="18">
        <v>34.22</v>
      </c>
      <c r="F527" s="18">
        <v>38</v>
      </c>
    </row>
    <row r="528">
      <c r="A528" s="9" t="str">
        <f>VLOOKUP(24806,$M$2:$N$42,2,FALSE)</f>
        <v>VŠVU (VŠVU)</v>
      </c>
      <c r="B528" t="s">
        <v>94</v>
      </c>
      <c r="C528" t="s">
        <v>96</v>
      </c>
      <c r="D528" t="str">
        <f>CONCATENATE(A528,B528,C528)</f>
        <v>VŠVU (VŠVU)SN1Dramaturg</v>
      </c>
      <c r="E528" s="18">
        <v>1</v>
      </c>
      <c r="F528" s="18">
        <v>1</v>
      </c>
    </row>
    <row r="529">
      <c r="A529" s="9" t="str">
        <f>VLOOKUP(24806,$M$2:$N$42,2,FALSE)</f>
        <v>VŠVU (VŠVU)</v>
      </c>
      <c r="B529" t="s">
        <v>94</v>
      </c>
      <c r="C529" t="s">
        <v>91</v>
      </c>
      <c r="D529" t="str">
        <f>CONCATENATE(A529,B529,C529)</f>
        <v>VŠVU (VŠVU)SN1Výtvarník</v>
      </c>
      <c r="E529" s="18">
        <v>84.83334</v>
      </c>
      <c r="F529" s="18">
        <v>89</v>
      </c>
    </row>
    <row r="530">
      <c r="A530" s="9" t="str">
        <f>VLOOKUP(24806,$M$2:$N$42,2,FALSE)</f>
        <v>VŠVU (VŠVU)</v>
      </c>
      <c r="B530" t="s">
        <v>100</v>
      </c>
      <c r="C530" t="s">
        <v>85</v>
      </c>
      <c r="D530" t="str">
        <f>CONCATENATE(A530,B530,C530)</f>
        <v>VŠVU (VŠVU)SN2Dizajnér</v>
      </c>
      <c r="E530" s="18">
        <v>39.46667</v>
      </c>
      <c r="F530" s="18">
        <v>41</v>
      </c>
    </row>
    <row r="531">
      <c r="A531" s="9" t="str">
        <f>VLOOKUP(24806,$M$2:$N$42,2,FALSE)</f>
        <v>VŠVU (VŠVU)</v>
      </c>
      <c r="B531" t="s">
        <v>100</v>
      </c>
      <c r="C531" t="s">
        <v>88</v>
      </c>
      <c r="D531" t="str">
        <f>CONCATENATE(A531,B531,C531)</f>
        <v>VŠVU (VŠVU)SN2Kurátor výstavy</v>
      </c>
      <c r="E531" s="18">
        <v>4.5</v>
      </c>
      <c r="F531" s="18">
        <v>5</v>
      </c>
    </row>
    <row r="532">
      <c r="A532" s="9" t="str">
        <f>VLOOKUP(24806,$M$2:$N$42,2,FALSE)</f>
        <v>VŠVU (VŠVU)</v>
      </c>
      <c r="B532" t="s">
        <v>100</v>
      </c>
      <c r="C532" t="s">
        <v>91</v>
      </c>
      <c r="D532" t="str">
        <f>CONCATENATE(A532,B532,C532)</f>
        <v>VŠVU (VŠVU)SN2Výtvarník</v>
      </c>
      <c r="E532" s="18">
        <v>80</v>
      </c>
      <c r="F532" s="18">
        <v>81</v>
      </c>
    </row>
    <row r="533">
      <c r="A533" s="9" t="str">
        <f>VLOOKUP(24806,$M$2:$N$42,2,FALSE)</f>
        <v>VŠVU (VŠVU)</v>
      </c>
      <c r="B533" t="s">
        <v>102</v>
      </c>
      <c r="C533" t="s">
        <v>124</v>
      </c>
      <c r="D533" t="str">
        <f>CONCATENATE(A533,B533,C533)</f>
        <v>VŠVU (VŠVU)SN3Architekt</v>
      </c>
      <c r="E533" s="18">
        <v>0.5</v>
      </c>
      <c r="F533" s="18">
        <v>2</v>
      </c>
    </row>
    <row r="534">
      <c r="A534" s="9" t="str">
        <f>VLOOKUP(24806,$M$2:$N$42,2,FALSE)</f>
        <v>VŠVU (VŠVU)</v>
      </c>
      <c r="B534" t="s">
        <v>102</v>
      </c>
      <c r="C534" t="s">
        <v>85</v>
      </c>
      <c r="D534" t="str">
        <f>CONCATENATE(A534,B534,C534)</f>
        <v>VŠVU (VŠVU)SN3Dizajnér</v>
      </c>
      <c r="E534" s="18">
        <v>48.1</v>
      </c>
      <c r="F534" s="18">
        <v>51</v>
      </c>
    </row>
    <row r="535">
      <c r="A535" s="9" t="str">
        <f>VLOOKUP(24806,$M$2:$N$42,2,FALSE)</f>
        <v>VŠVU (VŠVU)</v>
      </c>
      <c r="B535" t="s">
        <v>102</v>
      </c>
      <c r="C535" t="s">
        <v>88</v>
      </c>
      <c r="D535" t="str">
        <f>CONCATENATE(A535,B535,C535)</f>
        <v>VŠVU (VŠVU)SN3Kurátor výstavy</v>
      </c>
      <c r="E535" s="18">
        <v>10</v>
      </c>
      <c r="F535" s="18">
        <v>11</v>
      </c>
    </row>
    <row r="536">
      <c r="A536" s="9" t="str">
        <f>VLOOKUP(24806,$M$2:$N$42,2,FALSE)</f>
        <v>VŠVU (VŠVU)</v>
      </c>
      <c r="B536" t="s">
        <v>102</v>
      </c>
      <c r="C536" t="s">
        <v>111</v>
      </c>
      <c r="D536" t="str">
        <f>CONCATENATE(A536,B536,C536)</f>
        <v>VŠVU (VŠVU)SN3Režisér</v>
      </c>
      <c r="E536" s="18">
        <v>2</v>
      </c>
      <c r="F536" s="18">
        <v>2</v>
      </c>
    </row>
    <row r="537">
      <c r="A537" s="9" t="str">
        <f>VLOOKUP(24806,$M$2:$N$42,2,FALSE)</f>
        <v>VŠVU (VŠVU)</v>
      </c>
      <c r="B537" t="s">
        <v>102</v>
      </c>
      <c r="C537" t="s">
        <v>91</v>
      </c>
      <c r="D537" t="str">
        <f>CONCATENATE(A537,B537,C537)</f>
        <v>VŠVU (VŠVU)SN3Výtvarník</v>
      </c>
      <c r="E537" s="18">
        <v>120.5</v>
      </c>
      <c r="F537" s="18">
        <v>121</v>
      </c>
    </row>
    <row r="538">
      <c r="A538" s="9" t="str">
        <f>VLOOKUP(24806,$M$2:$N$42,2,FALSE)</f>
        <v>VŠVU (VŠVU)</v>
      </c>
      <c r="B538" t="s">
        <v>104</v>
      </c>
      <c r="C538" t="s">
        <v>85</v>
      </c>
      <c r="D538" t="str">
        <f>CONCATENATE(A538,B538,C538)</f>
        <v>VŠVU (VŠVU)SR1Dizajnér</v>
      </c>
      <c r="E538" s="18">
        <v>2</v>
      </c>
      <c r="F538" s="18">
        <v>2</v>
      </c>
    </row>
    <row r="539">
      <c r="A539" s="9" t="str">
        <f>VLOOKUP(24806,$M$2:$N$42,2,FALSE)</f>
        <v>VŠVU (VŠVU)</v>
      </c>
      <c r="B539" t="s">
        <v>104</v>
      </c>
      <c r="C539" t="s">
        <v>148</v>
      </c>
      <c r="D539" t="str">
        <f>CONCATENATE(A539,B539,C539)</f>
        <v>VŠVU (VŠVU)SR1Reštaurátor</v>
      </c>
      <c r="E539" s="18">
        <v>1.5</v>
      </c>
      <c r="F539" s="18">
        <v>2</v>
      </c>
    </row>
    <row r="540">
      <c r="A540" s="9" t="str">
        <f>VLOOKUP(24806,$M$2:$N$42,2,FALSE)</f>
        <v>VŠVU (VŠVU)</v>
      </c>
      <c r="B540" t="s">
        <v>104</v>
      </c>
      <c r="C540" t="s">
        <v>91</v>
      </c>
      <c r="D540" t="str">
        <f>CONCATENATE(A540,B540,C540)</f>
        <v>VŠVU (VŠVU)SR1Výtvarník</v>
      </c>
      <c r="E540" s="18">
        <v>25</v>
      </c>
      <c r="F540" s="18">
        <v>25</v>
      </c>
    </row>
    <row r="541">
      <c r="A541" s="9" t="str">
        <f>VLOOKUP(24806,$M$2:$N$42,2,FALSE)</f>
        <v>VŠVU (VŠVU)</v>
      </c>
      <c r="B541" t="s">
        <v>105</v>
      </c>
      <c r="C541" t="s">
        <v>124</v>
      </c>
      <c r="D541" t="str">
        <f>CONCATENATE(A541,B541,C541)</f>
        <v>VŠVU (VŠVU)SR2Architekt</v>
      </c>
      <c r="E541" s="18">
        <v>2.5</v>
      </c>
      <c r="F541" s="18">
        <v>3</v>
      </c>
    </row>
    <row r="542">
      <c r="A542" s="9" t="str">
        <f>VLOOKUP(24806,$M$2:$N$42,2,FALSE)</f>
        <v>VŠVU (VŠVU)</v>
      </c>
      <c r="B542" t="s">
        <v>105</v>
      </c>
      <c r="C542" t="s">
        <v>85</v>
      </c>
      <c r="D542" t="str">
        <f>CONCATENATE(A542,B542,C542)</f>
        <v>VŠVU (VŠVU)SR2Dizajnér</v>
      </c>
      <c r="E542" s="18">
        <v>12</v>
      </c>
      <c r="F542" s="18">
        <v>12</v>
      </c>
    </row>
    <row r="543">
      <c r="A543" s="9" t="str">
        <f>VLOOKUP(24806,$M$2:$N$42,2,FALSE)</f>
        <v>VŠVU (VŠVU)</v>
      </c>
      <c r="B543" t="s">
        <v>105</v>
      </c>
      <c r="C543" t="s">
        <v>91</v>
      </c>
      <c r="D543" t="str">
        <f>CONCATENATE(A543,B543,C543)</f>
        <v>VŠVU (VŠVU)SR2Výtvarník</v>
      </c>
      <c r="E543" s="18">
        <v>35</v>
      </c>
      <c r="F543" s="18">
        <v>35</v>
      </c>
    </row>
    <row r="544">
      <c r="A544" s="9" t="str">
        <f>VLOOKUP(24806,$M$2:$N$42,2,FALSE)</f>
        <v>VŠVU (VŠVU)</v>
      </c>
      <c r="B544" t="s">
        <v>107</v>
      </c>
      <c r="C544" t="s">
        <v>124</v>
      </c>
      <c r="D544" t="str">
        <f>CONCATENATE(A544,B544,C544)</f>
        <v>VŠVU (VŠVU)SR3Architekt</v>
      </c>
      <c r="E544" s="18">
        <v>1</v>
      </c>
      <c r="F544" s="18">
        <v>1</v>
      </c>
    </row>
    <row r="545">
      <c r="A545" s="9" t="str">
        <f>VLOOKUP(24806,$M$2:$N$42,2,FALSE)</f>
        <v>VŠVU (VŠVU)</v>
      </c>
      <c r="B545" t="s">
        <v>107</v>
      </c>
      <c r="C545" t="s">
        <v>85</v>
      </c>
      <c r="D545" t="str">
        <f>CONCATENATE(A545,B545,C545)</f>
        <v>VŠVU (VŠVU)SR3Dizajnér</v>
      </c>
      <c r="E545" s="18">
        <v>15.8</v>
      </c>
      <c r="F545" s="18">
        <v>16</v>
      </c>
    </row>
    <row r="546">
      <c r="A546" s="9" t="str">
        <f>VLOOKUP(24806,$M$2:$N$42,2,FALSE)</f>
        <v>VŠVU (VŠVU)</v>
      </c>
      <c r="B546" t="s">
        <v>107</v>
      </c>
      <c r="C546" t="s">
        <v>88</v>
      </c>
      <c r="D546" t="str">
        <f>CONCATENATE(A546,B546,C546)</f>
        <v>VŠVU (VŠVU)SR3Kurátor výstavy</v>
      </c>
      <c r="E546" s="18">
        <v>4.47</v>
      </c>
      <c r="F546" s="18">
        <v>6</v>
      </c>
    </row>
    <row r="547">
      <c r="A547" s="9" t="str">
        <f>VLOOKUP(24806,$M$2:$N$42,2,FALSE)</f>
        <v>VŠVU (VŠVU)</v>
      </c>
      <c r="B547" t="s">
        <v>107</v>
      </c>
      <c r="C547" t="s">
        <v>91</v>
      </c>
      <c r="D547" t="str">
        <f>CONCATENATE(A547,B547,C547)</f>
        <v>VŠVU (VŠVU)SR3Výtvarník</v>
      </c>
      <c r="E547" s="18">
        <v>52</v>
      </c>
      <c r="F547" s="18">
        <v>52</v>
      </c>
    </row>
    <row r="548">
      <c r="A548" s="9" t="str">
        <f>VLOOKUP(24806,$M$2:$N$42,2,FALSE)</f>
        <v>VŠVU (VŠVU)</v>
      </c>
      <c r="B548" t="s">
        <v>121</v>
      </c>
      <c r="C548" t="s">
        <v>85</v>
      </c>
      <c r="D548" t="str">
        <f>CONCATENATE(A548,B548,C548)</f>
        <v>VŠVU (VŠVU)ZM1Dizajnér</v>
      </c>
      <c r="E548" s="18">
        <v>2.5</v>
      </c>
      <c r="F548" s="18">
        <v>3</v>
      </c>
    </row>
    <row r="549">
      <c r="A549" s="9" t="str">
        <f>VLOOKUP(24806,$M$2:$N$42,2,FALSE)</f>
        <v>VŠVU (VŠVU)</v>
      </c>
      <c r="B549" t="s">
        <v>121</v>
      </c>
      <c r="C549" t="s">
        <v>91</v>
      </c>
      <c r="D549" t="str">
        <f>CONCATENATE(A549,B549,C549)</f>
        <v>VŠVU (VŠVU)ZM1Výtvarník</v>
      </c>
      <c r="E549" s="18">
        <v>1</v>
      </c>
      <c r="F549" s="18">
        <v>1</v>
      </c>
    </row>
    <row r="550">
      <c r="A550" s="9" t="str">
        <f>VLOOKUP(24806,$M$2:$N$42,2,FALSE)</f>
        <v>VŠVU (VŠVU)</v>
      </c>
      <c r="B550" t="s">
        <v>108</v>
      </c>
      <c r="C550" t="s">
        <v>85</v>
      </c>
      <c r="D550" t="str">
        <f>CONCATENATE(A550,B550,C550)</f>
        <v>VŠVU (VŠVU)ZM2Dizajnér</v>
      </c>
      <c r="E550" s="18">
        <v>3</v>
      </c>
      <c r="F550" s="18">
        <v>3</v>
      </c>
    </row>
    <row r="551">
      <c r="A551" s="9" t="str">
        <f>VLOOKUP(24806,$M$2:$N$42,2,FALSE)</f>
        <v>VŠVU (VŠVU)</v>
      </c>
      <c r="B551" t="s">
        <v>128</v>
      </c>
      <c r="C551" t="s">
        <v>85</v>
      </c>
      <c r="D551" t="str">
        <f>CONCATENATE(A551,B551,C551)</f>
        <v>VŠVU (VŠVU)ZM3Dizajnér</v>
      </c>
      <c r="E551" s="18">
        <v>7</v>
      </c>
      <c r="F551" s="18">
        <v>7</v>
      </c>
    </row>
    <row r="552">
      <c r="A552" s="9" t="str">
        <f>VLOOKUP(24806,$M$2:$N$42,2,FALSE)</f>
        <v>VŠVU (VŠVU)</v>
      </c>
      <c r="B552" t="s">
        <v>128</v>
      </c>
      <c r="C552" t="s">
        <v>88</v>
      </c>
      <c r="D552" t="str">
        <f>CONCATENATE(A552,B552,C552)</f>
        <v>VŠVU (VŠVU)ZM3Kurátor výstavy</v>
      </c>
      <c r="E552" s="18">
        <v>1</v>
      </c>
      <c r="F552" s="18">
        <v>1</v>
      </c>
    </row>
    <row r="553">
      <c r="A553" s="9" t="str">
        <f>VLOOKUP(24806,$M$2:$N$42,2,FALSE)</f>
        <v>VŠVU (VŠVU)</v>
      </c>
      <c r="B553" t="s">
        <v>128</v>
      </c>
      <c r="C553" t="s">
        <v>91</v>
      </c>
      <c r="D553" t="str">
        <f>CONCATENATE(A553,B553,C553)</f>
        <v>VŠVU (VŠVU)ZM3Výtvarník</v>
      </c>
      <c r="E553" s="18">
        <v>19</v>
      </c>
      <c r="F553" s="18">
        <v>19</v>
      </c>
    </row>
    <row r="554">
      <c r="A554" s="9" t="str">
        <f>VLOOKUP(24806,$M$2:$N$42,2,FALSE)</f>
        <v>VŠVU (VŠVU)</v>
      </c>
      <c r="B554" t="s">
        <v>119</v>
      </c>
      <c r="C554" t="s">
        <v>124</v>
      </c>
      <c r="D554" t="str">
        <f>CONCATENATE(A554,B554,C554)</f>
        <v>VŠVU (VŠVU)ZN1Architekt</v>
      </c>
      <c r="E554" s="18">
        <v>0.33336</v>
      </c>
      <c r="F554" s="18">
        <v>2</v>
      </c>
    </row>
    <row r="555">
      <c r="A555" s="9" t="str">
        <f>VLOOKUP(24806,$M$2:$N$42,2,FALSE)</f>
        <v>VŠVU (VŠVU)</v>
      </c>
      <c r="B555" t="s">
        <v>119</v>
      </c>
      <c r="C555" t="s">
        <v>85</v>
      </c>
      <c r="D555" t="str">
        <f>CONCATENATE(A555,B555,C555)</f>
        <v>VŠVU (VŠVU)ZN1Dizajnér</v>
      </c>
      <c r="E555" s="18">
        <v>2</v>
      </c>
      <c r="F555" s="18">
        <v>2</v>
      </c>
    </row>
    <row r="556">
      <c r="A556" s="9" t="str">
        <f>VLOOKUP(24806,$M$2:$N$42,2,FALSE)</f>
        <v>VŠVU (VŠVU)</v>
      </c>
      <c r="B556" t="s">
        <v>119</v>
      </c>
      <c r="C556" t="s">
        <v>91</v>
      </c>
      <c r="D556" t="str">
        <f>CONCATENATE(A556,B556,C556)</f>
        <v>VŠVU (VŠVU)ZN1Výtvarník</v>
      </c>
      <c r="E556" s="18">
        <v>28.5</v>
      </c>
      <c r="F556" s="18">
        <v>45</v>
      </c>
    </row>
    <row r="557">
      <c r="A557" s="9" t="str">
        <f>VLOOKUP(24806,$M$2:$N$42,2,FALSE)</f>
        <v>VŠVU (VŠVU)</v>
      </c>
      <c r="B557" t="s">
        <v>122</v>
      </c>
      <c r="C557" t="s">
        <v>124</v>
      </c>
      <c r="D557" t="str">
        <f>CONCATENATE(A557,B557,C557)</f>
        <v>VŠVU (VŠVU)ZN2Architekt</v>
      </c>
      <c r="E557" s="18">
        <v>0.67</v>
      </c>
      <c r="F557" s="18">
        <v>2</v>
      </c>
    </row>
    <row r="558">
      <c r="A558" s="9" t="str">
        <f>VLOOKUP(24806,$M$2:$N$42,2,FALSE)</f>
        <v>VŠVU (VŠVU)</v>
      </c>
      <c r="B558" t="s">
        <v>122</v>
      </c>
      <c r="C558" t="s">
        <v>85</v>
      </c>
      <c r="D558" t="str">
        <f>CONCATENATE(A558,B558,C558)</f>
        <v>VŠVU (VŠVU)ZN2Dizajnér</v>
      </c>
      <c r="E558" s="18">
        <v>3</v>
      </c>
      <c r="F558" s="18">
        <v>3</v>
      </c>
    </row>
    <row r="559">
      <c r="A559" s="9" t="str">
        <f>VLOOKUP(24806,$M$2:$N$42,2,FALSE)</f>
        <v>VŠVU (VŠVU)</v>
      </c>
      <c r="B559" t="s">
        <v>122</v>
      </c>
      <c r="C559" t="s">
        <v>91</v>
      </c>
      <c r="D559" t="str">
        <f>CONCATENATE(A559,B559,C559)</f>
        <v>VŠVU (VŠVU)ZN2Výtvarník</v>
      </c>
      <c r="E559" s="18">
        <v>6</v>
      </c>
      <c r="F559" s="18">
        <v>6</v>
      </c>
    </row>
    <row r="560">
      <c r="A560" s="9" t="str">
        <f>VLOOKUP(24806,$M$2:$N$42,2,FALSE)</f>
        <v>VŠVU (VŠVU)</v>
      </c>
      <c r="B560" t="s">
        <v>120</v>
      </c>
      <c r="C560" t="s">
        <v>85</v>
      </c>
      <c r="D560" t="str">
        <f>CONCATENATE(A560,B560,C560)</f>
        <v>VŠVU (VŠVU)ZN3Dizajnér</v>
      </c>
      <c r="E560" s="18">
        <v>1</v>
      </c>
      <c r="F560" s="18">
        <v>1</v>
      </c>
    </row>
    <row r="561">
      <c r="A561" s="9" t="str">
        <f>VLOOKUP(24806,$M$2:$N$42,2,FALSE)</f>
        <v>VŠVU (VŠVU)</v>
      </c>
      <c r="B561" t="s">
        <v>120</v>
      </c>
      <c r="C561" t="s">
        <v>88</v>
      </c>
      <c r="D561" t="str">
        <f>CONCATENATE(A561,B561,C561)</f>
        <v>VŠVU (VŠVU)ZN3Kurátor výstavy</v>
      </c>
      <c r="E561" s="18">
        <v>1</v>
      </c>
      <c r="F561" s="18">
        <v>1</v>
      </c>
    </row>
    <row r="562">
      <c r="A562" s="9" t="str">
        <f>VLOOKUP(24806,$M$2:$N$42,2,FALSE)</f>
        <v>VŠVU (VŠVU)</v>
      </c>
      <c r="B562" t="s">
        <v>120</v>
      </c>
      <c r="C562" t="s">
        <v>148</v>
      </c>
      <c r="D562" t="str">
        <f>CONCATENATE(A562,B562,C562)</f>
        <v>VŠVU (VŠVU)ZN3Reštaurátor</v>
      </c>
      <c r="E562" s="18">
        <v>1</v>
      </c>
      <c r="F562" s="18">
        <v>1</v>
      </c>
    </row>
    <row r="563">
      <c r="A563" s="9" t="str">
        <f>VLOOKUP(24806,$M$2:$N$42,2,FALSE)</f>
        <v>VŠVU (VŠVU)</v>
      </c>
      <c r="B563" t="s">
        <v>120</v>
      </c>
      <c r="C563" t="s">
        <v>91</v>
      </c>
      <c r="D563" t="str">
        <f>CONCATENATE(A563,B563,C563)</f>
        <v>VŠVU (VŠVU)ZN3Výtvarník</v>
      </c>
      <c r="E563" s="18">
        <v>4</v>
      </c>
      <c r="F563" s="18">
        <v>4</v>
      </c>
    </row>
    <row r="564">
      <c r="A564" s="9" t="str">
        <f>VLOOKUP(24806,$M$2:$N$42,2,FALSE)</f>
        <v>VŠVU (VŠVU)</v>
      </c>
      <c r="B564" t="s">
        <v>162</v>
      </c>
      <c r="C564" t="s">
        <v>148</v>
      </c>
      <c r="D564" t="str">
        <f>CONCATENATE(A564,B564,C564)</f>
        <v>VŠVU (VŠVU)ZR2Reštaurátor</v>
      </c>
      <c r="E564" s="18">
        <v>0.5</v>
      </c>
      <c r="F564" s="18">
        <v>1</v>
      </c>
    </row>
    <row r="565">
      <c r="A565" s="9" t="str">
        <f>VLOOKUP(24806,$M$2:$N$42,2,FALSE)</f>
        <v>VŠVU (VŠVU)</v>
      </c>
      <c r="B565" t="s">
        <v>163</v>
      </c>
      <c r="C565" t="s">
        <v>148</v>
      </c>
      <c r="D565" t="str">
        <f>CONCATENATE(A565,B565,C565)</f>
        <v>VŠVU (VŠVU)ZR3Reštaurátor</v>
      </c>
      <c r="E565" s="18">
        <v>2</v>
      </c>
      <c r="F565" s="18">
        <v>2</v>
      </c>
    </row>
    <row r="566">
      <c r="A566" s="9" t="str">
        <f>VLOOKUP(24807,$M$2:$N$42,2,FALSE)</f>
        <v>AU (AU.B.Bystrica)</v>
      </c>
      <c r="B566" t="s">
        <v>123</v>
      </c>
      <c r="C566" t="s">
        <v>95</v>
      </c>
      <c r="D566" t="str">
        <f>CONCATENATE(A566,B566,C566)</f>
        <v>AU (AU.B.Bystrica)EM1Autor námetu</v>
      </c>
      <c r="E566" s="18">
        <v>1.5</v>
      </c>
      <c r="F566" s="18">
        <v>2</v>
      </c>
    </row>
    <row r="567">
      <c r="A567" s="9" t="str">
        <f>VLOOKUP(24807,$M$2:$N$42,2,FALSE)</f>
        <v>AU (AU.B.Bystrica)</v>
      </c>
      <c r="B567" t="s">
        <v>123</v>
      </c>
      <c r="C567" t="s">
        <v>131</v>
      </c>
      <c r="D567" t="str">
        <f>CONCATENATE(A567,B567,C567)</f>
        <v>AU (AU.B.Bystrica)EM1Autor pohybovej spolupráce</v>
      </c>
      <c r="E567" s="18">
        <v>1</v>
      </c>
      <c r="F567" s="18">
        <v>1</v>
      </c>
    </row>
    <row r="568">
      <c r="A568" s="9" t="str">
        <f>VLOOKUP(24807,$M$2:$N$42,2,FALSE)</f>
        <v>AU (AU.B.Bystrica)</v>
      </c>
      <c r="B568" t="s">
        <v>123</v>
      </c>
      <c r="C568" t="s">
        <v>109</v>
      </c>
      <c r="D568" t="str">
        <f>CONCATENATE(A568,B568,C568)</f>
        <v>AU (AU.B.Bystrica)EM1Autor scenára</v>
      </c>
      <c r="E568" s="18">
        <v>1.5</v>
      </c>
      <c r="F568" s="18">
        <v>2</v>
      </c>
    </row>
    <row r="569">
      <c r="A569" s="9" t="str">
        <f>VLOOKUP(24807,$M$2:$N$42,2,FALSE)</f>
        <v>AU (AU.B.Bystrica)</v>
      </c>
      <c r="B569" t="s">
        <v>123</v>
      </c>
      <c r="C569" t="s">
        <v>90</v>
      </c>
      <c r="D569" t="str">
        <f>CONCATENATE(A569,B569,C569)</f>
        <v>AU (AU.B.Bystrica)EM1Dirigent</v>
      </c>
      <c r="E569" s="18">
        <v>4</v>
      </c>
      <c r="F569" s="18">
        <v>4</v>
      </c>
    </row>
    <row r="570">
      <c r="A570" s="9" t="str">
        <f>VLOOKUP(24807,$M$2:$N$42,2,FALSE)</f>
        <v>AU (AU.B.Bystrica)</v>
      </c>
      <c r="B570" t="s">
        <v>123</v>
      </c>
      <c r="C570" t="s">
        <v>96</v>
      </c>
      <c r="D570" t="str">
        <f>CONCATENATE(A570,B570,C570)</f>
        <v>AU (AU.B.Bystrica)EM1Dramaturg</v>
      </c>
      <c r="E570" s="18">
        <v>2</v>
      </c>
      <c r="F570" s="18">
        <v>2</v>
      </c>
    </row>
    <row r="571">
      <c r="A571" s="9" t="str">
        <f>VLOOKUP(24807,$M$2:$N$42,2,FALSE)</f>
        <v>AU (AU.B.Bystrica)</v>
      </c>
      <c r="B571" t="s">
        <v>123</v>
      </c>
      <c r="C571" t="s">
        <v>96</v>
      </c>
      <c r="D571" t="str">
        <f>CONCATENATE(A571,B571,C571)</f>
        <v>AU (AU.B.Bystrica)EM1Dramaturg</v>
      </c>
      <c r="E571" s="18">
        <v>1</v>
      </c>
      <c r="F571" s="18">
        <v>1</v>
      </c>
    </row>
    <row r="572">
      <c r="A572" s="9" t="str">
        <f>VLOOKUP(24807,$M$2:$N$42,2,FALSE)</f>
        <v>AU (AU.B.Bystrica)</v>
      </c>
      <c r="B572" t="s">
        <v>123</v>
      </c>
      <c r="C572" t="s">
        <v>97</v>
      </c>
      <c r="D572" t="str">
        <f>CONCATENATE(A572,B572,C572)</f>
        <v>AU (AU.B.Bystrica)EM1Dramaturg projektu</v>
      </c>
      <c r="E572" s="18">
        <v>1</v>
      </c>
      <c r="F572" s="18">
        <v>1</v>
      </c>
    </row>
    <row r="573">
      <c r="A573" s="9" t="str">
        <f>VLOOKUP(24807,$M$2:$N$42,2,FALSE)</f>
        <v>AU (AU.B.Bystrica)</v>
      </c>
      <c r="B573" t="s">
        <v>123</v>
      </c>
      <c r="C573" t="s">
        <v>135</v>
      </c>
      <c r="D573" t="str">
        <f>CONCATENATE(A573,B573,C573)</f>
        <v>AU (AU.B.Bystrica)EM1Herec v hlavnej úlohe</v>
      </c>
      <c r="E573" s="18">
        <v>0.33334</v>
      </c>
      <c r="F573" s="18">
        <v>1</v>
      </c>
    </row>
    <row r="574">
      <c r="A574" s="9" t="str">
        <f>VLOOKUP(24807,$M$2:$N$42,2,FALSE)</f>
        <v>AU (AU.B.Bystrica)</v>
      </c>
      <c r="B574" t="s">
        <v>123</v>
      </c>
      <c r="C574" t="s">
        <v>136</v>
      </c>
      <c r="D574" t="str">
        <f>CONCATENATE(A574,B574,C574)</f>
        <v>AU (AU.B.Bystrica)EM1Herec vo vedľajšej úlohe</v>
      </c>
      <c r="E574" s="18">
        <v>0.2</v>
      </c>
      <c r="F574" s="18">
        <v>1</v>
      </c>
    </row>
    <row r="575">
      <c r="A575" s="9" t="str">
        <f>VLOOKUP(24807,$M$2:$N$42,2,FALSE)</f>
        <v>AU (AU.B.Bystrica)</v>
      </c>
      <c r="B575" t="s">
        <v>123</v>
      </c>
      <c r="C575" t="s">
        <v>136</v>
      </c>
      <c r="D575" t="str">
        <f>CONCATENATE(A575,B575,C575)</f>
        <v>AU (AU.B.Bystrica)EM1Herec vo vedľajšej úlohe</v>
      </c>
      <c r="E575" s="18">
        <v>0.3667</v>
      </c>
      <c r="F575" s="18">
        <v>2</v>
      </c>
    </row>
    <row r="576">
      <c r="A576" s="9" t="str">
        <f>VLOOKUP(24807,$M$2:$N$42,2,FALSE)</f>
        <v>AU (AU.B.Bystrica)</v>
      </c>
      <c r="B576" t="s">
        <v>123</v>
      </c>
      <c r="C576" t="s">
        <v>87</v>
      </c>
      <c r="D576" t="str">
        <f>CONCATENATE(A576,B576,C576)</f>
        <v>AU (AU.B.Bystrica)EM1Inštrumentalista</v>
      </c>
      <c r="E576" s="18">
        <v>0.01</v>
      </c>
      <c r="F576" s="18">
        <v>1</v>
      </c>
    </row>
    <row r="577">
      <c r="A577" s="9" t="str">
        <f>VLOOKUP(24807,$M$2:$N$42,2,FALSE)</f>
        <v>AU (AU.B.Bystrica)</v>
      </c>
      <c r="B577" t="s">
        <v>123</v>
      </c>
      <c r="C577" t="s">
        <v>139</v>
      </c>
      <c r="D577" t="str">
        <f>CONCATENATE(A577,B577,C577)</f>
        <v>AU (AU.B.Bystrica)EM1Producent</v>
      </c>
      <c r="E577" s="18">
        <v>2.50008</v>
      </c>
      <c r="F577" s="18">
        <v>7</v>
      </c>
    </row>
    <row r="578">
      <c r="A578" s="9" t="str">
        <f>VLOOKUP(24807,$M$2:$N$42,2,FALSE)</f>
        <v>AU (AU.B.Bystrica)</v>
      </c>
      <c r="B578" t="s">
        <v>123</v>
      </c>
      <c r="C578" t="s">
        <v>111</v>
      </c>
      <c r="D578" t="str">
        <f>CONCATENATE(A578,B578,C578)</f>
        <v>AU (AU.B.Bystrica)EM1Režisér</v>
      </c>
      <c r="E578" s="18">
        <v>2</v>
      </c>
      <c r="F578" s="18">
        <v>2</v>
      </c>
    </row>
    <row r="579">
      <c r="A579" s="9" t="str">
        <f>VLOOKUP(24807,$M$2:$N$42,2,FALSE)</f>
        <v>AU (AU.B.Bystrica)</v>
      </c>
      <c r="B579" t="s">
        <v>123</v>
      </c>
      <c r="C579" t="s">
        <v>99</v>
      </c>
      <c r="D579" t="str">
        <f>CONCATENATE(A579,B579,C579)</f>
        <v>AU (AU.B.Bystrica)EM1Spevák - sólista</v>
      </c>
      <c r="E579" s="18">
        <v>0.1</v>
      </c>
      <c r="F579" s="18">
        <v>1</v>
      </c>
    </row>
    <row r="580">
      <c r="A580" s="9" t="str">
        <f>VLOOKUP(24807,$M$2:$N$42,2,FALSE)</f>
        <v>AU (AU.B.Bystrica)</v>
      </c>
      <c r="B580" t="s">
        <v>123</v>
      </c>
      <c r="C580" t="s">
        <v>91</v>
      </c>
      <c r="D580" t="str">
        <f>CONCATENATE(A580,B580,C580)</f>
        <v>AU (AU.B.Bystrica)EM1Výtvarník</v>
      </c>
      <c r="E580" s="18">
        <v>5</v>
      </c>
      <c r="F580" s="18">
        <v>5</v>
      </c>
    </row>
    <row r="581">
      <c r="A581" s="9" t="str">
        <f>VLOOKUP(24807,$M$2:$N$42,2,FALSE)</f>
        <v>AU (AU.B.Bystrica)</v>
      </c>
      <c r="B581" t="s">
        <v>141</v>
      </c>
      <c r="C581" t="s">
        <v>90</v>
      </c>
      <c r="D581" t="str">
        <f>CONCATENATE(A581,B581,C581)</f>
        <v>AU (AU.B.Bystrica)EM2Dirigent</v>
      </c>
      <c r="E581" s="18">
        <v>1</v>
      </c>
      <c r="F581" s="18">
        <v>1</v>
      </c>
    </row>
    <row r="582">
      <c r="A582" s="9" t="str">
        <f>VLOOKUP(24807,$M$2:$N$42,2,FALSE)</f>
        <v>AU (AU.B.Bystrica)</v>
      </c>
      <c r="B582" t="s">
        <v>141</v>
      </c>
      <c r="C582" t="s">
        <v>135</v>
      </c>
      <c r="D582" t="str">
        <f>CONCATENATE(A582,B582,C582)</f>
        <v>AU (AU.B.Bystrica)EM2Herec v hlavnej úlohe</v>
      </c>
      <c r="E582" s="18">
        <v>0.25</v>
      </c>
      <c r="F582" s="18">
        <v>1</v>
      </c>
    </row>
    <row r="583">
      <c r="A583" s="9" t="str">
        <f>VLOOKUP(24807,$M$2:$N$42,2,FALSE)</f>
        <v>AU (AU.B.Bystrica)</v>
      </c>
      <c r="B583" t="s">
        <v>141</v>
      </c>
      <c r="C583" t="s">
        <v>139</v>
      </c>
      <c r="D583" t="str">
        <f>CONCATENATE(A583,B583,C583)</f>
        <v>AU (AU.B.Bystrica)EM2Producent</v>
      </c>
      <c r="E583" s="18">
        <v>8</v>
      </c>
      <c r="F583" s="18">
        <v>8</v>
      </c>
    </row>
    <row r="584">
      <c r="A584" s="9" t="str">
        <f>VLOOKUP(24807,$M$2:$N$42,2,FALSE)</f>
        <v>AU (AU.B.Bystrica)</v>
      </c>
      <c r="B584" t="s">
        <v>141</v>
      </c>
      <c r="C584" t="s">
        <v>91</v>
      </c>
      <c r="D584" t="str">
        <f>CONCATENATE(A584,B584,C584)</f>
        <v>AU (AU.B.Bystrica)EM2Výtvarník</v>
      </c>
      <c r="E584" s="18">
        <v>1</v>
      </c>
      <c r="F584" s="18">
        <v>1</v>
      </c>
    </row>
    <row r="585">
      <c r="A585" s="9" t="str">
        <f>VLOOKUP(24807,$M$2:$N$42,2,FALSE)</f>
        <v>AU (AU.B.Bystrica)</v>
      </c>
      <c r="B585" t="s">
        <v>125</v>
      </c>
      <c r="C585" t="s">
        <v>130</v>
      </c>
      <c r="D585" t="str">
        <f>CONCATENATE(A585,B585,C585)</f>
        <v>AU (AU.B.Bystrica)EM3Autor hudby</v>
      </c>
      <c r="E585" s="18">
        <v>4</v>
      </c>
      <c r="F585" s="18">
        <v>4</v>
      </c>
    </row>
    <row r="586">
      <c r="A586" s="9" t="str">
        <f>VLOOKUP(24807,$M$2:$N$42,2,FALSE)</f>
        <v>AU (AU.B.Bystrica)</v>
      </c>
      <c r="B586" t="s">
        <v>125</v>
      </c>
      <c r="C586" t="s">
        <v>90</v>
      </c>
      <c r="D586" t="str">
        <f>CONCATENATE(A586,B586,C586)</f>
        <v>AU (AU.B.Bystrica)EM3Dirigent</v>
      </c>
      <c r="E586" s="18">
        <v>1</v>
      </c>
      <c r="F586" s="18">
        <v>1</v>
      </c>
    </row>
    <row r="587">
      <c r="A587" s="9" t="str">
        <f>VLOOKUP(24807,$M$2:$N$42,2,FALSE)</f>
        <v>AU (AU.B.Bystrica)</v>
      </c>
      <c r="B587" t="s">
        <v>125</v>
      </c>
      <c r="C587" t="s">
        <v>87</v>
      </c>
      <c r="D587" t="str">
        <f>CONCATENATE(A587,B587,C587)</f>
        <v>AU (AU.B.Bystrica)EM3Inštrumentalista</v>
      </c>
      <c r="E587" s="18">
        <v>0.25</v>
      </c>
      <c r="F587" s="18">
        <v>1</v>
      </c>
    </row>
    <row r="588">
      <c r="A588" s="9" t="str">
        <f>VLOOKUP(24807,$M$2:$N$42,2,FALSE)</f>
        <v>AU (AU.B.Bystrica)</v>
      </c>
      <c r="B588" t="s">
        <v>125</v>
      </c>
      <c r="C588" t="s">
        <v>103</v>
      </c>
      <c r="D588" t="str">
        <f>CONCATENATE(A588,B588,C588)</f>
        <v>AU (AU.B.Bystrica)EM3Inštrumentalista - sólista</v>
      </c>
      <c r="E588" s="18">
        <v>9</v>
      </c>
      <c r="F588" s="18">
        <v>9</v>
      </c>
    </row>
    <row r="589">
      <c r="A589" s="9" t="str">
        <f>VLOOKUP(24807,$M$2:$N$42,2,FALSE)</f>
        <v>AU (AU.B.Bystrica)</v>
      </c>
      <c r="B589" t="s">
        <v>125</v>
      </c>
      <c r="C589" t="s">
        <v>99</v>
      </c>
      <c r="D589" t="str">
        <f>CONCATENATE(A589,B589,C589)</f>
        <v>AU (AU.B.Bystrica)EM3Spevák - sólista</v>
      </c>
      <c r="E589" s="18">
        <v>2</v>
      </c>
      <c r="F589" s="18">
        <v>2</v>
      </c>
    </row>
    <row r="590">
      <c r="A590" s="9" t="str">
        <f>VLOOKUP(24807,$M$2:$N$42,2,FALSE)</f>
        <v>AU (AU.B.Bystrica)</v>
      </c>
      <c r="B590" t="s">
        <v>126</v>
      </c>
      <c r="C590" t="s">
        <v>109</v>
      </c>
      <c r="D590" t="str">
        <f>CONCATENATE(A590,B590,C590)</f>
        <v>AU (AU.B.Bystrica)EN1Autor scenára</v>
      </c>
      <c r="E590" s="18">
        <v>0.5</v>
      </c>
      <c r="F590" s="18">
        <v>1</v>
      </c>
    </row>
    <row r="591">
      <c r="A591" s="9" t="str">
        <f>VLOOKUP(24807,$M$2:$N$42,2,FALSE)</f>
        <v>AU (AU.B.Bystrica)</v>
      </c>
      <c r="B591" t="s">
        <v>126</v>
      </c>
      <c r="C591" t="s">
        <v>96</v>
      </c>
      <c r="D591" t="str">
        <f>CONCATENATE(A591,B591,C591)</f>
        <v>AU (AU.B.Bystrica)EN1Dramaturg</v>
      </c>
      <c r="E591" s="18">
        <v>1</v>
      </c>
      <c r="F591" s="18">
        <v>1</v>
      </c>
    </row>
    <row r="592">
      <c r="A592" s="9" t="str">
        <f>VLOOKUP(24807,$M$2:$N$42,2,FALSE)</f>
        <v>AU (AU.B.Bystrica)</v>
      </c>
      <c r="B592" t="s">
        <v>126</v>
      </c>
      <c r="C592" t="s">
        <v>97</v>
      </c>
      <c r="D592" t="str">
        <f>CONCATENATE(A592,B592,C592)</f>
        <v>AU (AU.B.Bystrica)EN1Dramaturg projektu</v>
      </c>
      <c r="E592" s="18">
        <v>1</v>
      </c>
      <c r="F592" s="18">
        <v>1</v>
      </c>
    </row>
    <row r="593">
      <c r="A593" s="9" t="str">
        <f>VLOOKUP(24807,$M$2:$N$42,2,FALSE)</f>
        <v>AU (AU.B.Bystrica)</v>
      </c>
      <c r="B593" t="s">
        <v>126</v>
      </c>
      <c r="C593" t="s">
        <v>135</v>
      </c>
      <c r="D593" t="str">
        <f>CONCATENATE(A593,B593,C593)</f>
        <v>AU (AU.B.Bystrica)EN1Herec v hlavnej úlohe</v>
      </c>
      <c r="E593" s="18">
        <v>0.7501</v>
      </c>
      <c r="F593" s="18">
        <v>4</v>
      </c>
    </row>
    <row r="594">
      <c r="A594" s="9" t="str">
        <f>VLOOKUP(24807,$M$2:$N$42,2,FALSE)</f>
        <v>AU (AU.B.Bystrica)</v>
      </c>
      <c r="B594" t="s">
        <v>126</v>
      </c>
      <c r="C594" t="s">
        <v>136</v>
      </c>
      <c r="D594" t="str">
        <f>CONCATENATE(A594,B594,C594)</f>
        <v>AU (AU.B.Bystrica)EN1Herec vo vedľajšej úlohe</v>
      </c>
      <c r="E594" s="18">
        <v>1.25</v>
      </c>
      <c r="F594" s="18">
        <v>2</v>
      </c>
    </row>
    <row r="595">
      <c r="A595" s="9" t="str">
        <f>VLOOKUP(24807,$M$2:$N$42,2,FALSE)</f>
        <v>AU (AU.B.Bystrica)</v>
      </c>
      <c r="B595" t="s">
        <v>126</v>
      </c>
      <c r="C595" t="s">
        <v>87</v>
      </c>
      <c r="D595" t="str">
        <f>CONCATENATE(A595,B595,C595)</f>
        <v>AU (AU.B.Bystrica)EN1Inštrumentalista</v>
      </c>
      <c r="E595" s="18">
        <v>1.33334</v>
      </c>
      <c r="F595" s="18">
        <v>2</v>
      </c>
    </row>
    <row r="596">
      <c r="A596" s="9" t="str">
        <f>VLOOKUP(24807,$M$2:$N$42,2,FALSE)</f>
        <v>AU (AU.B.Bystrica)</v>
      </c>
      <c r="B596" t="s">
        <v>126</v>
      </c>
      <c r="C596" t="s">
        <v>103</v>
      </c>
      <c r="D596" t="str">
        <f>CONCATENATE(A596,B596,C596)</f>
        <v>AU (AU.B.Bystrica)EN1Inštrumentalista - sólista</v>
      </c>
      <c r="E596" s="18">
        <v>1.5</v>
      </c>
      <c r="F596" s="18">
        <v>2</v>
      </c>
    </row>
    <row r="597">
      <c r="A597" s="9" t="str">
        <f>VLOOKUP(24807,$M$2:$N$42,2,FALSE)</f>
        <v>AU (AU.B.Bystrica)</v>
      </c>
      <c r="B597" t="s">
        <v>126</v>
      </c>
      <c r="C597" t="s">
        <v>116</v>
      </c>
      <c r="D597" t="str">
        <f>CONCATENATE(A597,B597,C597)</f>
        <v>AU (AU.B.Bystrica)EN1Kameraman</v>
      </c>
      <c r="E597" s="18">
        <v>1</v>
      </c>
      <c r="F597" s="18">
        <v>1</v>
      </c>
    </row>
    <row r="598">
      <c r="A598" s="9" t="str">
        <f>VLOOKUP(24807,$M$2:$N$42,2,FALSE)</f>
        <v>AU (AU.B.Bystrica)</v>
      </c>
      <c r="B598" t="s">
        <v>126</v>
      </c>
      <c r="C598" t="s">
        <v>139</v>
      </c>
      <c r="D598" t="str">
        <f>CONCATENATE(A598,B598,C598)</f>
        <v>AU (AU.B.Bystrica)EN1Producent</v>
      </c>
      <c r="E598" s="18">
        <v>0.5</v>
      </c>
      <c r="F598" s="18">
        <v>1</v>
      </c>
    </row>
    <row r="599">
      <c r="A599" s="9" t="str">
        <f>VLOOKUP(24807,$M$2:$N$42,2,FALSE)</f>
        <v>AU (AU.B.Bystrica)</v>
      </c>
      <c r="B599" t="s">
        <v>126</v>
      </c>
      <c r="C599" t="s">
        <v>111</v>
      </c>
      <c r="D599" t="str">
        <f>CONCATENATE(A599,B599,C599)</f>
        <v>AU (AU.B.Bystrica)EN1Režisér</v>
      </c>
      <c r="E599" s="18">
        <v>1</v>
      </c>
      <c r="F599" s="18">
        <v>1</v>
      </c>
    </row>
    <row r="600">
      <c r="A600" s="9" t="str">
        <f>VLOOKUP(24807,$M$2:$N$42,2,FALSE)</f>
        <v>AU (AU.B.Bystrica)</v>
      </c>
      <c r="B600" t="s">
        <v>126</v>
      </c>
      <c r="C600" t="s">
        <v>99</v>
      </c>
      <c r="D600" t="str">
        <f>CONCATENATE(A600,B600,C600)</f>
        <v>AU (AU.B.Bystrica)EN1Spevák - sólista</v>
      </c>
      <c r="E600" s="18">
        <v>0.1667</v>
      </c>
      <c r="F600" s="18">
        <v>2</v>
      </c>
    </row>
    <row r="601">
      <c r="A601" s="9" t="str">
        <f>VLOOKUP(24807,$M$2:$N$42,2,FALSE)</f>
        <v>AU (AU.B.Bystrica)</v>
      </c>
      <c r="B601" t="s">
        <v>126</v>
      </c>
      <c r="C601" t="s">
        <v>110</v>
      </c>
      <c r="D601" t="str">
        <f>CONCATENATE(A601,B601,C601)</f>
        <v>AU (AU.B.Bystrica)EN1Zbormajster</v>
      </c>
      <c r="E601" s="18">
        <v>2</v>
      </c>
      <c r="F601" s="18">
        <v>2</v>
      </c>
    </row>
    <row r="602">
      <c r="A602" s="9" t="str">
        <f>VLOOKUP(24807,$M$2:$N$42,2,FALSE)</f>
        <v>AU (AU.B.Bystrica)</v>
      </c>
      <c r="B602" t="s">
        <v>145</v>
      </c>
      <c r="C602" t="s">
        <v>96</v>
      </c>
      <c r="D602" t="str">
        <f>CONCATENATE(A602,B602,C602)</f>
        <v>AU (AU.B.Bystrica)EN2Dramaturg</v>
      </c>
      <c r="E602" s="18">
        <v>1</v>
      </c>
      <c r="F602" s="18">
        <v>1</v>
      </c>
    </row>
    <row r="603">
      <c r="A603" s="9" t="str">
        <f>VLOOKUP(24807,$M$2:$N$42,2,FALSE)</f>
        <v>AU (AU.B.Bystrica)</v>
      </c>
      <c r="B603" t="s">
        <v>145</v>
      </c>
      <c r="C603" t="s">
        <v>103</v>
      </c>
      <c r="D603" t="str">
        <f>CONCATENATE(A603,B603,C603)</f>
        <v>AU (AU.B.Bystrica)EN2Inštrumentalista - sólista</v>
      </c>
      <c r="E603" s="18">
        <v>1</v>
      </c>
      <c r="F603" s="18">
        <v>1</v>
      </c>
    </row>
    <row r="604">
      <c r="A604" s="9" t="str">
        <f>VLOOKUP(24807,$M$2:$N$42,2,FALSE)</f>
        <v>AU (AU.B.Bystrica)</v>
      </c>
      <c r="B604" t="s">
        <v>127</v>
      </c>
      <c r="C604" t="s">
        <v>87</v>
      </c>
      <c r="D604" t="str">
        <f>CONCATENATE(A604,B604,C604)</f>
        <v>AU (AU.B.Bystrica)EN3Inštrumentalista</v>
      </c>
      <c r="E604" s="18">
        <v>0.83333</v>
      </c>
      <c r="F604" s="18">
        <v>2</v>
      </c>
    </row>
    <row r="605">
      <c r="A605" s="9" t="str">
        <f>VLOOKUP(24807,$M$2:$N$42,2,FALSE)</f>
        <v>AU (AU.B.Bystrica)</v>
      </c>
      <c r="B605" t="s">
        <v>127</v>
      </c>
      <c r="C605" t="s">
        <v>103</v>
      </c>
      <c r="D605" t="str">
        <f>CONCATENATE(A605,B605,C605)</f>
        <v>AU (AU.B.Bystrica)EN3Inštrumentalista - sólista</v>
      </c>
      <c r="E605" s="18">
        <v>0.33333</v>
      </c>
      <c r="F605" s="18">
        <v>1</v>
      </c>
    </row>
    <row r="606">
      <c r="A606" s="9" t="str">
        <f>VLOOKUP(24807,$M$2:$N$42,2,FALSE)</f>
        <v>AU (AU.B.Bystrica)</v>
      </c>
      <c r="B606" t="s">
        <v>7</v>
      </c>
      <c r="C606" t="s">
        <v>135</v>
      </c>
      <c r="D606" t="str">
        <f>CONCATENATE(A606,B606,C606)</f>
        <v>AU (AU.B.Bystrica)IHerec v hlavnej úlohe</v>
      </c>
      <c r="E606" s="18">
        <v>0.07696</v>
      </c>
      <c r="F606" s="18">
        <v>1</v>
      </c>
    </row>
    <row r="607">
      <c r="A607" s="9" t="str">
        <f>VLOOKUP(24807,$M$2:$N$42,2,FALSE)</f>
        <v>AU (AU.B.Bystrica)</v>
      </c>
      <c r="B607" t="s">
        <v>7</v>
      </c>
      <c r="C607" t="s">
        <v>87</v>
      </c>
      <c r="D607" t="str">
        <f>CONCATENATE(A607,B607,C607)</f>
        <v>AU (AU.B.Bystrica)IInštrumentalista</v>
      </c>
      <c r="E607" s="18">
        <v>0.5</v>
      </c>
      <c r="F607" s="18">
        <v>1</v>
      </c>
    </row>
    <row r="608">
      <c r="A608" s="9" t="str">
        <f>VLOOKUP(24807,$M$2:$N$42,2,FALSE)</f>
        <v>AU (AU.B.Bystrica)</v>
      </c>
      <c r="B608" t="s">
        <v>7</v>
      </c>
      <c r="C608" t="s">
        <v>88</v>
      </c>
      <c r="D608" t="str">
        <f>CONCATENATE(A608,B608,C608)</f>
        <v>AU (AU.B.Bystrica)IKurátor výstavy</v>
      </c>
      <c r="E608" s="18">
        <v>1</v>
      </c>
      <c r="F608" s="18">
        <v>1</v>
      </c>
    </row>
    <row r="609">
      <c r="A609" s="9" t="str">
        <f>VLOOKUP(24807,$M$2:$N$42,2,FALSE)</f>
        <v>AU (AU.B.Bystrica)</v>
      </c>
      <c r="B609" t="s">
        <v>7</v>
      </c>
      <c r="C609" t="s">
        <v>99</v>
      </c>
      <c r="D609" t="str">
        <f>CONCATENATE(A609,B609,C609)</f>
        <v>AU (AU.B.Bystrica)ISpevák - sólista</v>
      </c>
      <c r="E609" s="18">
        <v>1</v>
      </c>
      <c r="F609" s="18">
        <v>1</v>
      </c>
    </row>
    <row r="610">
      <c r="A610" s="9" t="str">
        <f>VLOOKUP(24807,$M$2:$N$42,2,FALSE)</f>
        <v>AU (AU.B.Bystrica)</v>
      </c>
      <c r="B610" t="s">
        <v>89</v>
      </c>
      <c r="C610" t="s">
        <v>130</v>
      </c>
      <c r="D610" t="str">
        <f>CONCATENATE(A610,B610,C610)</f>
        <v>AU (AU.B.Bystrica)SM1Autor hudby</v>
      </c>
      <c r="E610" s="18">
        <v>1.83334</v>
      </c>
      <c r="F610" s="18">
        <v>3</v>
      </c>
    </row>
    <row r="611">
      <c r="A611" s="9" t="str">
        <f>VLOOKUP(24807,$M$2:$N$42,2,FALSE)</f>
        <v>AU (AU.B.Bystrica)</v>
      </c>
      <c r="B611" t="s">
        <v>89</v>
      </c>
      <c r="C611" t="s">
        <v>131</v>
      </c>
      <c r="D611" t="str">
        <f>CONCATENATE(A611,B611,C611)</f>
        <v>AU (AU.B.Bystrica)SM1Autor pohybovej spolupráce</v>
      </c>
      <c r="E611" s="18">
        <v>1</v>
      </c>
      <c r="F611" s="18">
        <v>1</v>
      </c>
    </row>
    <row r="612">
      <c r="A612" s="9" t="str">
        <f>VLOOKUP(24807,$M$2:$N$42,2,FALSE)</f>
        <v>AU (AU.B.Bystrica)</v>
      </c>
      <c r="B612" t="s">
        <v>89</v>
      </c>
      <c r="C612" t="s">
        <v>90</v>
      </c>
      <c r="D612" t="str">
        <f>CONCATENATE(A612,B612,C612)</f>
        <v>AU (AU.B.Bystrica)SM1Dirigent</v>
      </c>
      <c r="E612" s="18">
        <v>3</v>
      </c>
      <c r="F612" s="18">
        <v>3</v>
      </c>
    </row>
    <row r="613">
      <c r="A613" s="9" t="str">
        <f>VLOOKUP(24807,$M$2:$N$42,2,FALSE)</f>
        <v>AU (AU.B.Bystrica)</v>
      </c>
      <c r="B613" t="s">
        <v>89</v>
      </c>
      <c r="C613" t="s">
        <v>96</v>
      </c>
      <c r="D613" t="str">
        <f>CONCATENATE(A613,B613,C613)</f>
        <v>AU (AU.B.Bystrica)SM1Dramaturg</v>
      </c>
      <c r="E613" s="18">
        <v>5</v>
      </c>
      <c r="F613" s="18">
        <v>5</v>
      </c>
    </row>
    <row r="614">
      <c r="A614" s="9" t="str">
        <f>VLOOKUP(24807,$M$2:$N$42,2,FALSE)</f>
        <v>AU (AU.B.Bystrica)</v>
      </c>
      <c r="B614" t="s">
        <v>89</v>
      </c>
      <c r="C614" t="s">
        <v>136</v>
      </c>
      <c r="D614" t="str">
        <f>CONCATENATE(A614,B614,C614)</f>
        <v>AU (AU.B.Bystrica)SM1Herec vo vedľajšej úlohe</v>
      </c>
      <c r="E614" s="18">
        <v>2</v>
      </c>
      <c r="F614" s="18">
        <v>3</v>
      </c>
    </row>
    <row r="615">
      <c r="A615" s="9" t="str">
        <f>VLOOKUP(24807,$M$2:$N$42,2,FALSE)</f>
        <v>AU (AU.B.Bystrica)</v>
      </c>
      <c r="B615" t="s">
        <v>89</v>
      </c>
      <c r="C615" t="s">
        <v>87</v>
      </c>
      <c r="D615" t="str">
        <f>CONCATENATE(A615,B615,C615)</f>
        <v>AU (AU.B.Bystrica)SM1Inštrumentalista</v>
      </c>
      <c r="E615" s="18">
        <v>7.33686</v>
      </c>
      <c r="F615" s="18">
        <v>25</v>
      </c>
    </row>
    <row r="616">
      <c r="A616" s="9" t="str">
        <f>VLOOKUP(24807,$M$2:$N$42,2,FALSE)</f>
        <v>AU (AU.B.Bystrica)</v>
      </c>
      <c r="B616" t="s">
        <v>89</v>
      </c>
      <c r="C616" t="s">
        <v>103</v>
      </c>
      <c r="D616" t="str">
        <f>CONCATENATE(A616,B616,C616)</f>
        <v>AU (AU.B.Bystrica)SM1Inštrumentalista - sólista</v>
      </c>
      <c r="E616" s="18">
        <v>8.4917</v>
      </c>
      <c r="F616" s="18">
        <v>11</v>
      </c>
    </row>
    <row r="617">
      <c r="A617" s="9" t="str">
        <f>VLOOKUP(24807,$M$2:$N$42,2,FALSE)</f>
        <v>AU (AU.B.Bystrica)</v>
      </c>
      <c r="B617" t="s">
        <v>89</v>
      </c>
      <c r="C617" t="s">
        <v>142</v>
      </c>
      <c r="D617" t="str">
        <f>CONCATENATE(A617,B617,C617)</f>
        <v>AU (AU.B.Bystrica)SM1Kostýmový výtvarník</v>
      </c>
      <c r="E617" s="18">
        <v>1</v>
      </c>
      <c r="F617" s="18">
        <v>1</v>
      </c>
    </row>
    <row r="618">
      <c r="A618" s="9" t="str">
        <f>VLOOKUP(24807,$M$2:$N$42,2,FALSE)</f>
        <v>AU (AU.B.Bystrica)</v>
      </c>
      <c r="B618" t="s">
        <v>89</v>
      </c>
      <c r="C618" t="s">
        <v>88</v>
      </c>
      <c r="D618" t="str">
        <f>CONCATENATE(A618,B618,C618)</f>
        <v>AU (AU.B.Bystrica)SM1Kurátor výstavy</v>
      </c>
      <c r="E618" s="18">
        <v>1</v>
      </c>
      <c r="F618" s="18">
        <v>1</v>
      </c>
    </row>
    <row r="619">
      <c r="A619" s="9" t="str">
        <f>VLOOKUP(24807,$M$2:$N$42,2,FALSE)</f>
        <v>AU (AU.B.Bystrica)</v>
      </c>
      <c r="B619" t="s">
        <v>89</v>
      </c>
      <c r="C619" t="s">
        <v>143</v>
      </c>
      <c r="D619" t="str">
        <f>CONCATENATE(A619,B619,C619)</f>
        <v>AU (AU.B.Bystrica)SM1Scénograf</v>
      </c>
      <c r="E619" s="18">
        <v>2</v>
      </c>
      <c r="F619" s="18">
        <v>2</v>
      </c>
    </row>
    <row r="620">
      <c r="A620" s="9" t="str">
        <f>VLOOKUP(24807,$M$2:$N$42,2,FALSE)</f>
        <v>AU (AU.B.Bystrica)</v>
      </c>
      <c r="B620" t="s">
        <v>89</v>
      </c>
      <c r="C620" t="s">
        <v>98</v>
      </c>
      <c r="D620" t="str">
        <f>CONCATENATE(A620,B620,C620)</f>
        <v>AU (AU.B.Bystrica)SM1Spevák</v>
      </c>
      <c r="E620" s="18">
        <v>0.5</v>
      </c>
      <c r="F620" s="18">
        <v>1</v>
      </c>
    </row>
    <row r="621">
      <c r="A621" s="9" t="str">
        <f>VLOOKUP(24807,$M$2:$N$42,2,FALSE)</f>
        <v>AU (AU.B.Bystrica)</v>
      </c>
      <c r="B621" t="s">
        <v>89</v>
      </c>
      <c r="C621" t="s">
        <v>99</v>
      </c>
      <c r="D621" t="str">
        <f>CONCATENATE(A621,B621,C621)</f>
        <v>AU (AU.B.Bystrica)SM1Spevák - sólista</v>
      </c>
      <c r="E621" s="18">
        <v>1.0909</v>
      </c>
      <c r="F621" s="18">
        <v>3</v>
      </c>
    </row>
    <row r="622">
      <c r="A622" s="9" t="str">
        <f>VLOOKUP(24807,$M$2:$N$42,2,FALSE)</f>
        <v>AU (AU.B.Bystrica)</v>
      </c>
      <c r="B622" t="s">
        <v>89</v>
      </c>
      <c r="C622" t="s">
        <v>91</v>
      </c>
      <c r="D622" t="str">
        <f>CONCATENATE(A622,B622,C622)</f>
        <v>AU (AU.B.Bystrica)SM1Výtvarník</v>
      </c>
      <c r="E622" s="18">
        <v>82.25</v>
      </c>
      <c r="F622" s="18">
        <v>83</v>
      </c>
    </row>
    <row r="623">
      <c r="A623" s="9" t="str">
        <f>VLOOKUP(24807,$M$2:$N$42,2,FALSE)</f>
        <v>AU (AU.B.Bystrica)</v>
      </c>
      <c r="B623" t="s">
        <v>89</v>
      </c>
      <c r="C623" t="s">
        <v>110</v>
      </c>
      <c r="D623" t="str">
        <f>CONCATENATE(A623,B623,C623)</f>
        <v>AU (AU.B.Bystrica)SM1Zbormajster</v>
      </c>
      <c r="E623" s="18">
        <v>2</v>
      </c>
      <c r="F623" s="18">
        <v>2</v>
      </c>
    </row>
    <row r="624">
      <c r="A624" s="9" t="str">
        <f>VLOOKUP(24807,$M$2:$N$42,2,FALSE)</f>
        <v>AU (AU.B.Bystrica)</v>
      </c>
      <c r="B624" t="s">
        <v>92</v>
      </c>
      <c r="C624" t="s">
        <v>129</v>
      </c>
      <c r="D624" t="str">
        <f>CONCATENATE(A624,B624,C624)</f>
        <v>AU (AU.B.Bystrica)SM2Autor dramatizácie literárneho diela</v>
      </c>
      <c r="E624" s="18">
        <v>1</v>
      </c>
      <c r="F624" s="18">
        <v>2</v>
      </c>
    </row>
    <row r="625">
      <c r="A625" s="9" t="str">
        <f>VLOOKUP(24807,$M$2:$N$42,2,FALSE)</f>
        <v>AU (AU.B.Bystrica)</v>
      </c>
      <c r="B625" t="s">
        <v>92</v>
      </c>
      <c r="C625" t="s">
        <v>130</v>
      </c>
      <c r="D625" t="str">
        <f>CONCATENATE(A625,B625,C625)</f>
        <v>AU (AU.B.Bystrica)SM2Autor hudby</v>
      </c>
      <c r="E625" s="18">
        <v>8</v>
      </c>
      <c r="F625" s="18">
        <v>8</v>
      </c>
    </row>
    <row r="626">
      <c r="A626" s="9" t="str">
        <f>VLOOKUP(24807,$M$2:$N$42,2,FALSE)</f>
        <v>AU (AU.B.Bystrica)</v>
      </c>
      <c r="B626" t="s">
        <v>92</v>
      </c>
      <c r="C626" t="s">
        <v>131</v>
      </c>
      <c r="D626" t="str">
        <f>CONCATENATE(A626,B626,C626)</f>
        <v>AU (AU.B.Bystrica)SM2Autor pohybovej spolupráce</v>
      </c>
      <c r="E626" s="18">
        <v>2</v>
      </c>
      <c r="F626" s="18">
        <v>2</v>
      </c>
    </row>
    <row r="627">
      <c r="A627" s="9" t="str">
        <f>VLOOKUP(24807,$M$2:$N$42,2,FALSE)</f>
        <v>AU (AU.B.Bystrica)</v>
      </c>
      <c r="B627" t="s">
        <v>92</v>
      </c>
      <c r="C627" t="s">
        <v>152</v>
      </c>
      <c r="D627" t="str">
        <f>CONCATENATE(A627,B627,C627)</f>
        <v>AU (AU.B.Bystrica)SM2Autor textu</v>
      </c>
      <c r="E627" s="18">
        <v>0.5</v>
      </c>
      <c r="F627" s="18">
        <v>1</v>
      </c>
    </row>
    <row r="628">
      <c r="A628" s="9" t="str">
        <f>VLOOKUP(24807,$M$2:$N$42,2,FALSE)</f>
        <v>AU (AU.B.Bystrica)</v>
      </c>
      <c r="B628" t="s">
        <v>92</v>
      </c>
      <c r="C628" t="s">
        <v>90</v>
      </c>
      <c r="D628" t="str">
        <f>CONCATENATE(A628,B628,C628)</f>
        <v>AU (AU.B.Bystrica)SM2Dirigent</v>
      </c>
      <c r="E628" s="18">
        <v>3</v>
      </c>
      <c r="F628" s="18">
        <v>3</v>
      </c>
    </row>
    <row r="629">
      <c r="A629" s="9" t="str">
        <f>VLOOKUP(24807,$M$2:$N$42,2,FALSE)</f>
        <v>AU (AU.B.Bystrica)</v>
      </c>
      <c r="B629" t="s">
        <v>92</v>
      </c>
      <c r="C629" t="s">
        <v>135</v>
      </c>
      <c r="D629" t="str">
        <f>CONCATENATE(A629,B629,C629)</f>
        <v>AU (AU.B.Bystrica)SM2Herec v hlavnej úlohe</v>
      </c>
      <c r="E629" s="18">
        <v>1.2</v>
      </c>
      <c r="F629" s="18">
        <v>2</v>
      </c>
    </row>
    <row r="630">
      <c r="A630" s="9" t="str">
        <f>VLOOKUP(24807,$M$2:$N$42,2,FALSE)</f>
        <v>AU (AU.B.Bystrica)</v>
      </c>
      <c r="B630" t="s">
        <v>92</v>
      </c>
      <c r="C630" t="s">
        <v>87</v>
      </c>
      <c r="D630" t="str">
        <f>CONCATENATE(A630,B630,C630)</f>
        <v>AU (AU.B.Bystrica)SM2Inštrumentalista</v>
      </c>
      <c r="E630" s="18">
        <v>2.73334</v>
      </c>
      <c r="F630" s="18">
        <v>8</v>
      </c>
    </row>
    <row r="631">
      <c r="A631" s="9" t="str">
        <f>VLOOKUP(24807,$M$2:$N$42,2,FALSE)</f>
        <v>AU (AU.B.Bystrica)</v>
      </c>
      <c r="B631" t="s">
        <v>92</v>
      </c>
      <c r="C631" t="s">
        <v>103</v>
      </c>
      <c r="D631" t="str">
        <f>CONCATENATE(A631,B631,C631)</f>
        <v>AU (AU.B.Bystrica)SM2Inštrumentalista - sólista</v>
      </c>
      <c r="E631" s="18">
        <v>3.33334</v>
      </c>
      <c r="F631" s="18">
        <v>4</v>
      </c>
    </row>
    <row r="632">
      <c r="A632" s="9" t="str">
        <f>VLOOKUP(24807,$M$2:$N$42,2,FALSE)</f>
        <v>AU (AU.B.Bystrica)</v>
      </c>
      <c r="B632" t="s">
        <v>92</v>
      </c>
      <c r="C632" t="s">
        <v>88</v>
      </c>
      <c r="D632" t="str">
        <f>CONCATENATE(A632,B632,C632)</f>
        <v>AU (AU.B.Bystrica)SM2Kurátor výstavy</v>
      </c>
      <c r="E632" s="18">
        <v>1</v>
      </c>
      <c r="F632" s="18">
        <v>1</v>
      </c>
    </row>
    <row r="633">
      <c r="A633" s="9" t="str">
        <f>VLOOKUP(24807,$M$2:$N$42,2,FALSE)</f>
        <v>AU (AU.B.Bystrica)</v>
      </c>
      <c r="B633" t="s">
        <v>92</v>
      </c>
      <c r="C633" t="s">
        <v>111</v>
      </c>
      <c r="D633" t="str">
        <f>CONCATENATE(A633,B633,C633)</f>
        <v>AU (AU.B.Bystrica)SM2Režisér</v>
      </c>
      <c r="E633" s="18">
        <v>2</v>
      </c>
      <c r="F633" s="18">
        <v>2</v>
      </c>
    </row>
    <row r="634">
      <c r="A634" s="9" t="str">
        <f>VLOOKUP(24807,$M$2:$N$42,2,FALSE)</f>
        <v>AU (AU.B.Bystrica)</v>
      </c>
      <c r="B634" t="s">
        <v>92</v>
      </c>
      <c r="C634" t="s">
        <v>99</v>
      </c>
      <c r="D634" t="str">
        <f>CONCATENATE(A634,B634,C634)</f>
        <v>AU (AU.B.Bystrica)SM2Spevák - sólista</v>
      </c>
      <c r="E634" s="18">
        <v>3</v>
      </c>
      <c r="F634" s="18">
        <v>4</v>
      </c>
    </row>
    <row r="635">
      <c r="A635" s="9" t="str">
        <f>VLOOKUP(24807,$M$2:$N$42,2,FALSE)</f>
        <v>AU (AU.B.Bystrica)</v>
      </c>
      <c r="B635" t="s">
        <v>92</v>
      </c>
      <c r="C635" t="s">
        <v>91</v>
      </c>
      <c r="D635" t="str">
        <f>CONCATENATE(A635,B635,C635)</f>
        <v>AU (AU.B.Bystrica)SM2Výtvarník</v>
      </c>
      <c r="E635" s="18">
        <v>62</v>
      </c>
      <c r="F635" s="18">
        <v>62</v>
      </c>
    </row>
    <row r="636">
      <c r="A636" s="9" t="str">
        <f>VLOOKUP(24807,$M$2:$N$42,2,FALSE)</f>
        <v>AU (AU.B.Bystrica)</v>
      </c>
      <c r="B636" t="s">
        <v>93</v>
      </c>
      <c r="C636" t="s">
        <v>130</v>
      </c>
      <c r="D636" t="str">
        <f>CONCATENATE(A636,B636,C636)</f>
        <v>AU (AU.B.Bystrica)SM3Autor hudby</v>
      </c>
      <c r="E636" s="18">
        <v>8</v>
      </c>
      <c r="F636" s="18">
        <v>8</v>
      </c>
    </row>
    <row r="637">
      <c r="A637" s="9" t="str">
        <f>VLOOKUP(24807,$M$2:$N$42,2,FALSE)</f>
        <v>AU (AU.B.Bystrica)</v>
      </c>
      <c r="B637" t="s">
        <v>93</v>
      </c>
      <c r="C637" t="s">
        <v>90</v>
      </c>
      <c r="D637" t="str">
        <f>CONCATENATE(A637,B637,C637)</f>
        <v>AU (AU.B.Bystrica)SM3Dirigent</v>
      </c>
      <c r="E637" s="18">
        <v>54</v>
      </c>
      <c r="F637" s="18">
        <v>54</v>
      </c>
    </row>
    <row r="638">
      <c r="A638" s="9" t="str">
        <f>VLOOKUP(24807,$M$2:$N$42,2,FALSE)</f>
        <v>AU (AU.B.Bystrica)</v>
      </c>
      <c r="B638" t="s">
        <v>93</v>
      </c>
      <c r="C638" t="s">
        <v>87</v>
      </c>
      <c r="D638" t="str">
        <f>CONCATENATE(A638,B638,C638)</f>
        <v>AU (AU.B.Bystrica)SM3Inštrumentalista</v>
      </c>
      <c r="E638" s="18">
        <v>24.7662</v>
      </c>
      <c r="F638" s="18">
        <v>57</v>
      </c>
    </row>
    <row r="639">
      <c r="A639" s="9" t="str">
        <f>VLOOKUP(24807,$M$2:$N$42,2,FALSE)</f>
        <v>AU (AU.B.Bystrica)</v>
      </c>
      <c r="B639" t="s">
        <v>93</v>
      </c>
      <c r="C639" t="s">
        <v>103</v>
      </c>
      <c r="D639" t="str">
        <f>CONCATENATE(A639,B639,C639)</f>
        <v>AU (AU.B.Bystrica)SM3Inštrumentalista - sólista</v>
      </c>
      <c r="E639" s="18">
        <v>101.33336</v>
      </c>
      <c r="F639" s="18">
        <v>108</v>
      </c>
    </row>
    <row r="640">
      <c r="A640" s="9" t="str">
        <f>VLOOKUP(24807,$M$2:$N$42,2,FALSE)</f>
        <v>AU (AU.B.Bystrica)</v>
      </c>
      <c r="B640" t="s">
        <v>93</v>
      </c>
      <c r="C640" t="s">
        <v>88</v>
      </c>
      <c r="D640" t="str">
        <f>CONCATENATE(A640,B640,C640)</f>
        <v>AU (AU.B.Bystrica)SM3Kurátor výstavy</v>
      </c>
      <c r="E640" s="18">
        <v>3.25</v>
      </c>
      <c r="F640" s="18">
        <v>4</v>
      </c>
    </row>
    <row r="641">
      <c r="A641" s="9" t="str">
        <f>VLOOKUP(24807,$M$2:$N$42,2,FALSE)</f>
        <v>AU (AU.B.Bystrica)</v>
      </c>
      <c r="B641" t="s">
        <v>93</v>
      </c>
      <c r="C641" t="s">
        <v>111</v>
      </c>
      <c r="D641" t="str">
        <f>CONCATENATE(A641,B641,C641)</f>
        <v>AU (AU.B.Bystrica)SM3Režisér</v>
      </c>
      <c r="E641" s="18">
        <v>1</v>
      </c>
      <c r="F641" s="18">
        <v>1</v>
      </c>
    </row>
    <row r="642">
      <c r="A642" s="9" t="str">
        <f>VLOOKUP(24807,$M$2:$N$42,2,FALSE)</f>
        <v>AU (AU.B.Bystrica)</v>
      </c>
      <c r="B642" t="s">
        <v>93</v>
      </c>
      <c r="C642" t="s">
        <v>99</v>
      </c>
      <c r="D642" t="str">
        <f>CONCATENATE(A642,B642,C642)</f>
        <v>AU (AU.B.Bystrica)SM3Spevák - sólista</v>
      </c>
      <c r="E642" s="18">
        <v>83.95</v>
      </c>
      <c r="F642" s="18">
        <v>89</v>
      </c>
    </row>
    <row r="643">
      <c r="A643" s="9" t="str">
        <f>VLOOKUP(24807,$M$2:$N$42,2,FALSE)</f>
        <v>AU (AU.B.Bystrica)</v>
      </c>
      <c r="B643" t="s">
        <v>93</v>
      </c>
      <c r="C643" t="s">
        <v>91</v>
      </c>
      <c r="D643" t="str">
        <f>CONCATENATE(A643,B643,C643)</f>
        <v>AU (AU.B.Bystrica)SM3Výtvarník</v>
      </c>
      <c r="E643" s="18">
        <v>64</v>
      </c>
      <c r="F643" s="18">
        <v>64</v>
      </c>
    </row>
    <row r="644">
      <c r="A644" s="9" t="str">
        <f>VLOOKUP(24807,$M$2:$N$42,2,FALSE)</f>
        <v>AU (AU.B.Bystrica)</v>
      </c>
      <c r="B644" t="s">
        <v>93</v>
      </c>
      <c r="C644" t="s">
        <v>164</v>
      </c>
      <c r="D644" t="str">
        <f>CONCATENATE(A644,B644,C644)</f>
        <v>AU (AU.B.Bystrica)SM3Zvukár</v>
      </c>
      <c r="E644" s="18">
        <v>1</v>
      </c>
      <c r="F644" s="18">
        <v>1</v>
      </c>
    </row>
    <row r="645">
      <c r="A645" s="9" t="str">
        <f>VLOOKUP(24807,$M$2:$N$42,2,FALSE)</f>
        <v>AU (AU.B.Bystrica)</v>
      </c>
      <c r="B645" t="s">
        <v>94</v>
      </c>
      <c r="C645" t="s">
        <v>124</v>
      </c>
      <c r="D645" t="str">
        <f>CONCATENATE(A645,B645,C645)</f>
        <v>AU (AU.B.Bystrica)SN1Architekt</v>
      </c>
      <c r="E645" s="18">
        <v>0.04</v>
      </c>
      <c r="F645" s="18">
        <v>1</v>
      </c>
    </row>
    <row r="646">
      <c r="A646" s="9" t="str">
        <f>VLOOKUP(24807,$M$2:$N$42,2,FALSE)</f>
        <v>AU (AU.B.Bystrica)</v>
      </c>
      <c r="B646" t="s">
        <v>94</v>
      </c>
      <c r="C646" t="s">
        <v>130</v>
      </c>
      <c r="D646" t="str">
        <f>CONCATENATE(A646,B646,C646)</f>
        <v>AU (AU.B.Bystrica)SN1Autor hudby</v>
      </c>
      <c r="E646" s="18">
        <v>0.25</v>
      </c>
      <c r="F646" s="18">
        <v>1</v>
      </c>
    </row>
    <row r="647">
      <c r="A647" s="9" t="str">
        <f>VLOOKUP(24807,$M$2:$N$42,2,FALSE)</f>
        <v>AU (AU.B.Bystrica)</v>
      </c>
      <c r="B647" t="s">
        <v>94</v>
      </c>
      <c r="C647" t="s">
        <v>131</v>
      </c>
      <c r="D647" t="str">
        <f>CONCATENATE(A647,B647,C647)</f>
        <v>AU (AU.B.Bystrica)SN1Autor pohybovej spolupráce</v>
      </c>
      <c r="E647" s="18">
        <v>2</v>
      </c>
      <c r="F647" s="18">
        <v>2</v>
      </c>
    </row>
    <row r="648">
      <c r="A648" s="9" t="str">
        <f>VLOOKUP(24807,$M$2:$N$42,2,FALSE)</f>
        <v>AU (AU.B.Bystrica)</v>
      </c>
      <c r="B648" t="s">
        <v>94</v>
      </c>
      <c r="C648" t="s">
        <v>90</v>
      </c>
      <c r="D648" t="str">
        <f>CONCATENATE(A648,B648,C648)</f>
        <v>AU (AU.B.Bystrica)SN1Dirigent</v>
      </c>
      <c r="E648" s="18">
        <v>12</v>
      </c>
      <c r="F648" s="18">
        <v>12</v>
      </c>
    </row>
    <row r="649">
      <c r="A649" s="9" t="str">
        <f>VLOOKUP(24807,$M$2:$N$42,2,FALSE)</f>
        <v>AU (AU.B.Bystrica)</v>
      </c>
      <c r="B649" t="s">
        <v>94</v>
      </c>
      <c r="C649" t="s">
        <v>85</v>
      </c>
      <c r="D649" t="str">
        <f>CONCATENATE(A649,B649,C649)</f>
        <v>AU (AU.B.Bystrica)SN1Dizajnér</v>
      </c>
      <c r="E649" s="18">
        <v>1</v>
      </c>
      <c r="F649" s="18">
        <v>1</v>
      </c>
    </row>
    <row r="650">
      <c r="A650" s="9" t="str">
        <f>VLOOKUP(24807,$M$2:$N$42,2,FALSE)</f>
        <v>AU (AU.B.Bystrica)</v>
      </c>
      <c r="B650" t="s">
        <v>94</v>
      </c>
      <c r="C650" t="s">
        <v>96</v>
      </c>
      <c r="D650" t="str">
        <f>CONCATENATE(A650,B650,C650)</f>
        <v>AU (AU.B.Bystrica)SN1Dramaturg</v>
      </c>
      <c r="E650" s="18">
        <v>6</v>
      </c>
      <c r="F650" s="18">
        <v>6</v>
      </c>
    </row>
    <row r="651">
      <c r="A651" s="9" t="str">
        <f>VLOOKUP(24807,$M$2:$N$42,2,FALSE)</f>
        <v>AU (AU.B.Bystrica)</v>
      </c>
      <c r="B651" t="s">
        <v>94</v>
      </c>
      <c r="C651" t="s">
        <v>135</v>
      </c>
      <c r="D651" t="str">
        <f>CONCATENATE(A651,B651,C651)</f>
        <v>AU (AU.B.Bystrica)SN1Herec v hlavnej úlohe</v>
      </c>
      <c r="E651" s="18">
        <v>2.83334</v>
      </c>
      <c r="F651" s="18">
        <v>6</v>
      </c>
    </row>
    <row r="652">
      <c r="A652" s="9" t="str">
        <f>VLOOKUP(24807,$M$2:$N$42,2,FALSE)</f>
        <v>AU (AU.B.Bystrica)</v>
      </c>
      <c r="B652" t="s">
        <v>94</v>
      </c>
      <c r="C652" t="s">
        <v>135</v>
      </c>
      <c r="D652" t="str">
        <f>CONCATENATE(A652,B652,C652)</f>
        <v>AU (AU.B.Bystrica)SN1Herec v hlavnej úlohe</v>
      </c>
      <c r="E652" s="18">
        <v>3.2</v>
      </c>
      <c r="F652" s="18">
        <v>4</v>
      </c>
    </row>
    <row r="653">
      <c r="A653" s="9" t="str">
        <f>VLOOKUP(24807,$M$2:$N$42,2,FALSE)</f>
        <v>AU (AU.B.Bystrica)</v>
      </c>
      <c r="B653" t="s">
        <v>94</v>
      </c>
      <c r="C653" t="s">
        <v>136</v>
      </c>
      <c r="D653" t="str">
        <f>CONCATENATE(A653,B653,C653)</f>
        <v>AU (AU.B.Bystrica)SN1Herec vo vedľajšej úlohe</v>
      </c>
      <c r="E653" s="18">
        <v>1.1</v>
      </c>
      <c r="F653" s="18">
        <v>3</v>
      </c>
    </row>
    <row r="654">
      <c r="A654" s="9" t="str">
        <f>VLOOKUP(24807,$M$2:$N$42,2,FALSE)</f>
        <v>AU (AU.B.Bystrica)</v>
      </c>
      <c r="B654" t="s">
        <v>94</v>
      </c>
      <c r="C654" t="s">
        <v>136</v>
      </c>
      <c r="D654" t="str">
        <f>CONCATENATE(A654,B654,C654)</f>
        <v>AU (AU.B.Bystrica)SN1Herec vo vedľajšej úlohe</v>
      </c>
      <c r="E654" s="18">
        <v>0.42865</v>
      </c>
      <c r="F654" s="18">
        <v>3</v>
      </c>
    </row>
    <row r="655">
      <c r="A655" s="9" t="str">
        <f>VLOOKUP(24807,$M$2:$N$42,2,FALSE)</f>
        <v>AU (AU.B.Bystrica)</v>
      </c>
      <c r="B655" t="s">
        <v>94</v>
      </c>
      <c r="C655" t="s">
        <v>87</v>
      </c>
      <c r="D655" t="str">
        <f>CONCATENATE(A655,B655,C655)</f>
        <v>AU (AU.B.Bystrica)SN1Inštrumentalista</v>
      </c>
      <c r="E655" s="18">
        <v>2.96672</v>
      </c>
      <c r="F655" s="18">
        <v>23</v>
      </c>
    </row>
    <row r="656">
      <c r="A656" s="9" t="str">
        <f>VLOOKUP(24807,$M$2:$N$42,2,FALSE)</f>
        <v>AU (AU.B.Bystrica)</v>
      </c>
      <c r="B656" t="s">
        <v>94</v>
      </c>
      <c r="C656" t="s">
        <v>103</v>
      </c>
      <c r="D656" t="str">
        <f>CONCATENATE(A656,B656,C656)</f>
        <v>AU (AU.B.Bystrica)SN1Inštrumentalista - sólista</v>
      </c>
      <c r="E656" s="18">
        <v>15.35</v>
      </c>
      <c r="F656" s="18">
        <v>22</v>
      </c>
    </row>
    <row r="657">
      <c r="A657" s="9" t="str">
        <f>VLOOKUP(24807,$M$2:$N$42,2,FALSE)</f>
        <v>AU (AU.B.Bystrica)</v>
      </c>
      <c r="B657" t="s">
        <v>94</v>
      </c>
      <c r="C657" t="s">
        <v>165</v>
      </c>
      <c r="D657" t="str">
        <f>CONCATENATE(A657,B657,C657)</f>
        <v>AU (AU.B.Bystrica)SN1Kolorista</v>
      </c>
      <c r="E657" s="18">
        <v>3</v>
      </c>
      <c r="F657" s="18">
        <v>3</v>
      </c>
    </row>
    <row r="658">
      <c r="A658" s="9" t="str">
        <f>VLOOKUP(24807,$M$2:$N$42,2,FALSE)</f>
        <v>AU (AU.B.Bystrica)</v>
      </c>
      <c r="B658" t="s">
        <v>94</v>
      </c>
      <c r="C658" t="s">
        <v>142</v>
      </c>
      <c r="D658" t="str">
        <f>CONCATENATE(A658,B658,C658)</f>
        <v>AU (AU.B.Bystrica)SN1Kostýmový výtvarník</v>
      </c>
      <c r="E658" s="18">
        <v>1</v>
      </c>
      <c r="F658" s="18">
        <v>1</v>
      </c>
    </row>
    <row r="659">
      <c r="A659" s="9" t="str">
        <f>VLOOKUP(24807,$M$2:$N$42,2,FALSE)</f>
        <v>AU (AU.B.Bystrica)</v>
      </c>
      <c r="B659" t="s">
        <v>94</v>
      </c>
      <c r="C659" t="s">
        <v>88</v>
      </c>
      <c r="D659" t="str">
        <f>CONCATENATE(A659,B659,C659)</f>
        <v>AU (AU.B.Bystrica)SN1Kurátor výstavy</v>
      </c>
      <c r="E659" s="18">
        <v>2</v>
      </c>
      <c r="F659" s="18">
        <v>2</v>
      </c>
    </row>
    <row r="660">
      <c r="A660" s="9" t="str">
        <f>VLOOKUP(24807,$M$2:$N$42,2,FALSE)</f>
        <v>AU (AU.B.Bystrica)</v>
      </c>
      <c r="B660" t="s">
        <v>94</v>
      </c>
      <c r="C660" t="s">
        <v>138</v>
      </c>
      <c r="D660" t="str">
        <f>CONCATENATE(A660,B660,C660)</f>
        <v>AU (AU.B.Bystrica)SN1Prekladateľ</v>
      </c>
      <c r="E660" s="18">
        <v>1</v>
      </c>
      <c r="F660" s="18">
        <v>1</v>
      </c>
    </row>
    <row r="661">
      <c r="A661" s="9" t="str">
        <f>VLOOKUP(24807,$M$2:$N$42,2,FALSE)</f>
        <v>AU (AU.B.Bystrica)</v>
      </c>
      <c r="B661" t="s">
        <v>94</v>
      </c>
      <c r="C661" t="s">
        <v>139</v>
      </c>
      <c r="D661" t="str">
        <f>CONCATENATE(A661,B661,C661)</f>
        <v>AU (AU.B.Bystrica)SN1Producent</v>
      </c>
      <c r="E661" s="18">
        <v>1.5</v>
      </c>
      <c r="F661" s="18">
        <v>3</v>
      </c>
    </row>
    <row r="662">
      <c r="A662" s="9" t="str">
        <f>VLOOKUP(24807,$M$2:$N$42,2,FALSE)</f>
        <v>AU (AU.B.Bystrica)</v>
      </c>
      <c r="B662" t="s">
        <v>94</v>
      </c>
      <c r="C662" t="s">
        <v>111</v>
      </c>
      <c r="D662" t="str">
        <f>CONCATENATE(A662,B662,C662)</f>
        <v>AU (AU.B.Bystrica)SN1Režisér</v>
      </c>
      <c r="E662" s="18">
        <v>2</v>
      </c>
      <c r="F662" s="18">
        <v>2</v>
      </c>
    </row>
    <row r="663">
      <c r="A663" s="9" t="str">
        <f>VLOOKUP(24807,$M$2:$N$42,2,FALSE)</f>
        <v>AU (AU.B.Bystrica)</v>
      </c>
      <c r="B663" t="s">
        <v>94</v>
      </c>
      <c r="C663" t="s">
        <v>143</v>
      </c>
      <c r="D663" t="str">
        <f>CONCATENATE(A663,B663,C663)</f>
        <v>AU (AU.B.Bystrica)SN1Scénograf</v>
      </c>
      <c r="E663" s="18">
        <v>1</v>
      </c>
      <c r="F663" s="18">
        <v>1</v>
      </c>
    </row>
    <row r="664">
      <c r="A664" s="9" t="str">
        <f>VLOOKUP(24807,$M$2:$N$42,2,FALSE)</f>
        <v>AU (AU.B.Bystrica)</v>
      </c>
      <c r="B664" t="s">
        <v>94</v>
      </c>
      <c r="C664" t="s">
        <v>98</v>
      </c>
      <c r="D664" t="str">
        <f>CONCATENATE(A664,B664,C664)</f>
        <v>AU (AU.B.Bystrica)SN1Spevák</v>
      </c>
      <c r="E664" s="18">
        <v>1.19334</v>
      </c>
      <c r="F664" s="18">
        <v>5</v>
      </c>
    </row>
    <row r="665">
      <c r="A665" s="9" t="str">
        <f>VLOOKUP(24807,$M$2:$N$42,2,FALSE)</f>
        <v>AU (AU.B.Bystrica)</v>
      </c>
      <c r="B665" t="s">
        <v>94</v>
      </c>
      <c r="C665" t="s">
        <v>99</v>
      </c>
      <c r="D665" t="str">
        <f>CONCATENATE(A665,B665,C665)</f>
        <v>AU (AU.B.Bystrica)SN1Spevák - sólista</v>
      </c>
      <c r="E665" s="18">
        <v>5.83337</v>
      </c>
      <c r="F665" s="18">
        <v>11</v>
      </c>
    </row>
    <row r="666">
      <c r="A666" s="9" t="str">
        <f>VLOOKUP(24807,$M$2:$N$42,2,FALSE)</f>
        <v>AU (AU.B.Bystrica)</v>
      </c>
      <c r="B666" t="s">
        <v>94</v>
      </c>
      <c r="C666" t="s">
        <v>117</v>
      </c>
      <c r="D666" t="str">
        <f>CONCATENATE(A666,B666,C666)</f>
        <v>AU (AU.B.Bystrica)SN1Strihač</v>
      </c>
      <c r="E666" s="18">
        <v>0.1667</v>
      </c>
      <c r="F666" s="18">
        <v>1</v>
      </c>
    </row>
    <row r="667">
      <c r="A667" s="9" t="str">
        <f>VLOOKUP(24807,$M$2:$N$42,2,FALSE)</f>
        <v>AU (AU.B.Bystrica)</v>
      </c>
      <c r="B667" t="s">
        <v>94</v>
      </c>
      <c r="C667" t="s">
        <v>91</v>
      </c>
      <c r="D667" t="str">
        <f>CONCATENATE(A667,B667,C667)</f>
        <v>AU (AU.B.Bystrica)SN1Výtvarník</v>
      </c>
      <c r="E667" s="18">
        <v>47</v>
      </c>
      <c r="F667" s="18">
        <v>48</v>
      </c>
    </row>
    <row r="668">
      <c r="A668" s="9" t="str">
        <f>VLOOKUP(24807,$M$2:$N$42,2,FALSE)</f>
        <v>AU (AU.B.Bystrica)</v>
      </c>
      <c r="B668" t="s">
        <v>94</v>
      </c>
      <c r="C668" t="s">
        <v>110</v>
      </c>
      <c r="D668" t="str">
        <f>CONCATENATE(A668,B668,C668)</f>
        <v>AU (AU.B.Bystrica)SN1Zbormajster</v>
      </c>
      <c r="E668" s="18">
        <v>1</v>
      </c>
      <c r="F668" s="18">
        <v>1</v>
      </c>
    </row>
    <row r="669">
      <c r="A669" s="9" t="str">
        <f>VLOOKUP(24807,$M$2:$N$42,2,FALSE)</f>
        <v>AU (AU.B.Bystrica)</v>
      </c>
      <c r="B669" t="s">
        <v>100</v>
      </c>
      <c r="C669" t="s">
        <v>166</v>
      </c>
      <c r="D669" t="str">
        <f>CONCATENATE(A669,B669,C669)</f>
        <v>AU (AU.B.Bystrica)SN2Autor libreta</v>
      </c>
      <c r="E669" s="18">
        <v>0.5</v>
      </c>
      <c r="F669" s="18">
        <v>1</v>
      </c>
    </row>
    <row r="670">
      <c r="A670" s="9" t="str">
        <f>VLOOKUP(24807,$M$2:$N$42,2,FALSE)</f>
        <v>AU (AU.B.Bystrica)</v>
      </c>
      <c r="B670" t="s">
        <v>100</v>
      </c>
      <c r="C670" t="s">
        <v>131</v>
      </c>
      <c r="D670" t="str">
        <f>CONCATENATE(A670,B670,C670)</f>
        <v>AU (AU.B.Bystrica)SN2Autor pohybovej spolupráce</v>
      </c>
      <c r="E670" s="18">
        <v>2</v>
      </c>
      <c r="F670" s="18">
        <v>2</v>
      </c>
    </row>
    <row r="671">
      <c r="A671" s="9" t="str">
        <f>VLOOKUP(24807,$M$2:$N$42,2,FALSE)</f>
        <v>AU (AU.B.Bystrica)</v>
      </c>
      <c r="B671" t="s">
        <v>100</v>
      </c>
      <c r="C671" t="s">
        <v>90</v>
      </c>
      <c r="D671" t="str">
        <f>CONCATENATE(A671,B671,C671)</f>
        <v>AU (AU.B.Bystrica)SN2Dirigent</v>
      </c>
      <c r="E671" s="18">
        <v>6</v>
      </c>
      <c r="F671" s="18">
        <v>6</v>
      </c>
    </row>
    <row r="672">
      <c r="A672" s="9" t="str">
        <f>VLOOKUP(24807,$M$2:$N$42,2,FALSE)</f>
        <v>AU (AU.B.Bystrica)</v>
      </c>
      <c r="B672" t="s">
        <v>100</v>
      </c>
      <c r="C672" t="s">
        <v>85</v>
      </c>
      <c r="D672" t="str">
        <f>CONCATENATE(A672,B672,C672)</f>
        <v>AU (AU.B.Bystrica)SN2Dizajnér</v>
      </c>
      <c r="E672" s="18">
        <v>1</v>
      </c>
      <c r="F672" s="18">
        <v>1</v>
      </c>
    </row>
    <row r="673">
      <c r="A673" s="9" t="str">
        <f>VLOOKUP(24807,$M$2:$N$42,2,FALSE)</f>
        <v>AU (AU.B.Bystrica)</v>
      </c>
      <c r="B673" t="s">
        <v>100</v>
      </c>
      <c r="C673" t="s">
        <v>135</v>
      </c>
      <c r="D673" t="str">
        <f>CONCATENATE(A673,B673,C673)</f>
        <v>AU (AU.B.Bystrica)SN2Herec v hlavnej úlohe</v>
      </c>
      <c r="E673" s="18">
        <v>2.86667</v>
      </c>
      <c r="F673" s="18">
        <v>5</v>
      </c>
    </row>
    <row r="674">
      <c r="A674" s="9" t="str">
        <f>VLOOKUP(24807,$M$2:$N$42,2,FALSE)</f>
        <v>AU (AU.B.Bystrica)</v>
      </c>
      <c r="B674" t="s">
        <v>100</v>
      </c>
      <c r="C674" t="s">
        <v>136</v>
      </c>
      <c r="D674" t="str">
        <f>CONCATENATE(A674,B674,C674)</f>
        <v>AU (AU.B.Bystrica)SN2Herec vo vedľajšej úlohe</v>
      </c>
      <c r="E674" s="18">
        <v>2.01</v>
      </c>
      <c r="F674" s="18">
        <v>4</v>
      </c>
    </row>
    <row r="675">
      <c r="A675" s="9" t="str">
        <f>VLOOKUP(24807,$M$2:$N$42,2,FALSE)</f>
        <v>AU (AU.B.Bystrica)</v>
      </c>
      <c r="B675" t="s">
        <v>100</v>
      </c>
      <c r="C675" t="s">
        <v>87</v>
      </c>
      <c r="D675" t="str">
        <f>CONCATENATE(A675,B675,C675)</f>
        <v>AU (AU.B.Bystrica)SN2Inštrumentalista</v>
      </c>
      <c r="E675" s="18">
        <v>3.8389</v>
      </c>
      <c r="F675" s="18">
        <v>10</v>
      </c>
    </row>
    <row r="676">
      <c r="A676" s="9" t="str">
        <f>VLOOKUP(24807,$M$2:$N$42,2,FALSE)</f>
        <v>AU (AU.B.Bystrica)</v>
      </c>
      <c r="B676" t="s">
        <v>100</v>
      </c>
      <c r="C676" t="s">
        <v>103</v>
      </c>
      <c r="D676" t="str">
        <f>CONCATENATE(A676,B676,C676)</f>
        <v>AU (AU.B.Bystrica)SN2Inštrumentalista - sólista</v>
      </c>
      <c r="E676" s="18">
        <v>5</v>
      </c>
      <c r="F676" s="18">
        <v>5</v>
      </c>
    </row>
    <row r="677">
      <c r="A677" s="9" t="str">
        <f>VLOOKUP(24807,$M$2:$N$42,2,FALSE)</f>
        <v>AU (AU.B.Bystrica)</v>
      </c>
      <c r="B677" t="s">
        <v>100</v>
      </c>
      <c r="C677" t="s">
        <v>88</v>
      </c>
      <c r="D677" t="str">
        <f>CONCATENATE(A677,B677,C677)</f>
        <v>AU (AU.B.Bystrica)SN2Kurátor výstavy</v>
      </c>
      <c r="E677" s="18">
        <v>2</v>
      </c>
      <c r="F677" s="18">
        <v>2</v>
      </c>
    </row>
    <row r="678">
      <c r="A678" s="9" t="str">
        <f>VLOOKUP(24807,$M$2:$N$42,2,FALSE)</f>
        <v>AU (AU.B.Bystrica)</v>
      </c>
      <c r="B678" t="s">
        <v>100</v>
      </c>
      <c r="C678" t="s">
        <v>137</v>
      </c>
      <c r="D678" t="str">
        <f>CONCATENATE(A678,B678,C678)</f>
        <v>AU (AU.B.Bystrica)SN2Majster zvuku</v>
      </c>
      <c r="E678" s="18">
        <v>1</v>
      </c>
      <c r="F678" s="18">
        <v>1</v>
      </c>
    </row>
    <row r="679">
      <c r="A679" s="9" t="str">
        <f>VLOOKUP(24807,$M$2:$N$42,2,FALSE)</f>
        <v>AU (AU.B.Bystrica)</v>
      </c>
      <c r="B679" t="s">
        <v>100</v>
      </c>
      <c r="C679" t="s">
        <v>138</v>
      </c>
      <c r="D679" t="str">
        <f>CONCATENATE(A679,B679,C679)</f>
        <v>AU (AU.B.Bystrica)SN2Prekladateľ</v>
      </c>
      <c r="E679" s="18">
        <v>1</v>
      </c>
      <c r="F679" s="18">
        <v>1</v>
      </c>
    </row>
    <row r="680">
      <c r="A680" s="9" t="str">
        <f>VLOOKUP(24807,$M$2:$N$42,2,FALSE)</f>
        <v>AU (AU.B.Bystrica)</v>
      </c>
      <c r="B680" t="s">
        <v>100</v>
      </c>
      <c r="C680" t="s">
        <v>111</v>
      </c>
      <c r="D680" t="str">
        <f>CONCATENATE(A680,B680,C680)</f>
        <v>AU (AU.B.Bystrica)SN2Režisér</v>
      </c>
      <c r="E680" s="18">
        <v>3</v>
      </c>
      <c r="F680" s="18">
        <v>3</v>
      </c>
    </row>
    <row r="681">
      <c r="A681" s="9" t="str">
        <f>VLOOKUP(24807,$M$2:$N$42,2,FALSE)</f>
        <v>AU (AU.B.Bystrica)</v>
      </c>
      <c r="B681" t="s">
        <v>100</v>
      </c>
      <c r="C681" t="s">
        <v>111</v>
      </c>
      <c r="D681" t="str">
        <f>CONCATENATE(A681,B681,C681)</f>
        <v>AU (AU.B.Bystrica)SN2Režisér</v>
      </c>
      <c r="E681" s="18">
        <v>1</v>
      </c>
      <c r="F681" s="18">
        <v>1</v>
      </c>
    </row>
    <row r="682">
      <c r="A682" s="9" t="str">
        <f>VLOOKUP(24807,$M$2:$N$42,2,FALSE)</f>
        <v>AU (AU.B.Bystrica)</v>
      </c>
      <c r="B682" t="s">
        <v>100</v>
      </c>
      <c r="C682" t="s">
        <v>143</v>
      </c>
      <c r="D682" t="str">
        <f>CONCATENATE(A682,B682,C682)</f>
        <v>AU (AU.B.Bystrica)SN2Scénograf</v>
      </c>
      <c r="E682" s="18">
        <v>1</v>
      </c>
      <c r="F682" s="18">
        <v>1</v>
      </c>
    </row>
    <row r="683">
      <c r="A683" s="9" t="str">
        <f>VLOOKUP(24807,$M$2:$N$42,2,FALSE)</f>
        <v>AU (AU.B.Bystrica)</v>
      </c>
      <c r="B683" t="s">
        <v>100</v>
      </c>
      <c r="C683" t="s">
        <v>99</v>
      </c>
      <c r="D683" t="str">
        <f>CONCATENATE(A683,B683,C683)</f>
        <v>AU (AU.B.Bystrica)SN2Spevák - sólista</v>
      </c>
      <c r="E683" s="18">
        <v>1</v>
      </c>
      <c r="F683" s="18">
        <v>1</v>
      </c>
    </row>
    <row r="684">
      <c r="A684" s="9" t="str">
        <f>VLOOKUP(24807,$M$2:$N$42,2,FALSE)</f>
        <v>AU (AU.B.Bystrica)</v>
      </c>
      <c r="B684" t="s">
        <v>100</v>
      </c>
      <c r="C684" t="s">
        <v>91</v>
      </c>
      <c r="D684" t="str">
        <f>CONCATENATE(A684,B684,C684)</f>
        <v>AU (AU.B.Bystrica)SN2Výtvarník</v>
      </c>
      <c r="E684" s="18">
        <v>30</v>
      </c>
      <c r="F684" s="18">
        <v>30</v>
      </c>
    </row>
    <row r="685">
      <c r="A685" s="9" t="str">
        <f>VLOOKUP(24807,$M$2:$N$42,2,FALSE)</f>
        <v>AU (AU.B.Bystrica)</v>
      </c>
      <c r="B685" t="s">
        <v>102</v>
      </c>
      <c r="C685" t="s">
        <v>130</v>
      </c>
      <c r="D685" t="str">
        <f>CONCATENATE(A685,B685,C685)</f>
        <v>AU (AU.B.Bystrica)SN3Autor hudby</v>
      </c>
      <c r="E685" s="18">
        <v>5</v>
      </c>
      <c r="F685" s="18">
        <v>5</v>
      </c>
    </row>
    <row r="686">
      <c r="A686" s="9" t="str">
        <f>VLOOKUP(24807,$M$2:$N$42,2,FALSE)</f>
        <v>AU (AU.B.Bystrica)</v>
      </c>
      <c r="B686" t="s">
        <v>102</v>
      </c>
      <c r="C686" t="s">
        <v>95</v>
      </c>
      <c r="D686" t="str">
        <f>CONCATENATE(A686,B686,C686)</f>
        <v>AU (AU.B.Bystrica)SN3Autor námetu</v>
      </c>
      <c r="E686" s="18">
        <v>4</v>
      </c>
      <c r="F686" s="18">
        <v>4</v>
      </c>
    </row>
    <row r="687">
      <c r="A687" s="9" t="str">
        <f>VLOOKUP(24807,$M$2:$N$42,2,FALSE)</f>
        <v>AU (AU.B.Bystrica)</v>
      </c>
      <c r="B687" t="s">
        <v>102</v>
      </c>
      <c r="C687" t="s">
        <v>109</v>
      </c>
      <c r="D687" t="str">
        <f>CONCATENATE(A687,B687,C687)</f>
        <v>AU (AU.B.Bystrica)SN3Autor scenára</v>
      </c>
      <c r="E687" s="18">
        <v>3</v>
      </c>
      <c r="F687" s="18">
        <v>3</v>
      </c>
    </row>
    <row r="688">
      <c r="A688" s="9" t="str">
        <f>VLOOKUP(24807,$M$2:$N$42,2,FALSE)</f>
        <v>AU (AU.B.Bystrica)</v>
      </c>
      <c r="B688" t="s">
        <v>102</v>
      </c>
      <c r="C688" t="s">
        <v>90</v>
      </c>
      <c r="D688" t="str">
        <f>CONCATENATE(A688,B688,C688)</f>
        <v>AU (AU.B.Bystrica)SN3Dirigent</v>
      </c>
      <c r="E688" s="18">
        <v>15</v>
      </c>
      <c r="F688" s="18">
        <v>15</v>
      </c>
    </row>
    <row r="689">
      <c r="A689" s="9" t="str">
        <f>VLOOKUP(24807,$M$2:$N$42,2,FALSE)</f>
        <v>AU (AU.B.Bystrica)</v>
      </c>
      <c r="B689" t="s">
        <v>102</v>
      </c>
      <c r="C689" t="s">
        <v>85</v>
      </c>
      <c r="D689" t="str">
        <f>CONCATENATE(A689,B689,C689)</f>
        <v>AU (AU.B.Bystrica)SN3Dizajnér</v>
      </c>
      <c r="E689" s="18">
        <v>3</v>
      </c>
      <c r="F689" s="18">
        <v>3</v>
      </c>
    </row>
    <row r="690">
      <c r="A690" s="9" t="str">
        <f>VLOOKUP(24807,$M$2:$N$42,2,FALSE)</f>
        <v>AU (AU.B.Bystrica)</v>
      </c>
      <c r="B690" t="s">
        <v>102</v>
      </c>
      <c r="C690" t="s">
        <v>135</v>
      </c>
      <c r="D690" t="str">
        <f>CONCATENATE(A690,B690,C690)</f>
        <v>AU (AU.B.Bystrica)SN3Herec v hlavnej úlohe</v>
      </c>
      <c r="E690" s="18">
        <v>1</v>
      </c>
      <c r="F690" s="18">
        <v>1</v>
      </c>
    </row>
    <row r="691">
      <c r="A691" s="9" t="str">
        <f>VLOOKUP(24807,$M$2:$N$42,2,FALSE)</f>
        <v>AU (AU.B.Bystrica)</v>
      </c>
      <c r="B691" t="s">
        <v>102</v>
      </c>
      <c r="C691" t="s">
        <v>136</v>
      </c>
      <c r="D691" t="str">
        <f>CONCATENATE(A691,B691,C691)</f>
        <v>AU (AU.B.Bystrica)SN3Herec vo vedľajšej úlohe</v>
      </c>
      <c r="E691" s="18">
        <v>1.25</v>
      </c>
      <c r="F691" s="18">
        <v>2</v>
      </c>
    </row>
    <row r="692">
      <c r="A692" s="9" t="str">
        <f>VLOOKUP(24807,$M$2:$N$42,2,FALSE)</f>
        <v>AU (AU.B.Bystrica)</v>
      </c>
      <c r="B692" t="s">
        <v>102</v>
      </c>
      <c r="C692" t="s">
        <v>115</v>
      </c>
      <c r="D692" t="str">
        <f>CONCATENATE(A692,B692,C692)</f>
        <v>AU (AU.B.Bystrica)SN3Hudobný režisér</v>
      </c>
      <c r="E692" s="18">
        <v>2</v>
      </c>
      <c r="F692" s="18">
        <v>2</v>
      </c>
    </row>
    <row r="693">
      <c r="A693" s="9" t="str">
        <f>VLOOKUP(24807,$M$2:$N$42,2,FALSE)</f>
        <v>AU (AU.B.Bystrica)</v>
      </c>
      <c r="B693" t="s">
        <v>102</v>
      </c>
      <c r="C693" t="s">
        <v>87</v>
      </c>
      <c r="D693" t="str">
        <f>CONCATENATE(A693,B693,C693)</f>
        <v>AU (AU.B.Bystrica)SN3Inštrumentalista</v>
      </c>
      <c r="E693" s="18">
        <v>15.16291</v>
      </c>
      <c r="F693" s="18">
        <v>41</v>
      </c>
    </row>
    <row r="694">
      <c r="A694" s="9" t="str">
        <f>VLOOKUP(24807,$M$2:$N$42,2,FALSE)</f>
        <v>AU (AU.B.Bystrica)</v>
      </c>
      <c r="B694" t="s">
        <v>102</v>
      </c>
      <c r="C694" t="s">
        <v>103</v>
      </c>
      <c r="D694" t="str">
        <f>CONCATENATE(A694,B694,C694)</f>
        <v>AU (AU.B.Bystrica)SN3Inštrumentalista - sólista</v>
      </c>
      <c r="E694" s="18">
        <v>31.58338</v>
      </c>
      <c r="F694" s="18">
        <v>37</v>
      </c>
    </row>
    <row r="695">
      <c r="A695" s="9" t="str">
        <f>VLOOKUP(24807,$M$2:$N$42,2,FALSE)</f>
        <v>AU (AU.B.Bystrica)</v>
      </c>
      <c r="B695" t="s">
        <v>102</v>
      </c>
      <c r="C695" t="s">
        <v>116</v>
      </c>
      <c r="D695" t="str">
        <f>CONCATENATE(A695,B695,C695)</f>
        <v>AU (AU.B.Bystrica)SN3Kameraman</v>
      </c>
      <c r="E695" s="18">
        <v>6.66667</v>
      </c>
      <c r="F695" s="18">
        <v>12</v>
      </c>
    </row>
    <row r="696">
      <c r="A696" s="9" t="str">
        <f>VLOOKUP(24807,$M$2:$N$42,2,FALSE)</f>
        <v>AU (AU.B.Bystrica)</v>
      </c>
      <c r="B696" t="s">
        <v>102</v>
      </c>
      <c r="C696" t="s">
        <v>88</v>
      </c>
      <c r="D696" t="str">
        <f>CONCATENATE(A696,B696,C696)</f>
        <v>AU (AU.B.Bystrica)SN3Kurátor výstavy</v>
      </c>
      <c r="E696" s="18">
        <v>1</v>
      </c>
      <c r="F696" s="18">
        <v>1</v>
      </c>
    </row>
    <row r="697">
      <c r="A697" s="9" t="str">
        <f>VLOOKUP(24807,$M$2:$N$42,2,FALSE)</f>
        <v>AU (AU.B.Bystrica)</v>
      </c>
      <c r="B697" t="s">
        <v>102</v>
      </c>
      <c r="C697" t="s">
        <v>137</v>
      </c>
      <c r="D697" t="str">
        <f>CONCATENATE(A697,B697,C697)</f>
        <v>AU (AU.B.Bystrica)SN3Majster zvuku</v>
      </c>
      <c r="E697" s="18">
        <v>9.5</v>
      </c>
      <c r="F697" s="18">
        <v>11</v>
      </c>
    </row>
    <row r="698">
      <c r="A698" s="9" t="str">
        <f>VLOOKUP(24807,$M$2:$N$42,2,FALSE)</f>
        <v>AU (AU.B.Bystrica)</v>
      </c>
      <c r="B698" t="s">
        <v>102</v>
      </c>
      <c r="C698" t="s">
        <v>111</v>
      </c>
      <c r="D698" t="str">
        <f>CONCATENATE(A698,B698,C698)</f>
        <v>AU (AU.B.Bystrica)SN3Režisér</v>
      </c>
      <c r="E698" s="18">
        <v>5</v>
      </c>
      <c r="F698" s="18">
        <v>5</v>
      </c>
    </row>
    <row r="699">
      <c r="A699" s="9" t="str">
        <f>VLOOKUP(24807,$M$2:$N$42,2,FALSE)</f>
        <v>AU (AU.B.Bystrica)</v>
      </c>
      <c r="B699" t="s">
        <v>102</v>
      </c>
      <c r="C699" t="s">
        <v>98</v>
      </c>
      <c r="D699" t="str">
        <f>CONCATENATE(A699,B699,C699)</f>
        <v>AU (AU.B.Bystrica)SN3Spevák</v>
      </c>
      <c r="E699" s="18">
        <v>2</v>
      </c>
      <c r="F699" s="18">
        <v>3</v>
      </c>
    </row>
    <row r="700">
      <c r="A700" s="9" t="str">
        <f>VLOOKUP(24807,$M$2:$N$42,2,FALSE)</f>
        <v>AU (AU.B.Bystrica)</v>
      </c>
      <c r="B700" t="s">
        <v>102</v>
      </c>
      <c r="C700" t="s">
        <v>99</v>
      </c>
      <c r="D700" t="str">
        <f>CONCATENATE(A700,B700,C700)</f>
        <v>AU (AU.B.Bystrica)SN3Spevák - sólista</v>
      </c>
      <c r="E700" s="18">
        <v>40.6667</v>
      </c>
      <c r="F700" s="18">
        <v>44</v>
      </c>
    </row>
    <row r="701">
      <c r="A701" s="9" t="str">
        <f>VLOOKUP(24807,$M$2:$N$42,2,FALSE)</f>
        <v>AU (AU.B.Bystrica)</v>
      </c>
      <c r="B701" t="s">
        <v>102</v>
      </c>
      <c r="C701" t="s">
        <v>167</v>
      </c>
      <c r="D701" t="str">
        <f>CONCATENATE(A701,B701,C701)</f>
        <v>AU (AU.B.Bystrica)SN3Strihač zvuku</v>
      </c>
      <c r="E701" s="18">
        <v>1</v>
      </c>
      <c r="F701" s="18">
        <v>1</v>
      </c>
    </row>
    <row r="702">
      <c r="A702" s="9" t="str">
        <f>VLOOKUP(24807,$M$2:$N$42,2,FALSE)</f>
        <v>AU (AU.B.Bystrica)</v>
      </c>
      <c r="B702" t="s">
        <v>102</v>
      </c>
      <c r="C702" t="s">
        <v>91</v>
      </c>
      <c r="D702" t="str">
        <f>CONCATENATE(A702,B702,C702)</f>
        <v>AU (AU.B.Bystrica)SN3Výtvarník</v>
      </c>
      <c r="E702" s="18">
        <v>24</v>
      </c>
      <c r="F702" s="18">
        <v>24</v>
      </c>
    </row>
    <row r="703">
      <c r="A703" s="9" t="str">
        <f>VLOOKUP(24807,$M$2:$N$42,2,FALSE)</f>
        <v>AU (AU.B.Bystrica)</v>
      </c>
      <c r="B703" t="s">
        <v>102</v>
      </c>
      <c r="C703" t="s">
        <v>164</v>
      </c>
      <c r="D703" t="str">
        <f>CONCATENATE(A703,B703,C703)</f>
        <v>AU (AU.B.Bystrica)SN3Zvukár</v>
      </c>
      <c r="E703" s="18">
        <v>1</v>
      </c>
      <c r="F703" s="18">
        <v>1</v>
      </c>
    </row>
    <row r="704">
      <c r="A704" s="9" t="str">
        <f>VLOOKUP(24807,$M$2:$N$42,2,FALSE)</f>
        <v>AU (AU.B.Bystrica)</v>
      </c>
      <c r="B704" t="s">
        <v>104</v>
      </c>
      <c r="C704" t="s">
        <v>131</v>
      </c>
      <c r="D704" t="str">
        <f>CONCATENATE(A704,B704,C704)</f>
        <v>AU (AU.B.Bystrica)SR1Autor pohybovej spolupráce</v>
      </c>
      <c r="E704" s="18">
        <v>1</v>
      </c>
      <c r="F704" s="18">
        <v>1</v>
      </c>
    </row>
    <row r="705">
      <c r="A705" s="9" t="str">
        <f>VLOOKUP(24807,$M$2:$N$42,2,FALSE)</f>
        <v>AU (AU.B.Bystrica)</v>
      </c>
      <c r="B705" t="s">
        <v>104</v>
      </c>
      <c r="C705" t="s">
        <v>90</v>
      </c>
      <c r="D705" t="str">
        <f>CONCATENATE(A705,B705,C705)</f>
        <v>AU (AU.B.Bystrica)SR1Dirigent</v>
      </c>
      <c r="E705" s="18">
        <v>5</v>
      </c>
      <c r="F705" s="18">
        <v>5</v>
      </c>
    </row>
    <row r="706">
      <c r="A706" s="9" t="str">
        <f>VLOOKUP(24807,$M$2:$N$42,2,FALSE)</f>
        <v>AU (AU.B.Bystrica)</v>
      </c>
      <c r="B706" t="s">
        <v>104</v>
      </c>
      <c r="C706" t="s">
        <v>96</v>
      </c>
      <c r="D706" t="str">
        <f>CONCATENATE(A706,B706,C706)</f>
        <v>AU (AU.B.Bystrica)SR1Dramaturg</v>
      </c>
      <c r="E706" s="18">
        <v>1</v>
      </c>
      <c r="F706" s="18">
        <v>1</v>
      </c>
    </row>
    <row r="707">
      <c r="A707" s="9" t="str">
        <f>VLOOKUP(24807,$M$2:$N$42,2,FALSE)</f>
        <v>AU (AU.B.Bystrica)</v>
      </c>
      <c r="B707" t="s">
        <v>104</v>
      </c>
      <c r="C707" t="s">
        <v>135</v>
      </c>
      <c r="D707" t="str">
        <f>CONCATENATE(A707,B707,C707)</f>
        <v>AU (AU.B.Bystrica)SR1Herec v hlavnej úlohe</v>
      </c>
      <c r="E707" s="18">
        <v>3</v>
      </c>
      <c r="F707" s="18">
        <v>3</v>
      </c>
    </row>
    <row r="708">
      <c r="A708" s="9" t="str">
        <f>VLOOKUP(24807,$M$2:$N$42,2,FALSE)</f>
        <v>AU (AU.B.Bystrica)</v>
      </c>
      <c r="B708" t="s">
        <v>104</v>
      </c>
      <c r="C708" t="s">
        <v>87</v>
      </c>
      <c r="D708" t="str">
        <f>CONCATENATE(A708,B708,C708)</f>
        <v>AU (AU.B.Bystrica)SR1Inštrumentalista</v>
      </c>
      <c r="E708" s="18">
        <v>5.78334</v>
      </c>
      <c r="F708" s="18">
        <v>11</v>
      </c>
    </row>
    <row r="709">
      <c r="A709" s="9" t="str">
        <f>VLOOKUP(24807,$M$2:$N$42,2,FALSE)</f>
        <v>AU (AU.B.Bystrica)</v>
      </c>
      <c r="B709" t="s">
        <v>104</v>
      </c>
      <c r="C709" t="s">
        <v>103</v>
      </c>
      <c r="D709" t="str">
        <f>CONCATENATE(A709,B709,C709)</f>
        <v>AU (AU.B.Bystrica)SR1Inštrumentalista - sólista</v>
      </c>
      <c r="E709" s="18">
        <v>8.00958</v>
      </c>
      <c r="F709" s="18">
        <v>14</v>
      </c>
    </row>
    <row r="710">
      <c r="A710" s="9" t="str">
        <f>VLOOKUP(24807,$M$2:$N$42,2,FALSE)</f>
        <v>AU (AU.B.Bystrica)</v>
      </c>
      <c r="B710" t="s">
        <v>104</v>
      </c>
      <c r="C710" t="s">
        <v>142</v>
      </c>
      <c r="D710" t="str">
        <f>CONCATENATE(A710,B710,C710)</f>
        <v>AU (AU.B.Bystrica)SR1Kostýmový výtvarník</v>
      </c>
      <c r="E710" s="18">
        <v>1</v>
      </c>
      <c r="F710" s="18">
        <v>1</v>
      </c>
    </row>
    <row r="711">
      <c r="A711" s="9" t="str">
        <f>VLOOKUP(24807,$M$2:$N$42,2,FALSE)</f>
        <v>AU (AU.B.Bystrica)</v>
      </c>
      <c r="B711" t="s">
        <v>104</v>
      </c>
      <c r="C711" t="s">
        <v>88</v>
      </c>
      <c r="D711" t="str">
        <f>CONCATENATE(A711,B711,C711)</f>
        <v>AU (AU.B.Bystrica)SR1Kurátor výstavy</v>
      </c>
      <c r="E711" s="18">
        <v>1</v>
      </c>
      <c r="F711" s="18">
        <v>1</v>
      </c>
    </row>
    <row r="712">
      <c r="A712" s="9" t="str">
        <f>VLOOKUP(24807,$M$2:$N$42,2,FALSE)</f>
        <v>AU (AU.B.Bystrica)</v>
      </c>
      <c r="B712" t="s">
        <v>104</v>
      </c>
      <c r="C712" t="s">
        <v>139</v>
      </c>
      <c r="D712" t="str">
        <f>CONCATENATE(A712,B712,C712)</f>
        <v>AU (AU.B.Bystrica)SR1Producent</v>
      </c>
      <c r="E712" s="18">
        <v>0.5</v>
      </c>
      <c r="F712" s="18">
        <v>1</v>
      </c>
    </row>
    <row r="713">
      <c r="A713" s="9" t="str">
        <f>VLOOKUP(24807,$M$2:$N$42,2,FALSE)</f>
        <v>AU (AU.B.Bystrica)</v>
      </c>
      <c r="B713" t="s">
        <v>104</v>
      </c>
      <c r="C713" t="s">
        <v>143</v>
      </c>
      <c r="D713" t="str">
        <f>CONCATENATE(A713,B713,C713)</f>
        <v>AU (AU.B.Bystrica)SR1Scénograf</v>
      </c>
      <c r="E713" s="18">
        <v>2</v>
      </c>
      <c r="F713" s="18">
        <v>2</v>
      </c>
    </row>
    <row r="714">
      <c r="A714" s="9" t="str">
        <f>VLOOKUP(24807,$M$2:$N$42,2,FALSE)</f>
        <v>AU (AU.B.Bystrica)</v>
      </c>
      <c r="B714" t="s">
        <v>104</v>
      </c>
      <c r="C714" t="s">
        <v>99</v>
      </c>
      <c r="D714" t="str">
        <f>CONCATENATE(A714,B714,C714)</f>
        <v>AU (AU.B.Bystrica)SR1Spevák - sólista</v>
      </c>
      <c r="E714" s="18">
        <v>2</v>
      </c>
      <c r="F714" s="18">
        <v>2</v>
      </c>
    </row>
    <row r="715">
      <c r="A715" s="9" t="str">
        <f>VLOOKUP(24807,$M$2:$N$42,2,FALSE)</f>
        <v>AU (AU.B.Bystrica)</v>
      </c>
      <c r="B715" t="s">
        <v>104</v>
      </c>
      <c r="C715" t="s">
        <v>91</v>
      </c>
      <c r="D715" t="str">
        <f>CONCATENATE(A715,B715,C715)</f>
        <v>AU (AU.B.Bystrica)SR1Výtvarník</v>
      </c>
      <c r="E715" s="18">
        <v>33.7</v>
      </c>
      <c r="F715" s="18">
        <v>35</v>
      </c>
    </row>
    <row r="716">
      <c r="A716" s="9" t="str">
        <f>VLOOKUP(24807,$M$2:$N$42,2,FALSE)</f>
        <v>AU (AU.B.Bystrica)</v>
      </c>
      <c r="B716" t="s">
        <v>105</v>
      </c>
      <c r="C716" t="s">
        <v>106</v>
      </c>
      <c r="D716" t="str">
        <f>CONCATENATE(A716,B716,C716)</f>
        <v>AU (AU.B.Bystrica)SR2Autor dramatického diela</v>
      </c>
      <c r="E716" s="18">
        <v>0.5</v>
      </c>
      <c r="F716" s="18">
        <v>1</v>
      </c>
    </row>
    <row r="717">
      <c r="A717" s="9" t="str">
        <f>VLOOKUP(24807,$M$2:$N$42,2,FALSE)</f>
        <v>AU (AU.B.Bystrica)</v>
      </c>
      <c r="B717" t="s">
        <v>105</v>
      </c>
      <c r="C717" t="s">
        <v>129</v>
      </c>
      <c r="D717" t="str">
        <f>CONCATENATE(A717,B717,C717)</f>
        <v>AU (AU.B.Bystrica)SR2Autor dramatizácie literárneho diela</v>
      </c>
      <c r="E717" s="18">
        <v>0.5</v>
      </c>
      <c r="F717" s="18">
        <v>1</v>
      </c>
    </row>
    <row r="718">
      <c r="A718" s="9" t="str">
        <f>VLOOKUP(24807,$M$2:$N$42,2,FALSE)</f>
        <v>AU (AU.B.Bystrica)</v>
      </c>
      <c r="B718" t="s">
        <v>105</v>
      </c>
      <c r="C718" t="s">
        <v>130</v>
      </c>
      <c r="D718" t="str">
        <f>CONCATENATE(A718,B718,C718)</f>
        <v>AU (AU.B.Bystrica)SR2Autor hudby</v>
      </c>
      <c r="E718" s="18">
        <v>2</v>
      </c>
      <c r="F718" s="18">
        <v>2</v>
      </c>
    </row>
    <row r="719">
      <c r="A719" s="9" t="str">
        <f>VLOOKUP(24807,$M$2:$N$42,2,FALSE)</f>
        <v>AU (AU.B.Bystrica)</v>
      </c>
      <c r="B719" t="s">
        <v>105</v>
      </c>
      <c r="C719" t="s">
        <v>131</v>
      </c>
      <c r="D719" t="str">
        <f>CONCATENATE(A719,B719,C719)</f>
        <v>AU (AU.B.Bystrica)SR2Autor pohybovej spolupráce</v>
      </c>
      <c r="E719" s="18">
        <v>4.5</v>
      </c>
      <c r="F719" s="18">
        <v>5</v>
      </c>
    </row>
    <row r="720">
      <c r="A720" s="9" t="str">
        <f>VLOOKUP(24807,$M$2:$N$42,2,FALSE)</f>
        <v>AU (AU.B.Bystrica)</v>
      </c>
      <c r="B720" t="s">
        <v>105</v>
      </c>
      <c r="C720" t="s">
        <v>133</v>
      </c>
      <c r="D720" t="str">
        <f>CONCATENATE(A720,B720,C720)</f>
        <v>AU (AU.B.Bystrica)SR2Autor úpravy dramatického diela</v>
      </c>
      <c r="E720" s="18">
        <v>1</v>
      </c>
      <c r="F720" s="18">
        <v>1</v>
      </c>
    </row>
    <row r="721">
      <c r="A721" s="9" t="str">
        <f>VLOOKUP(24807,$M$2:$N$42,2,FALSE)</f>
        <v>AU (AU.B.Bystrica)</v>
      </c>
      <c r="B721" t="s">
        <v>105</v>
      </c>
      <c r="C721" t="s">
        <v>90</v>
      </c>
      <c r="D721" t="str">
        <f>CONCATENATE(A721,B721,C721)</f>
        <v>AU (AU.B.Bystrica)SR2Dirigent</v>
      </c>
      <c r="E721" s="18">
        <v>1</v>
      </c>
      <c r="F721" s="18">
        <v>1</v>
      </c>
    </row>
    <row r="722">
      <c r="A722" s="9" t="str">
        <f>VLOOKUP(24807,$M$2:$N$42,2,FALSE)</f>
        <v>AU (AU.B.Bystrica)</v>
      </c>
      <c r="B722" t="s">
        <v>105</v>
      </c>
      <c r="C722" t="s">
        <v>96</v>
      </c>
      <c r="D722" t="str">
        <f>CONCATENATE(A722,B722,C722)</f>
        <v>AU (AU.B.Bystrica)SR2Dramaturg</v>
      </c>
      <c r="E722" s="18">
        <v>1</v>
      </c>
      <c r="F722" s="18">
        <v>1</v>
      </c>
    </row>
    <row r="723">
      <c r="A723" s="9" t="str">
        <f>VLOOKUP(24807,$M$2:$N$42,2,FALSE)</f>
        <v>AU (AU.B.Bystrica)</v>
      </c>
      <c r="B723" t="s">
        <v>105</v>
      </c>
      <c r="C723" t="s">
        <v>135</v>
      </c>
      <c r="D723" t="str">
        <f>CONCATENATE(A723,B723,C723)</f>
        <v>AU (AU.B.Bystrica)SR2Herec v hlavnej úlohe</v>
      </c>
      <c r="E723" s="18">
        <v>2</v>
      </c>
      <c r="F723" s="18">
        <v>2</v>
      </c>
    </row>
    <row r="724">
      <c r="A724" s="9" t="str">
        <f>VLOOKUP(24807,$M$2:$N$42,2,FALSE)</f>
        <v>AU (AU.B.Bystrica)</v>
      </c>
      <c r="B724" t="s">
        <v>105</v>
      </c>
      <c r="C724" t="s">
        <v>87</v>
      </c>
      <c r="D724" t="str">
        <f>CONCATENATE(A724,B724,C724)</f>
        <v>AU (AU.B.Bystrica)SR2Inštrumentalista</v>
      </c>
      <c r="E724" s="18">
        <v>6.5</v>
      </c>
      <c r="F724" s="18">
        <v>14</v>
      </c>
    </row>
    <row r="725">
      <c r="A725" s="9" t="str">
        <f>VLOOKUP(24807,$M$2:$N$42,2,FALSE)</f>
        <v>AU (AU.B.Bystrica)</v>
      </c>
      <c r="B725" t="s">
        <v>105</v>
      </c>
      <c r="C725" t="s">
        <v>103</v>
      </c>
      <c r="D725" t="str">
        <f>CONCATENATE(A725,B725,C725)</f>
        <v>AU (AU.B.Bystrica)SR2Inštrumentalista - sólista</v>
      </c>
      <c r="E725" s="18">
        <v>1</v>
      </c>
      <c r="F725" s="18">
        <v>2</v>
      </c>
    </row>
    <row r="726">
      <c r="A726" s="9" t="str">
        <f>VLOOKUP(24807,$M$2:$N$42,2,FALSE)</f>
        <v>AU (AU.B.Bystrica)</v>
      </c>
      <c r="B726" t="s">
        <v>105</v>
      </c>
      <c r="C726" t="s">
        <v>88</v>
      </c>
      <c r="D726" t="str">
        <f>CONCATENATE(A726,B726,C726)</f>
        <v>AU (AU.B.Bystrica)SR2Kurátor výstavy</v>
      </c>
      <c r="E726" s="18">
        <v>6.5</v>
      </c>
      <c r="F726" s="18">
        <v>7</v>
      </c>
    </row>
    <row r="727">
      <c r="A727" s="9" t="str">
        <f>VLOOKUP(24807,$M$2:$N$42,2,FALSE)</f>
        <v>AU (AU.B.Bystrica)</v>
      </c>
      <c r="B727" t="s">
        <v>105</v>
      </c>
      <c r="C727" t="s">
        <v>138</v>
      </c>
      <c r="D727" t="str">
        <f>CONCATENATE(A727,B727,C727)</f>
        <v>AU (AU.B.Bystrica)SR2Prekladateľ</v>
      </c>
      <c r="E727" s="18">
        <v>1</v>
      </c>
      <c r="F727" s="18">
        <v>1</v>
      </c>
    </row>
    <row r="728">
      <c r="A728" s="9" t="str">
        <f>VLOOKUP(24807,$M$2:$N$42,2,FALSE)</f>
        <v>AU (AU.B.Bystrica)</v>
      </c>
      <c r="B728" t="s">
        <v>105</v>
      </c>
      <c r="C728" t="s">
        <v>111</v>
      </c>
      <c r="D728" t="str">
        <f>CONCATENATE(A728,B728,C728)</f>
        <v>AU (AU.B.Bystrica)SR2Režisér</v>
      </c>
      <c r="E728" s="18">
        <v>6</v>
      </c>
      <c r="F728" s="18">
        <v>6</v>
      </c>
    </row>
    <row r="729">
      <c r="A729" s="9" t="str">
        <f>VLOOKUP(24807,$M$2:$N$42,2,FALSE)</f>
        <v>AU (AU.B.Bystrica)</v>
      </c>
      <c r="B729" t="s">
        <v>105</v>
      </c>
      <c r="C729" t="s">
        <v>99</v>
      </c>
      <c r="D729" t="str">
        <f>CONCATENATE(A729,B729,C729)</f>
        <v>AU (AU.B.Bystrica)SR2Spevák - sólista</v>
      </c>
      <c r="E729" s="18">
        <v>3</v>
      </c>
      <c r="F729" s="18">
        <v>3</v>
      </c>
    </row>
    <row r="730">
      <c r="A730" s="9" t="str">
        <f>VLOOKUP(24807,$M$2:$N$42,2,FALSE)</f>
        <v>AU (AU.B.Bystrica)</v>
      </c>
      <c r="B730" t="s">
        <v>105</v>
      </c>
      <c r="C730" t="s">
        <v>91</v>
      </c>
      <c r="D730" t="str">
        <f>CONCATENATE(A730,B730,C730)</f>
        <v>AU (AU.B.Bystrica)SR2Výtvarník</v>
      </c>
      <c r="E730" s="18">
        <v>48.5</v>
      </c>
      <c r="F730" s="18">
        <v>49</v>
      </c>
    </row>
    <row r="731">
      <c r="A731" s="9" t="str">
        <f>VLOOKUP(24807,$M$2:$N$42,2,FALSE)</f>
        <v>AU (AU.B.Bystrica)</v>
      </c>
      <c r="B731" t="s">
        <v>107</v>
      </c>
      <c r="C731" t="s">
        <v>90</v>
      </c>
      <c r="D731" t="str">
        <f>CONCATENATE(A731,B731,C731)</f>
        <v>AU (AU.B.Bystrica)SR3Dirigent</v>
      </c>
      <c r="E731" s="18">
        <v>7</v>
      </c>
      <c r="F731" s="18">
        <v>7</v>
      </c>
    </row>
    <row r="732">
      <c r="A732" s="9" t="str">
        <f>VLOOKUP(24807,$M$2:$N$42,2,FALSE)</f>
        <v>AU (AU.B.Bystrica)</v>
      </c>
      <c r="B732" t="s">
        <v>107</v>
      </c>
      <c r="C732" t="s">
        <v>135</v>
      </c>
      <c r="D732" t="str">
        <f>CONCATENATE(A732,B732,C732)</f>
        <v>AU (AU.B.Bystrica)SR3Herec v hlavnej úlohe</v>
      </c>
      <c r="E732" s="18">
        <v>2</v>
      </c>
      <c r="F732" s="18">
        <v>2</v>
      </c>
    </row>
    <row r="733">
      <c r="A733" s="9" t="str">
        <f>VLOOKUP(24807,$M$2:$N$42,2,FALSE)</f>
        <v>AU (AU.B.Bystrica)</v>
      </c>
      <c r="B733" t="s">
        <v>107</v>
      </c>
      <c r="C733" t="s">
        <v>87</v>
      </c>
      <c r="D733" t="str">
        <f>CONCATENATE(A733,B733,C733)</f>
        <v>AU (AU.B.Bystrica)SR3Inštrumentalista</v>
      </c>
      <c r="E733" s="18">
        <v>31.1167</v>
      </c>
      <c r="F733" s="18">
        <v>57</v>
      </c>
    </row>
    <row r="734">
      <c r="A734" s="9" t="str">
        <f>VLOOKUP(24807,$M$2:$N$42,2,FALSE)</f>
        <v>AU (AU.B.Bystrica)</v>
      </c>
      <c r="B734" t="s">
        <v>107</v>
      </c>
      <c r="C734" t="s">
        <v>103</v>
      </c>
      <c r="D734" t="str">
        <f>CONCATENATE(A734,B734,C734)</f>
        <v>AU (AU.B.Bystrica)SR3Inštrumentalista - sólista</v>
      </c>
      <c r="E734" s="18">
        <v>51.50001</v>
      </c>
      <c r="F734" s="18">
        <v>59</v>
      </c>
    </row>
    <row r="735">
      <c r="A735" s="9" t="str">
        <f>VLOOKUP(24807,$M$2:$N$42,2,FALSE)</f>
        <v>AU (AU.B.Bystrica)</v>
      </c>
      <c r="B735" t="s">
        <v>107</v>
      </c>
      <c r="C735" t="s">
        <v>88</v>
      </c>
      <c r="D735" t="str">
        <f>CONCATENATE(A735,B735,C735)</f>
        <v>AU (AU.B.Bystrica)SR3Kurátor výstavy</v>
      </c>
      <c r="E735" s="18">
        <v>9</v>
      </c>
      <c r="F735" s="18">
        <v>9</v>
      </c>
    </row>
    <row r="736">
      <c r="A736" s="9" t="str">
        <f>VLOOKUP(24807,$M$2:$N$42,2,FALSE)</f>
        <v>AU (AU.B.Bystrica)</v>
      </c>
      <c r="B736" t="s">
        <v>107</v>
      </c>
      <c r="C736" t="s">
        <v>98</v>
      </c>
      <c r="D736" t="str">
        <f>CONCATENATE(A736,B736,C736)</f>
        <v>AU (AU.B.Bystrica)SR3Spevák</v>
      </c>
      <c r="E736" s="18">
        <v>6.1667</v>
      </c>
      <c r="F736" s="18">
        <v>12</v>
      </c>
    </row>
    <row r="737">
      <c r="A737" s="9" t="str">
        <f>VLOOKUP(24807,$M$2:$N$42,2,FALSE)</f>
        <v>AU (AU.B.Bystrica)</v>
      </c>
      <c r="B737" t="s">
        <v>107</v>
      </c>
      <c r="C737" t="s">
        <v>99</v>
      </c>
      <c r="D737" t="str">
        <f>CONCATENATE(A737,B737,C737)</f>
        <v>AU (AU.B.Bystrica)SR3Spevák - sólista</v>
      </c>
      <c r="E737" s="18">
        <v>32</v>
      </c>
      <c r="F737" s="18">
        <v>33</v>
      </c>
    </row>
    <row r="738">
      <c r="A738" s="9" t="str">
        <f>VLOOKUP(24807,$M$2:$N$42,2,FALSE)</f>
        <v>AU (AU.B.Bystrica)</v>
      </c>
      <c r="B738" t="s">
        <v>107</v>
      </c>
      <c r="C738" t="s">
        <v>91</v>
      </c>
      <c r="D738" t="str">
        <f>CONCATENATE(A738,B738,C738)</f>
        <v>AU (AU.B.Bystrica)SR3Výtvarník</v>
      </c>
      <c r="E738" s="18">
        <v>74</v>
      </c>
      <c r="F738" s="18">
        <v>79</v>
      </c>
    </row>
    <row r="739">
      <c r="A739" s="9" t="str">
        <f>VLOOKUP(24807,$M$2:$N$42,2,FALSE)</f>
        <v>AU (AU.B.Bystrica)</v>
      </c>
      <c r="B739" t="s">
        <v>121</v>
      </c>
      <c r="C739" t="s">
        <v>136</v>
      </c>
      <c r="D739" t="str">
        <f>CONCATENATE(A739,B739,C739)</f>
        <v>AU (AU.B.Bystrica)ZM1Herec vo vedľajšej úlohe</v>
      </c>
      <c r="E739" s="18">
        <v>0.33334</v>
      </c>
      <c r="F739" s="18">
        <v>1</v>
      </c>
    </row>
    <row r="740">
      <c r="A740" s="9" t="str">
        <f>VLOOKUP(24807,$M$2:$N$42,2,FALSE)</f>
        <v>AU (AU.B.Bystrica)</v>
      </c>
      <c r="B740" t="s">
        <v>121</v>
      </c>
      <c r="C740" t="s">
        <v>103</v>
      </c>
      <c r="D740" t="str">
        <f>CONCATENATE(A740,B740,C740)</f>
        <v>AU (AU.B.Bystrica)ZM1Inštrumentalista - sólista</v>
      </c>
      <c r="E740" s="18">
        <v>1</v>
      </c>
      <c r="F740" s="18">
        <v>1</v>
      </c>
    </row>
    <row r="741">
      <c r="A741" s="9" t="str">
        <f>VLOOKUP(24807,$M$2:$N$42,2,FALSE)</f>
        <v>AU (AU.B.Bystrica)</v>
      </c>
      <c r="B741" t="s">
        <v>121</v>
      </c>
      <c r="C741" t="s">
        <v>91</v>
      </c>
      <c r="D741" t="str">
        <f>CONCATENATE(A741,B741,C741)</f>
        <v>AU (AU.B.Bystrica)ZM1Výtvarník</v>
      </c>
      <c r="E741" s="18">
        <v>2</v>
      </c>
      <c r="F741" s="18">
        <v>2</v>
      </c>
    </row>
    <row r="742">
      <c r="A742" s="9" t="str">
        <f>VLOOKUP(24807,$M$2:$N$42,2,FALSE)</f>
        <v>AU (AU.B.Bystrica)</v>
      </c>
      <c r="B742" t="s">
        <v>108</v>
      </c>
      <c r="C742" t="s">
        <v>103</v>
      </c>
      <c r="D742" t="str">
        <f>CONCATENATE(A742,B742,C742)</f>
        <v>AU (AU.B.Bystrica)ZM2Inštrumentalista - sólista</v>
      </c>
      <c r="E742" s="18">
        <v>0.83334</v>
      </c>
      <c r="F742" s="18">
        <v>2</v>
      </c>
    </row>
    <row r="743">
      <c r="A743" s="9" t="str">
        <f>VLOOKUP(24807,$M$2:$N$42,2,FALSE)</f>
        <v>AU (AU.B.Bystrica)</v>
      </c>
      <c r="B743" t="s">
        <v>108</v>
      </c>
      <c r="C743" t="s">
        <v>88</v>
      </c>
      <c r="D743" t="str">
        <f>CONCATENATE(A743,B743,C743)</f>
        <v>AU (AU.B.Bystrica)ZM2Kurátor výstavy</v>
      </c>
      <c r="E743" s="18">
        <v>0.5</v>
      </c>
      <c r="F743" s="18">
        <v>1</v>
      </c>
    </row>
    <row r="744">
      <c r="A744" s="9" t="str">
        <f>VLOOKUP(24807,$M$2:$N$42,2,FALSE)</f>
        <v>AU (AU.B.Bystrica)</v>
      </c>
      <c r="B744" t="s">
        <v>108</v>
      </c>
      <c r="C744" t="s">
        <v>91</v>
      </c>
      <c r="D744" t="str">
        <f>CONCATENATE(A744,B744,C744)</f>
        <v>AU (AU.B.Bystrica)ZM2Výtvarník</v>
      </c>
      <c r="E744" s="18">
        <v>2</v>
      </c>
      <c r="F744" s="18">
        <v>2</v>
      </c>
    </row>
    <row r="745">
      <c r="A745" s="9" t="str">
        <f>VLOOKUP(24807,$M$2:$N$42,2,FALSE)</f>
        <v>AU (AU.B.Bystrica)</v>
      </c>
      <c r="B745" t="s">
        <v>128</v>
      </c>
      <c r="C745" t="s">
        <v>90</v>
      </c>
      <c r="D745" t="str">
        <f>CONCATENATE(A745,B745,C745)</f>
        <v>AU (AU.B.Bystrica)ZM3Dirigent</v>
      </c>
      <c r="E745" s="18">
        <v>1</v>
      </c>
      <c r="F745" s="18">
        <v>1</v>
      </c>
    </row>
    <row r="746">
      <c r="A746" s="9" t="str">
        <f>VLOOKUP(24807,$M$2:$N$42,2,FALSE)</f>
        <v>AU (AU.B.Bystrica)</v>
      </c>
      <c r="B746" t="s">
        <v>128</v>
      </c>
      <c r="C746" t="s">
        <v>87</v>
      </c>
      <c r="D746" t="str">
        <f>CONCATENATE(A746,B746,C746)</f>
        <v>AU (AU.B.Bystrica)ZM3Inštrumentalista</v>
      </c>
      <c r="E746" s="18">
        <v>2</v>
      </c>
      <c r="F746" s="18">
        <v>4</v>
      </c>
    </row>
    <row r="747">
      <c r="A747" s="9" t="str">
        <f>VLOOKUP(24807,$M$2:$N$42,2,FALSE)</f>
        <v>AU (AU.B.Bystrica)</v>
      </c>
      <c r="B747" t="s">
        <v>128</v>
      </c>
      <c r="C747" t="s">
        <v>103</v>
      </c>
      <c r="D747" t="str">
        <f>CONCATENATE(A747,B747,C747)</f>
        <v>AU (AU.B.Bystrica)ZM3Inštrumentalista - sólista</v>
      </c>
      <c r="E747" s="18">
        <v>2.16668</v>
      </c>
      <c r="F747" s="18">
        <v>5</v>
      </c>
    </row>
    <row r="748">
      <c r="A748" s="9" t="str">
        <f>VLOOKUP(24807,$M$2:$N$42,2,FALSE)</f>
        <v>AU (AU.B.Bystrica)</v>
      </c>
      <c r="B748" t="s">
        <v>128</v>
      </c>
      <c r="C748" t="s">
        <v>111</v>
      </c>
      <c r="D748" t="str">
        <f>CONCATENATE(A748,B748,C748)</f>
        <v>AU (AU.B.Bystrica)ZM3Režisér</v>
      </c>
      <c r="E748" s="18">
        <v>2</v>
      </c>
      <c r="F748" s="18">
        <v>2</v>
      </c>
    </row>
    <row r="749">
      <c r="A749" s="9" t="str">
        <f>VLOOKUP(24807,$M$2:$N$42,2,FALSE)</f>
        <v>AU (AU.B.Bystrica)</v>
      </c>
      <c r="B749" t="s">
        <v>128</v>
      </c>
      <c r="C749" t="s">
        <v>91</v>
      </c>
      <c r="D749" t="str">
        <f>CONCATENATE(A749,B749,C749)</f>
        <v>AU (AU.B.Bystrica)ZM3Výtvarník</v>
      </c>
      <c r="E749" s="18">
        <v>1</v>
      </c>
      <c r="F749" s="18">
        <v>1</v>
      </c>
    </row>
    <row r="750">
      <c r="A750" s="9" t="str">
        <f>VLOOKUP(24807,$M$2:$N$42,2,FALSE)</f>
        <v>AU (AU.B.Bystrica)</v>
      </c>
      <c r="B750" t="s">
        <v>119</v>
      </c>
      <c r="C750" t="s">
        <v>106</v>
      </c>
      <c r="D750" t="str">
        <f>CONCATENATE(A750,B750,C750)</f>
        <v>AU (AU.B.Bystrica)ZN1Autor dramatického diela</v>
      </c>
      <c r="E750" s="18">
        <v>0.5</v>
      </c>
      <c r="F750" s="18">
        <v>1</v>
      </c>
    </row>
    <row r="751">
      <c r="A751" s="9" t="str">
        <f>VLOOKUP(24807,$M$2:$N$42,2,FALSE)</f>
        <v>AU (AU.B.Bystrica)</v>
      </c>
      <c r="B751" t="s">
        <v>119</v>
      </c>
      <c r="C751" t="s">
        <v>131</v>
      </c>
      <c r="D751" t="str">
        <f>CONCATENATE(A751,B751,C751)</f>
        <v>AU (AU.B.Bystrica)ZN1Autor pohybovej spolupráce</v>
      </c>
      <c r="E751" s="18">
        <v>1</v>
      </c>
      <c r="F751" s="18">
        <v>1</v>
      </c>
    </row>
    <row r="752">
      <c r="A752" s="9" t="str">
        <f>VLOOKUP(24807,$M$2:$N$42,2,FALSE)</f>
        <v>AU (AU.B.Bystrica)</v>
      </c>
      <c r="B752" t="s">
        <v>119</v>
      </c>
      <c r="C752" t="s">
        <v>90</v>
      </c>
      <c r="D752" t="str">
        <f>CONCATENATE(A752,B752,C752)</f>
        <v>AU (AU.B.Bystrica)ZN1Dirigent</v>
      </c>
      <c r="E752" s="18">
        <v>1</v>
      </c>
      <c r="F752" s="18">
        <v>1</v>
      </c>
    </row>
    <row r="753">
      <c r="A753" s="9" t="str">
        <f>VLOOKUP(24807,$M$2:$N$42,2,FALSE)</f>
        <v>AU (AU.B.Bystrica)</v>
      </c>
      <c r="B753" t="s">
        <v>119</v>
      </c>
      <c r="C753" t="s">
        <v>96</v>
      </c>
      <c r="D753" t="str">
        <f>CONCATENATE(A753,B753,C753)</f>
        <v>AU (AU.B.Bystrica)ZN1Dramaturg</v>
      </c>
      <c r="E753" s="18">
        <v>1</v>
      </c>
      <c r="F753" s="18">
        <v>1</v>
      </c>
    </row>
    <row r="754">
      <c r="A754" s="9" t="str">
        <f>VLOOKUP(24807,$M$2:$N$42,2,FALSE)</f>
        <v>AU (AU.B.Bystrica)</v>
      </c>
      <c r="B754" t="s">
        <v>119</v>
      </c>
      <c r="C754" t="s">
        <v>135</v>
      </c>
      <c r="D754" t="str">
        <f>CONCATENATE(A754,B754,C754)</f>
        <v>AU (AU.B.Bystrica)ZN1Herec v hlavnej úlohe</v>
      </c>
      <c r="E754" s="18">
        <v>0.90245</v>
      </c>
      <c r="F754" s="18">
        <v>6</v>
      </c>
    </row>
    <row r="755">
      <c r="A755" s="9" t="str">
        <f>VLOOKUP(24807,$M$2:$N$42,2,FALSE)</f>
        <v>AU (AU.B.Bystrica)</v>
      </c>
      <c r="B755" t="s">
        <v>119</v>
      </c>
      <c r="C755" t="s">
        <v>136</v>
      </c>
      <c r="D755" t="str">
        <f>CONCATENATE(A755,B755,C755)</f>
        <v>AU (AU.B.Bystrica)ZN1Herec vo vedľajšej úlohe</v>
      </c>
      <c r="E755" s="18">
        <v>1.33334</v>
      </c>
      <c r="F755" s="18">
        <v>2</v>
      </c>
    </row>
    <row r="756">
      <c r="A756" s="9" t="str">
        <f>VLOOKUP(24807,$M$2:$N$42,2,FALSE)</f>
        <v>AU (AU.B.Bystrica)</v>
      </c>
      <c r="B756" t="s">
        <v>119</v>
      </c>
      <c r="C756" t="s">
        <v>87</v>
      </c>
      <c r="D756" t="str">
        <f>CONCATENATE(A756,B756,C756)</f>
        <v>AU (AU.B.Bystrica)ZN1Inštrumentalista</v>
      </c>
      <c r="E756" s="18">
        <v>0.66667</v>
      </c>
      <c r="F756" s="18">
        <v>2</v>
      </c>
    </row>
    <row r="757">
      <c r="A757" s="9" t="str">
        <f>VLOOKUP(24807,$M$2:$N$42,2,FALSE)</f>
        <v>AU (AU.B.Bystrica)</v>
      </c>
      <c r="B757" t="s">
        <v>119</v>
      </c>
      <c r="C757" t="s">
        <v>103</v>
      </c>
      <c r="D757" t="str">
        <f>CONCATENATE(A757,B757,C757)</f>
        <v>AU (AU.B.Bystrica)ZN1Inštrumentalista - sólista</v>
      </c>
      <c r="E757" s="18">
        <v>3.5</v>
      </c>
      <c r="F757" s="18">
        <v>4</v>
      </c>
    </row>
    <row r="758">
      <c r="A758" s="9" t="str">
        <f>VLOOKUP(24807,$M$2:$N$42,2,FALSE)</f>
        <v>AU (AU.B.Bystrica)</v>
      </c>
      <c r="B758" t="s">
        <v>119</v>
      </c>
      <c r="C758" t="s">
        <v>111</v>
      </c>
      <c r="D758" t="str">
        <f>CONCATENATE(A758,B758,C758)</f>
        <v>AU (AU.B.Bystrica)ZN1Režisér</v>
      </c>
      <c r="E758" s="18">
        <v>1</v>
      </c>
      <c r="F758" s="18">
        <v>1</v>
      </c>
    </row>
    <row r="759">
      <c r="A759" s="9" t="str">
        <f>VLOOKUP(24807,$M$2:$N$42,2,FALSE)</f>
        <v>AU (AU.B.Bystrica)</v>
      </c>
      <c r="B759" t="s">
        <v>119</v>
      </c>
      <c r="C759" t="s">
        <v>99</v>
      </c>
      <c r="D759" t="str">
        <f>CONCATENATE(A759,B759,C759)</f>
        <v>AU (AU.B.Bystrica)ZN1Spevák - sólista</v>
      </c>
      <c r="E759" s="18">
        <v>0.5</v>
      </c>
      <c r="F759" s="18">
        <v>1</v>
      </c>
    </row>
    <row r="760">
      <c r="A760" s="9" t="str">
        <f>VLOOKUP(24807,$M$2:$N$42,2,FALSE)</f>
        <v>AU (AU.B.Bystrica)</v>
      </c>
      <c r="B760" t="s">
        <v>122</v>
      </c>
      <c r="C760" t="s">
        <v>130</v>
      </c>
      <c r="D760" t="str">
        <f>CONCATENATE(A760,B760,C760)</f>
        <v>AU (AU.B.Bystrica)ZN2Autor hudby</v>
      </c>
      <c r="E760" s="18">
        <v>1</v>
      </c>
      <c r="F760" s="18">
        <v>1</v>
      </c>
    </row>
    <row r="761">
      <c r="A761" s="9" t="str">
        <f>VLOOKUP(24807,$M$2:$N$42,2,FALSE)</f>
        <v>AU (AU.B.Bystrica)</v>
      </c>
      <c r="B761" t="s">
        <v>122</v>
      </c>
      <c r="C761" t="s">
        <v>131</v>
      </c>
      <c r="D761" t="str">
        <f>CONCATENATE(A761,B761,C761)</f>
        <v>AU (AU.B.Bystrica)ZN2Autor pohybovej spolupráce</v>
      </c>
      <c r="E761" s="18">
        <v>1</v>
      </c>
      <c r="F761" s="18">
        <v>1</v>
      </c>
    </row>
    <row r="762">
      <c r="A762" s="9" t="str">
        <f>VLOOKUP(24807,$M$2:$N$42,2,FALSE)</f>
        <v>AU (AU.B.Bystrica)</v>
      </c>
      <c r="B762" t="s">
        <v>122</v>
      </c>
      <c r="C762" t="s">
        <v>135</v>
      </c>
      <c r="D762" t="str">
        <f>CONCATENATE(A762,B762,C762)</f>
        <v>AU (AU.B.Bystrica)ZN2Herec v hlavnej úlohe</v>
      </c>
      <c r="E762" s="18">
        <v>1</v>
      </c>
      <c r="F762" s="18">
        <v>1</v>
      </c>
    </row>
    <row r="763">
      <c r="A763" s="9" t="str">
        <f>VLOOKUP(24807,$M$2:$N$42,2,FALSE)</f>
        <v>AU (AU.B.Bystrica)</v>
      </c>
      <c r="B763" t="s">
        <v>122</v>
      </c>
      <c r="C763" t="s">
        <v>103</v>
      </c>
      <c r="D763" t="str">
        <f>CONCATENATE(A763,B763,C763)</f>
        <v>AU (AU.B.Bystrica)ZN2Inštrumentalista - sólista</v>
      </c>
      <c r="E763" s="18">
        <v>1.5</v>
      </c>
      <c r="F763" s="18">
        <v>2</v>
      </c>
    </row>
    <row r="764">
      <c r="A764" s="9" t="str">
        <f>VLOOKUP(24807,$M$2:$N$42,2,FALSE)</f>
        <v>AU (AU.B.Bystrica)</v>
      </c>
      <c r="B764" t="s">
        <v>122</v>
      </c>
      <c r="C764" t="s">
        <v>91</v>
      </c>
      <c r="D764" t="str">
        <f>CONCATENATE(A764,B764,C764)</f>
        <v>AU (AU.B.Bystrica)ZN2Výtvarník</v>
      </c>
      <c r="E764" s="18">
        <v>1</v>
      </c>
      <c r="F764" s="18">
        <v>1</v>
      </c>
    </row>
    <row r="765">
      <c r="A765" s="9" t="str">
        <f>VLOOKUP(24807,$M$2:$N$42,2,FALSE)</f>
        <v>AU (AU.B.Bystrica)</v>
      </c>
      <c r="B765" t="s">
        <v>120</v>
      </c>
      <c r="C765" t="s">
        <v>135</v>
      </c>
      <c r="D765" t="str">
        <f>CONCATENATE(A765,B765,C765)</f>
        <v>AU (AU.B.Bystrica)ZN3Herec v hlavnej úlohe</v>
      </c>
      <c r="E765" s="18">
        <v>1</v>
      </c>
      <c r="F765" s="18">
        <v>1</v>
      </c>
    </row>
    <row r="766">
      <c r="A766" s="9" t="str">
        <f>VLOOKUP(24807,$M$2:$N$42,2,FALSE)</f>
        <v>AU (AU.B.Bystrica)</v>
      </c>
      <c r="B766" t="s">
        <v>120</v>
      </c>
      <c r="C766" t="s">
        <v>136</v>
      </c>
      <c r="D766" t="str">
        <f>CONCATENATE(A766,B766,C766)</f>
        <v>AU (AU.B.Bystrica)ZN3Herec vo vedľajšej úlohe</v>
      </c>
      <c r="E766" s="18">
        <v>1</v>
      </c>
      <c r="F766" s="18">
        <v>1</v>
      </c>
    </row>
    <row r="767">
      <c r="A767" s="9" t="str">
        <f>VLOOKUP(24807,$M$2:$N$42,2,FALSE)</f>
        <v>AU (AU.B.Bystrica)</v>
      </c>
      <c r="B767" t="s">
        <v>120</v>
      </c>
      <c r="C767" t="s">
        <v>98</v>
      </c>
      <c r="D767" t="str">
        <f>CONCATENATE(A767,B767,C767)</f>
        <v>AU (AU.B.Bystrica)ZN3Spevák</v>
      </c>
      <c r="E767" s="18">
        <v>0.1667</v>
      </c>
      <c r="F767" s="18">
        <v>1</v>
      </c>
    </row>
    <row r="768">
      <c r="A768" s="9" t="str">
        <f>VLOOKUP(24807,$M$2:$N$42,2,FALSE)</f>
        <v>AU (AU.B.Bystrica)</v>
      </c>
      <c r="B768" t="s">
        <v>120</v>
      </c>
      <c r="C768" t="s">
        <v>99</v>
      </c>
      <c r="D768" t="str">
        <f>CONCATENATE(A768,B768,C768)</f>
        <v>AU (AU.B.Bystrica)ZN3Spevák - sólista</v>
      </c>
      <c r="E768" s="18">
        <v>1</v>
      </c>
      <c r="F768" s="18">
        <v>1</v>
      </c>
    </row>
    <row r="769">
      <c r="A769" s="9" t="str">
        <f>VLOOKUP(24808,$M$2:$N$42,2,FALSE)</f>
        <v>KU (KU.Ružomberok)</v>
      </c>
      <c r="B769" t="s">
        <v>126</v>
      </c>
      <c r="C769" t="s">
        <v>91</v>
      </c>
      <c r="D769" t="str">
        <f>CONCATENATE(A769,B769,C769)</f>
        <v>KU (KU.Ružomberok)EN1Výtvarník</v>
      </c>
      <c r="E769" s="18">
        <v>5</v>
      </c>
      <c r="F769" s="18">
        <v>5</v>
      </c>
    </row>
    <row r="770">
      <c r="A770" s="9" t="str">
        <f>VLOOKUP(24808,$M$2:$N$42,2,FALSE)</f>
        <v>KU (KU.Ružomberok)</v>
      </c>
      <c r="B770" t="s">
        <v>145</v>
      </c>
      <c r="C770" t="s">
        <v>91</v>
      </c>
      <c r="D770" t="str">
        <f>CONCATENATE(A770,B770,C770)</f>
        <v>KU (KU.Ružomberok)EN2Výtvarník</v>
      </c>
      <c r="E770" s="18">
        <v>4</v>
      </c>
      <c r="F770" s="18">
        <v>4</v>
      </c>
    </row>
    <row r="771">
      <c r="A771" s="9" t="str">
        <f>VLOOKUP(24808,$M$2:$N$42,2,FALSE)</f>
        <v>KU (KU.Ružomberok)</v>
      </c>
      <c r="B771" t="s">
        <v>127</v>
      </c>
      <c r="C771" t="s">
        <v>91</v>
      </c>
      <c r="D771" t="str">
        <f>CONCATENATE(A771,B771,C771)</f>
        <v>KU (KU.Ružomberok)EN3Výtvarník</v>
      </c>
      <c r="E771" s="18">
        <v>3</v>
      </c>
      <c r="F771" s="18">
        <v>3</v>
      </c>
    </row>
    <row r="772">
      <c r="A772" s="9" t="str">
        <f>VLOOKUP(24808,$M$2:$N$42,2,FALSE)</f>
        <v>KU (KU.Ružomberok)</v>
      </c>
      <c r="B772" t="s">
        <v>89</v>
      </c>
      <c r="C772" t="s">
        <v>87</v>
      </c>
      <c r="D772" t="str">
        <f>CONCATENATE(A772,B772,C772)</f>
        <v>KU (KU.Ružomberok)SM1Inštrumentalista</v>
      </c>
      <c r="E772" s="18">
        <v>12</v>
      </c>
      <c r="F772" s="18">
        <v>12</v>
      </c>
    </row>
    <row r="773">
      <c r="A773" s="9" t="str">
        <f>VLOOKUP(24808,$M$2:$N$42,2,FALSE)</f>
        <v>KU (KU.Ružomberok)</v>
      </c>
      <c r="B773" t="s">
        <v>89</v>
      </c>
      <c r="C773" t="s">
        <v>103</v>
      </c>
      <c r="D773" t="str">
        <f>CONCATENATE(A773,B773,C773)</f>
        <v>KU (KU.Ružomberok)SM1Inštrumentalista - sólista</v>
      </c>
      <c r="E773" s="18">
        <v>3.42</v>
      </c>
      <c r="F773" s="18">
        <v>4</v>
      </c>
    </row>
    <row r="774">
      <c r="A774" s="9" t="str">
        <f>VLOOKUP(24808,$M$2:$N$42,2,FALSE)</f>
        <v>KU (KU.Ružomberok)</v>
      </c>
      <c r="B774" t="s">
        <v>92</v>
      </c>
      <c r="C774" t="s">
        <v>87</v>
      </c>
      <c r="D774" t="str">
        <f>CONCATENATE(A774,B774,C774)</f>
        <v>KU (KU.Ružomberok)SM2Inštrumentalista</v>
      </c>
      <c r="E774" s="18">
        <v>3</v>
      </c>
      <c r="F774" s="18">
        <v>3</v>
      </c>
    </row>
    <row r="775">
      <c r="A775" s="9" t="str">
        <f>VLOOKUP(24808,$M$2:$N$42,2,FALSE)</f>
        <v>KU (KU.Ružomberok)</v>
      </c>
      <c r="B775" t="s">
        <v>92</v>
      </c>
      <c r="C775" t="s">
        <v>103</v>
      </c>
      <c r="D775" t="str">
        <f>CONCATENATE(A775,B775,C775)</f>
        <v>KU (KU.Ružomberok)SM2Inštrumentalista - sólista</v>
      </c>
      <c r="E775" s="18">
        <v>2</v>
      </c>
      <c r="F775" s="18">
        <v>2</v>
      </c>
    </row>
    <row r="776">
      <c r="A776" s="9" t="str">
        <f>VLOOKUP(24808,$M$2:$N$42,2,FALSE)</f>
        <v>KU (KU.Ružomberok)</v>
      </c>
      <c r="B776" t="s">
        <v>93</v>
      </c>
      <c r="C776" t="s">
        <v>90</v>
      </c>
      <c r="D776" t="str">
        <f>CONCATENATE(A776,B776,C776)</f>
        <v>KU (KU.Ružomberok)SM3Dirigent</v>
      </c>
      <c r="E776" s="18">
        <v>6</v>
      </c>
      <c r="F776" s="18">
        <v>6</v>
      </c>
    </row>
    <row r="777">
      <c r="A777" s="9" t="str">
        <f>VLOOKUP(24808,$M$2:$N$42,2,FALSE)</f>
        <v>KU (KU.Ružomberok)</v>
      </c>
      <c r="B777" t="s">
        <v>93</v>
      </c>
      <c r="C777" t="s">
        <v>87</v>
      </c>
      <c r="D777" t="str">
        <f>CONCATENATE(A777,B777,C777)</f>
        <v>KU (KU.Ružomberok)SM3Inštrumentalista</v>
      </c>
      <c r="E777" s="18">
        <v>5</v>
      </c>
      <c r="F777" s="18">
        <v>10</v>
      </c>
    </row>
    <row r="778">
      <c r="A778" s="9" t="str">
        <f>VLOOKUP(24808,$M$2:$N$42,2,FALSE)</f>
        <v>KU (KU.Ružomberok)</v>
      </c>
      <c r="B778" t="s">
        <v>93</v>
      </c>
      <c r="C778" t="s">
        <v>103</v>
      </c>
      <c r="D778" t="str">
        <f>CONCATENATE(A778,B778,C778)</f>
        <v>KU (KU.Ružomberok)SM3Inštrumentalista - sólista</v>
      </c>
      <c r="E778" s="18">
        <v>23.5</v>
      </c>
      <c r="F778" s="18">
        <v>36</v>
      </c>
    </row>
    <row r="779">
      <c r="A779" s="9" t="str">
        <f>VLOOKUP(24808,$M$2:$N$42,2,FALSE)</f>
        <v>KU (KU.Ružomberok)</v>
      </c>
      <c r="B779" t="s">
        <v>93</v>
      </c>
      <c r="C779" t="s">
        <v>99</v>
      </c>
      <c r="D779" t="str">
        <f>CONCATENATE(A779,B779,C779)</f>
        <v>KU (KU.Ružomberok)SM3Spevák - sólista</v>
      </c>
      <c r="E779" s="18">
        <v>10</v>
      </c>
      <c r="F779" s="18">
        <v>10</v>
      </c>
    </row>
    <row r="780">
      <c r="A780" s="9" t="str">
        <f>VLOOKUP(24808,$M$2:$N$42,2,FALSE)</f>
        <v>KU (KU.Ružomberok)</v>
      </c>
      <c r="B780" t="s">
        <v>93</v>
      </c>
      <c r="C780" t="s">
        <v>91</v>
      </c>
      <c r="D780" t="str">
        <f>CONCATENATE(A780,B780,C780)</f>
        <v>KU (KU.Ružomberok)SM3Výtvarník</v>
      </c>
      <c r="E780" s="18">
        <v>1</v>
      </c>
      <c r="F780" s="18">
        <v>1</v>
      </c>
    </row>
    <row r="781">
      <c r="A781" s="9" t="str">
        <f>VLOOKUP(24808,$M$2:$N$42,2,FALSE)</f>
        <v>KU (KU.Ružomberok)</v>
      </c>
      <c r="B781" t="s">
        <v>94</v>
      </c>
      <c r="C781" t="s">
        <v>87</v>
      </c>
      <c r="D781" t="str">
        <f>CONCATENATE(A781,B781,C781)</f>
        <v>KU (KU.Ružomberok)SN1Inštrumentalista</v>
      </c>
      <c r="E781" s="18">
        <v>1</v>
      </c>
      <c r="F781" s="18">
        <v>1</v>
      </c>
    </row>
    <row r="782">
      <c r="A782" s="9" t="str">
        <f>VLOOKUP(24808,$M$2:$N$42,2,FALSE)</f>
        <v>KU (KU.Ružomberok)</v>
      </c>
      <c r="B782" t="s">
        <v>94</v>
      </c>
      <c r="C782" t="s">
        <v>103</v>
      </c>
      <c r="D782" t="str">
        <f>CONCATENATE(A782,B782,C782)</f>
        <v>KU (KU.Ružomberok)SN1Inštrumentalista - sólista</v>
      </c>
      <c r="E782" s="18">
        <v>1.84</v>
      </c>
      <c r="F782" s="18">
        <v>5</v>
      </c>
    </row>
    <row r="783">
      <c r="A783" s="9" t="str">
        <f>VLOOKUP(24808,$M$2:$N$42,2,FALSE)</f>
        <v>KU (KU.Ružomberok)</v>
      </c>
      <c r="B783" t="s">
        <v>94</v>
      </c>
      <c r="C783" t="s">
        <v>91</v>
      </c>
      <c r="D783" t="str">
        <f>CONCATENATE(A783,B783,C783)</f>
        <v>KU (KU.Ružomberok)SN1Výtvarník</v>
      </c>
      <c r="E783" s="18">
        <v>1</v>
      </c>
      <c r="F783" s="18">
        <v>1</v>
      </c>
    </row>
    <row r="784">
      <c r="A784" s="9" t="str">
        <f>VLOOKUP(24808,$M$2:$N$42,2,FALSE)</f>
        <v>KU (KU.Ružomberok)</v>
      </c>
      <c r="B784" t="s">
        <v>100</v>
      </c>
      <c r="C784" t="s">
        <v>87</v>
      </c>
      <c r="D784" t="str">
        <f>CONCATENATE(A784,B784,C784)</f>
        <v>KU (KU.Ružomberok)SN2Inštrumentalista</v>
      </c>
      <c r="E784" s="18">
        <v>1</v>
      </c>
      <c r="F784" s="18">
        <v>1</v>
      </c>
    </row>
    <row r="785">
      <c r="A785" s="9" t="str">
        <f>VLOOKUP(24808,$M$2:$N$42,2,FALSE)</f>
        <v>KU (KU.Ružomberok)</v>
      </c>
      <c r="B785" t="s">
        <v>100</v>
      </c>
      <c r="C785" t="s">
        <v>103</v>
      </c>
      <c r="D785" t="str">
        <f>CONCATENATE(A785,B785,C785)</f>
        <v>KU (KU.Ružomberok)SN2Inštrumentalista - sólista</v>
      </c>
      <c r="E785" s="18">
        <v>1</v>
      </c>
      <c r="F785" s="18">
        <v>1</v>
      </c>
    </row>
    <row r="786">
      <c r="A786" s="9" t="str">
        <f>VLOOKUP(24808,$M$2:$N$42,2,FALSE)</f>
        <v>KU (KU.Ružomberok)</v>
      </c>
      <c r="B786" t="s">
        <v>100</v>
      </c>
      <c r="C786" t="s">
        <v>91</v>
      </c>
      <c r="D786" t="str">
        <f>CONCATENATE(A786,B786,C786)</f>
        <v>KU (KU.Ružomberok)SN2Výtvarník</v>
      </c>
      <c r="E786" s="18">
        <v>1</v>
      </c>
      <c r="F786" s="18">
        <v>1</v>
      </c>
    </row>
    <row r="787">
      <c r="A787" s="9" t="str">
        <f>VLOOKUP(24808,$M$2:$N$42,2,FALSE)</f>
        <v>KU (KU.Ružomberok)</v>
      </c>
      <c r="B787" t="s">
        <v>102</v>
      </c>
      <c r="C787" t="s">
        <v>87</v>
      </c>
      <c r="D787" t="str">
        <f>CONCATENATE(A787,B787,C787)</f>
        <v>KU (KU.Ružomberok)SN3Inštrumentalista</v>
      </c>
      <c r="E787" s="18">
        <v>5</v>
      </c>
      <c r="F787" s="18">
        <v>5</v>
      </c>
    </row>
    <row r="788">
      <c r="A788" s="9" t="str">
        <f>VLOOKUP(24808,$M$2:$N$42,2,FALSE)</f>
        <v>KU (KU.Ružomberok)</v>
      </c>
      <c r="B788" t="s">
        <v>102</v>
      </c>
      <c r="C788" t="s">
        <v>103</v>
      </c>
      <c r="D788" t="str">
        <f>CONCATENATE(A788,B788,C788)</f>
        <v>KU (KU.Ružomberok)SN3Inštrumentalista - sólista</v>
      </c>
      <c r="E788" s="18">
        <v>6.5</v>
      </c>
      <c r="F788" s="18">
        <v>10</v>
      </c>
    </row>
    <row r="789">
      <c r="A789" s="9" t="str">
        <f>VLOOKUP(24808,$M$2:$N$42,2,FALSE)</f>
        <v>KU (KU.Ružomberok)</v>
      </c>
      <c r="B789" t="s">
        <v>102</v>
      </c>
      <c r="C789" t="s">
        <v>98</v>
      </c>
      <c r="D789" t="str">
        <f>CONCATENATE(A789,B789,C789)</f>
        <v>KU (KU.Ružomberok)SN3Spevák</v>
      </c>
      <c r="E789" s="18">
        <v>8</v>
      </c>
      <c r="F789" s="18">
        <v>8</v>
      </c>
    </row>
    <row r="790">
      <c r="A790" s="9" t="str">
        <f>VLOOKUP(24808,$M$2:$N$42,2,FALSE)</f>
        <v>KU (KU.Ružomberok)</v>
      </c>
      <c r="B790" t="s">
        <v>102</v>
      </c>
      <c r="C790" t="s">
        <v>99</v>
      </c>
      <c r="D790" t="str">
        <f>CONCATENATE(A790,B790,C790)</f>
        <v>KU (KU.Ružomberok)SN3Spevák - sólista</v>
      </c>
      <c r="E790" s="18">
        <v>1.5</v>
      </c>
      <c r="F790" s="18">
        <v>2</v>
      </c>
    </row>
    <row r="791">
      <c r="A791" s="9" t="str">
        <f>VLOOKUP(24808,$M$2:$N$42,2,FALSE)</f>
        <v>KU (KU.Ružomberok)</v>
      </c>
      <c r="B791" t="s">
        <v>104</v>
      </c>
      <c r="C791" t="s">
        <v>103</v>
      </c>
      <c r="D791" t="str">
        <f>CONCATENATE(A791,B791,C791)</f>
        <v>KU (KU.Ružomberok)SR1Inštrumentalista - sólista</v>
      </c>
      <c r="E791" s="18">
        <v>2</v>
      </c>
      <c r="F791" s="18">
        <v>3</v>
      </c>
    </row>
    <row r="792">
      <c r="A792" s="9" t="str">
        <f>VLOOKUP(24808,$M$2:$N$42,2,FALSE)</f>
        <v>KU (KU.Ružomberok)</v>
      </c>
      <c r="B792" t="s">
        <v>104</v>
      </c>
      <c r="C792" t="s">
        <v>98</v>
      </c>
      <c r="D792" t="str">
        <f>CONCATENATE(A792,B792,C792)</f>
        <v>KU (KU.Ružomberok)SR1Spevák</v>
      </c>
      <c r="E792" s="18">
        <v>2</v>
      </c>
      <c r="F792" s="18">
        <v>2</v>
      </c>
    </row>
    <row r="793">
      <c r="A793" s="9" t="str">
        <f>VLOOKUP(24808,$M$2:$N$42,2,FALSE)</f>
        <v>KU (KU.Ružomberok)</v>
      </c>
      <c r="B793" t="s">
        <v>104</v>
      </c>
      <c r="C793" t="s">
        <v>91</v>
      </c>
      <c r="D793" t="str">
        <f>CONCATENATE(A793,B793,C793)</f>
        <v>KU (KU.Ružomberok)SR1Výtvarník</v>
      </c>
      <c r="E793" s="18">
        <v>1</v>
      </c>
      <c r="F793" s="18">
        <v>1</v>
      </c>
    </row>
    <row r="794">
      <c r="A794" s="9" t="str">
        <f>VLOOKUP(24808,$M$2:$N$42,2,FALSE)</f>
        <v>KU (KU.Ružomberok)</v>
      </c>
      <c r="B794" t="s">
        <v>105</v>
      </c>
      <c r="C794" t="s">
        <v>103</v>
      </c>
      <c r="D794" t="str">
        <f>CONCATENATE(A794,B794,C794)</f>
        <v>KU (KU.Ružomberok)SR2Inštrumentalista - sólista</v>
      </c>
      <c r="E794" s="18">
        <v>1</v>
      </c>
      <c r="F794" s="18">
        <v>1</v>
      </c>
    </row>
    <row r="795">
      <c r="A795" s="9" t="str">
        <f>VLOOKUP(24808,$M$2:$N$42,2,FALSE)</f>
        <v>KU (KU.Ružomberok)</v>
      </c>
      <c r="B795" t="s">
        <v>105</v>
      </c>
      <c r="C795" t="s">
        <v>91</v>
      </c>
      <c r="D795" t="str">
        <f>CONCATENATE(A795,B795,C795)</f>
        <v>KU (KU.Ružomberok)SR2Výtvarník</v>
      </c>
      <c r="E795" s="18">
        <v>11</v>
      </c>
      <c r="F795" s="18">
        <v>11</v>
      </c>
    </row>
    <row r="796">
      <c r="A796" s="9" t="str">
        <f>VLOOKUP(24808,$M$2:$N$42,2,FALSE)</f>
        <v>KU (KU.Ružomberok)</v>
      </c>
      <c r="B796" t="s">
        <v>107</v>
      </c>
      <c r="C796" t="s">
        <v>90</v>
      </c>
      <c r="D796" t="str">
        <f>CONCATENATE(A796,B796,C796)</f>
        <v>KU (KU.Ružomberok)SR3Dirigent</v>
      </c>
      <c r="E796" s="18">
        <v>7</v>
      </c>
      <c r="F796" s="18">
        <v>7</v>
      </c>
    </row>
    <row r="797">
      <c r="A797" s="9" t="str">
        <f>VLOOKUP(24808,$M$2:$N$42,2,FALSE)</f>
        <v>KU (KU.Ružomberok)</v>
      </c>
      <c r="B797" t="s">
        <v>107</v>
      </c>
      <c r="C797" t="s">
        <v>87</v>
      </c>
      <c r="D797" t="str">
        <f>CONCATENATE(A797,B797,C797)</f>
        <v>KU (KU.Ružomberok)SR3Inštrumentalista</v>
      </c>
      <c r="E797" s="18">
        <v>6.52</v>
      </c>
      <c r="F797" s="18">
        <v>9</v>
      </c>
    </row>
    <row r="798">
      <c r="A798" s="9" t="str">
        <f>VLOOKUP(24808,$M$2:$N$42,2,FALSE)</f>
        <v>KU (KU.Ružomberok)</v>
      </c>
      <c r="B798" t="s">
        <v>107</v>
      </c>
      <c r="C798" t="s">
        <v>103</v>
      </c>
      <c r="D798" t="str">
        <f>CONCATENATE(A798,B798,C798)</f>
        <v>KU (KU.Ružomberok)SR3Inštrumentalista - sólista</v>
      </c>
      <c r="E798" s="18">
        <v>6</v>
      </c>
      <c r="F798" s="18">
        <v>6</v>
      </c>
    </row>
    <row r="799">
      <c r="A799" s="9" t="str">
        <f>VLOOKUP(24808,$M$2:$N$42,2,FALSE)</f>
        <v>KU (KU.Ružomberok)</v>
      </c>
      <c r="B799" t="s">
        <v>107</v>
      </c>
      <c r="C799" t="s">
        <v>98</v>
      </c>
      <c r="D799" t="str">
        <f>CONCATENATE(A799,B799,C799)</f>
        <v>KU (KU.Ružomberok)SR3Spevák</v>
      </c>
      <c r="E799" s="18">
        <v>1.5</v>
      </c>
      <c r="F799" s="18">
        <v>3</v>
      </c>
    </row>
    <row r="800">
      <c r="A800" s="9" t="str">
        <f>VLOOKUP(24808,$M$2:$N$42,2,FALSE)</f>
        <v>KU (KU.Ružomberok)</v>
      </c>
      <c r="B800" t="s">
        <v>107</v>
      </c>
      <c r="C800" t="s">
        <v>99</v>
      </c>
      <c r="D800" t="str">
        <f>CONCATENATE(A800,B800,C800)</f>
        <v>KU (KU.Ružomberok)SR3Spevák - sólista</v>
      </c>
      <c r="E800" s="18">
        <v>6.5</v>
      </c>
      <c r="F800" s="18">
        <v>8</v>
      </c>
    </row>
    <row r="801">
      <c r="A801" s="9" t="str">
        <f>VLOOKUP(24808,$M$2:$N$42,2,FALSE)</f>
        <v>KU (KU.Ružomberok)</v>
      </c>
      <c r="B801" t="s">
        <v>107</v>
      </c>
      <c r="C801" t="s">
        <v>91</v>
      </c>
      <c r="D801" t="str">
        <f>CONCATENATE(A801,B801,C801)</f>
        <v>KU (KU.Ružomberok)SR3Výtvarník</v>
      </c>
      <c r="E801" s="18">
        <v>4</v>
      </c>
      <c r="F801" s="18">
        <v>4</v>
      </c>
    </row>
    <row r="802">
      <c r="A802" s="9" t="str">
        <f>VLOOKUP(26489,$M$2:$N$42,2,FALSE)</f>
        <v>STU v Bratislave (STUBA)</v>
      </c>
      <c r="B802" t="s">
        <v>123</v>
      </c>
      <c r="C802" t="s">
        <v>124</v>
      </c>
      <c r="D802" t="str">
        <f>CONCATENATE(A802,B802,C802)</f>
        <v>STU v Bratislave (STUBA)EM1Architekt</v>
      </c>
      <c r="E802" s="18">
        <v>1.6</v>
      </c>
      <c r="F802" s="18">
        <v>4</v>
      </c>
    </row>
    <row r="803">
      <c r="A803" s="9" t="str">
        <f>VLOOKUP(26489,$M$2:$N$42,2,FALSE)</f>
        <v>STU v Bratislave (STUBA)</v>
      </c>
      <c r="B803" t="s">
        <v>123</v>
      </c>
      <c r="C803" t="s">
        <v>85</v>
      </c>
      <c r="D803" t="str">
        <f>CONCATENATE(A803,B803,C803)</f>
        <v>STU v Bratislave (STUBA)EM1Dizajnér</v>
      </c>
      <c r="E803" s="18">
        <v>0.4</v>
      </c>
      <c r="F803" s="18">
        <v>1</v>
      </c>
    </row>
    <row r="804">
      <c r="A804" s="9" t="str">
        <f>VLOOKUP(26489,$M$2:$N$42,2,FALSE)</f>
        <v>STU v Bratislave (STUBA)</v>
      </c>
      <c r="B804" t="s">
        <v>123</v>
      </c>
      <c r="C804" t="s">
        <v>91</v>
      </c>
      <c r="D804" t="str">
        <f>CONCATENATE(A804,B804,C804)</f>
        <v>STU v Bratislave (STUBA)EM1Výtvarník</v>
      </c>
      <c r="E804" s="18">
        <v>1</v>
      </c>
      <c r="F804" s="18">
        <v>1</v>
      </c>
    </row>
    <row r="805">
      <c r="A805" s="9" t="str">
        <f>VLOOKUP(26489,$M$2:$N$42,2,FALSE)</f>
        <v>STU v Bratislave (STUBA)</v>
      </c>
      <c r="B805" t="s">
        <v>141</v>
      </c>
      <c r="C805" t="s">
        <v>124</v>
      </c>
      <c r="D805" t="str">
        <f>CONCATENATE(A805,B805,C805)</f>
        <v>STU v Bratislave (STUBA)EM2Architekt</v>
      </c>
      <c r="E805" s="18">
        <v>3.17</v>
      </c>
      <c r="F805" s="18">
        <v>7</v>
      </c>
    </row>
    <row r="806">
      <c r="A806" s="9" t="str">
        <f>VLOOKUP(26489,$M$2:$N$42,2,FALSE)</f>
        <v>STU v Bratislave (STUBA)</v>
      </c>
      <c r="B806" t="s">
        <v>141</v>
      </c>
      <c r="C806" t="s">
        <v>85</v>
      </c>
      <c r="D806" t="str">
        <f>CONCATENATE(A806,B806,C806)</f>
        <v>STU v Bratislave (STUBA)EM2Dizajnér</v>
      </c>
      <c r="E806" s="18">
        <v>1</v>
      </c>
      <c r="F806" s="18">
        <v>1</v>
      </c>
    </row>
    <row r="807">
      <c r="A807" s="9" t="str">
        <f>VLOOKUP(26489,$M$2:$N$42,2,FALSE)</f>
        <v>STU v Bratislave (STUBA)</v>
      </c>
      <c r="B807" t="s">
        <v>125</v>
      </c>
      <c r="C807" t="s">
        <v>124</v>
      </c>
      <c r="D807" t="str">
        <f>CONCATENATE(A807,B807,C807)</f>
        <v>STU v Bratislave (STUBA)EM3Architekt</v>
      </c>
      <c r="E807" s="18">
        <v>1.525</v>
      </c>
      <c r="F807" s="18">
        <v>7</v>
      </c>
    </row>
    <row r="808">
      <c r="A808" s="9" t="str">
        <f>VLOOKUP(26489,$M$2:$N$42,2,FALSE)</f>
        <v>STU v Bratislave (STUBA)</v>
      </c>
      <c r="B808" t="s">
        <v>125</v>
      </c>
      <c r="C808" t="s">
        <v>85</v>
      </c>
      <c r="D808" t="str">
        <f>CONCATENATE(A808,B808,C808)</f>
        <v>STU v Bratislave (STUBA)EM3Dizajnér</v>
      </c>
      <c r="E808" s="18">
        <v>0.4</v>
      </c>
      <c r="F808" s="18">
        <v>1</v>
      </c>
    </row>
    <row r="809">
      <c r="A809" s="9" t="str">
        <f>VLOOKUP(26489,$M$2:$N$42,2,FALSE)</f>
        <v>STU v Bratislave (STUBA)</v>
      </c>
      <c r="B809" t="s">
        <v>145</v>
      </c>
      <c r="C809" t="s">
        <v>143</v>
      </c>
      <c r="D809" t="str">
        <f>CONCATENATE(A809,B809,C809)</f>
        <v>STU v Bratislave (STUBA)EN2Scénograf</v>
      </c>
      <c r="E809" s="18">
        <v>1</v>
      </c>
      <c r="F809" s="18">
        <v>1</v>
      </c>
    </row>
    <row r="810">
      <c r="A810" s="9" t="str">
        <f>VLOOKUP(26489,$M$2:$N$42,2,FALSE)</f>
        <v>STU v Bratislave (STUBA)</v>
      </c>
      <c r="B810" t="s">
        <v>7</v>
      </c>
      <c r="C810" t="s">
        <v>124</v>
      </c>
      <c r="D810" t="str">
        <f>CONCATENATE(A810,B810,C810)</f>
        <v>STU v Bratislave (STUBA)IArchitekt</v>
      </c>
      <c r="E810" s="18">
        <v>9.43</v>
      </c>
      <c r="F810" s="18">
        <v>14</v>
      </c>
    </row>
    <row r="811">
      <c r="A811" s="9" t="str">
        <f>VLOOKUP(26489,$M$2:$N$42,2,FALSE)</f>
        <v>STU v Bratislave (STUBA)</v>
      </c>
      <c r="B811" t="s">
        <v>7</v>
      </c>
      <c r="C811" t="s">
        <v>85</v>
      </c>
      <c r="D811" t="str">
        <f>CONCATENATE(A811,B811,C811)</f>
        <v>STU v Bratislave (STUBA)IDizajnér</v>
      </c>
      <c r="E811" s="18">
        <v>3</v>
      </c>
      <c r="F811" s="18">
        <v>3</v>
      </c>
    </row>
    <row r="812">
      <c r="A812" s="9" t="str">
        <f>VLOOKUP(26489,$M$2:$N$42,2,FALSE)</f>
        <v>STU v Bratislave (STUBA)</v>
      </c>
      <c r="B812" t="s">
        <v>89</v>
      </c>
      <c r="C812" t="s">
        <v>124</v>
      </c>
      <c r="D812" t="str">
        <f>CONCATENATE(A812,B812,C812)</f>
        <v>STU v Bratislave (STUBA)SM1Architekt</v>
      </c>
      <c r="E812" s="18">
        <v>6.63334</v>
      </c>
      <c r="F812" s="18">
        <v>11</v>
      </c>
    </row>
    <row r="813">
      <c r="A813" s="9" t="str">
        <f>VLOOKUP(26489,$M$2:$N$42,2,FALSE)</f>
        <v>STU v Bratislave (STUBA)</v>
      </c>
      <c r="B813" t="s">
        <v>89</v>
      </c>
      <c r="C813" t="s">
        <v>85</v>
      </c>
      <c r="D813" t="str">
        <f>CONCATENATE(A813,B813,C813)</f>
        <v>STU v Bratislave (STUBA)SM1Dizajnér</v>
      </c>
      <c r="E813" s="18">
        <v>2.85</v>
      </c>
      <c r="F813" s="18">
        <v>6</v>
      </c>
    </row>
    <row r="814">
      <c r="A814" s="9" t="str">
        <f>VLOOKUP(26489,$M$2:$N$42,2,FALSE)</f>
        <v>STU v Bratislave (STUBA)</v>
      </c>
      <c r="B814" t="s">
        <v>89</v>
      </c>
      <c r="C814" t="s">
        <v>91</v>
      </c>
      <c r="D814" t="str">
        <f>CONCATENATE(A814,B814,C814)</f>
        <v>STU v Bratislave (STUBA)SM1Výtvarník</v>
      </c>
      <c r="E814" s="18">
        <v>6.3</v>
      </c>
      <c r="F814" s="18">
        <v>8</v>
      </c>
    </row>
    <row r="815">
      <c r="A815" s="9" t="str">
        <f>VLOOKUP(26489,$M$2:$N$42,2,FALSE)</f>
        <v>STU v Bratislave (STUBA)</v>
      </c>
      <c r="B815" t="s">
        <v>92</v>
      </c>
      <c r="C815" t="s">
        <v>124</v>
      </c>
      <c r="D815" t="str">
        <f>CONCATENATE(A815,B815,C815)</f>
        <v>STU v Bratislave (STUBA)SM2Architekt</v>
      </c>
      <c r="E815" s="18">
        <v>1.2</v>
      </c>
      <c r="F815" s="18">
        <v>3</v>
      </c>
    </row>
    <row r="816">
      <c r="A816" s="9" t="str">
        <f>VLOOKUP(26489,$M$2:$N$42,2,FALSE)</f>
        <v>STU v Bratislave (STUBA)</v>
      </c>
      <c r="B816" t="s">
        <v>92</v>
      </c>
      <c r="C816" t="s">
        <v>85</v>
      </c>
      <c r="D816" t="str">
        <f>CONCATENATE(A816,B816,C816)</f>
        <v>STU v Bratislave (STUBA)SM2Dizajnér</v>
      </c>
      <c r="E816" s="18">
        <v>6.8</v>
      </c>
      <c r="F816" s="18">
        <v>9</v>
      </c>
    </row>
    <row r="817">
      <c r="A817" s="9" t="str">
        <f>VLOOKUP(26489,$M$2:$N$42,2,FALSE)</f>
        <v>STU v Bratislave (STUBA)</v>
      </c>
      <c r="B817" t="s">
        <v>92</v>
      </c>
      <c r="C817" t="s">
        <v>88</v>
      </c>
      <c r="D817" t="str">
        <f>CONCATENATE(A817,B817,C817)</f>
        <v>STU v Bratislave (STUBA)SM2Kurátor výstavy</v>
      </c>
      <c r="E817" s="18">
        <v>1.5</v>
      </c>
      <c r="F817" s="18">
        <v>3</v>
      </c>
    </row>
    <row r="818">
      <c r="A818" s="9" t="str">
        <f>VLOOKUP(26489,$M$2:$N$42,2,FALSE)</f>
        <v>STU v Bratislave (STUBA)</v>
      </c>
      <c r="B818" t="s">
        <v>92</v>
      </c>
      <c r="C818" t="s">
        <v>91</v>
      </c>
      <c r="D818" t="str">
        <f>CONCATENATE(A818,B818,C818)</f>
        <v>STU v Bratislave (STUBA)SM2Výtvarník</v>
      </c>
      <c r="E818" s="18">
        <v>2</v>
      </c>
      <c r="F818" s="18">
        <v>2</v>
      </c>
    </row>
    <row r="819">
      <c r="A819" s="9" t="str">
        <f>VLOOKUP(26489,$M$2:$N$42,2,FALSE)</f>
        <v>STU v Bratislave (STUBA)</v>
      </c>
      <c r="B819" t="s">
        <v>93</v>
      </c>
      <c r="C819" t="s">
        <v>124</v>
      </c>
      <c r="D819" t="str">
        <f>CONCATENATE(A819,B819,C819)</f>
        <v>STU v Bratislave (STUBA)SM3Architekt</v>
      </c>
      <c r="E819" s="18">
        <v>1.25</v>
      </c>
      <c r="F819" s="18">
        <v>3</v>
      </c>
    </row>
    <row r="820">
      <c r="A820" s="9" t="str">
        <f>VLOOKUP(26489,$M$2:$N$42,2,FALSE)</f>
        <v>STU v Bratislave (STUBA)</v>
      </c>
      <c r="B820" t="s">
        <v>93</v>
      </c>
      <c r="C820" t="s">
        <v>109</v>
      </c>
      <c r="D820" t="str">
        <f>CONCATENATE(A820,B820,C820)</f>
        <v>STU v Bratislave (STUBA)SM3Autor scenára</v>
      </c>
      <c r="E820" s="18">
        <v>1</v>
      </c>
      <c r="F820" s="18">
        <v>1</v>
      </c>
    </row>
    <row r="821">
      <c r="A821" s="9" t="str">
        <f>VLOOKUP(26489,$M$2:$N$42,2,FALSE)</f>
        <v>STU v Bratislave (STUBA)</v>
      </c>
      <c r="B821" t="s">
        <v>93</v>
      </c>
      <c r="C821" t="s">
        <v>85</v>
      </c>
      <c r="D821" t="str">
        <f>CONCATENATE(A821,B821,C821)</f>
        <v>STU v Bratislave (STUBA)SM3Dizajnér</v>
      </c>
      <c r="E821" s="18">
        <v>6.8</v>
      </c>
      <c r="F821" s="18">
        <v>7</v>
      </c>
    </row>
    <row r="822">
      <c r="A822" s="9" t="str">
        <f>VLOOKUP(26489,$M$2:$N$42,2,FALSE)</f>
        <v>STU v Bratislave (STUBA)</v>
      </c>
      <c r="B822" t="s">
        <v>93</v>
      </c>
      <c r="C822" t="s">
        <v>88</v>
      </c>
      <c r="D822" t="str">
        <f>CONCATENATE(A822,B822,C822)</f>
        <v>STU v Bratislave (STUBA)SM3Kurátor výstavy</v>
      </c>
      <c r="E822" s="18">
        <v>1</v>
      </c>
      <c r="F822" s="18">
        <v>1</v>
      </c>
    </row>
    <row r="823">
      <c r="A823" s="9" t="str">
        <f>VLOOKUP(26489,$M$2:$N$42,2,FALSE)</f>
        <v>STU v Bratislave (STUBA)</v>
      </c>
      <c r="B823" t="s">
        <v>93</v>
      </c>
      <c r="C823" t="s">
        <v>91</v>
      </c>
      <c r="D823" t="str">
        <f>CONCATENATE(A823,B823,C823)</f>
        <v>STU v Bratislave (STUBA)SM3Výtvarník</v>
      </c>
      <c r="E823" s="18">
        <v>8</v>
      </c>
      <c r="F823" s="18">
        <v>8</v>
      </c>
    </row>
    <row r="824">
      <c r="A824" s="9" t="str">
        <f>VLOOKUP(26489,$M$2:$N$42,2,FALSE)</f>
        <v>STU v Bratislave (STUBA)</v>
      </c>
      <c r="B824" t="s">
        <v>94</v>
      </c>
      <c r="C824" t="s">
        <v>124</v>
      </c>
      <c r="D824" t="str">
        <f>CONCATENATE(A824,B824,C824)</f>
        <v>STU v Bratislave (STUBA)SN1Architekt</v>
      </c>
      <c r="E824" s="18">
        <v>9.92834</v>
      </c>
      <c r="F824" s="18">
        <v>24</v>
      </c>
    </row>
    <row r="825">
      <c r="A825" s="9" t="str">
        <f>VLOOKUP(26489,$M$2:$N$42,2,FALSE)</f>
        <v>STU v Bratislave (STUBA)</v>
      </c>
      <c r="B825" t="s">
        <v>94</v>
      </c>
      <c r="C825" t="s">
        <v>85</v>
      </c>
      <c r="D825" t="str">
        <f>CONCATENATE(A825,B825,C825)</f>
        <v>STU v Bratislave (STUBA)SN1Dizajnér</v>
      </c>
      <c r="E825" s="18">
        <v>0.5</v>
      </c>
      <c r="F825" s="18">
        <v>1</v>
      </c>
    </row>
    <row r="826">
      <c r="A826" s="9" t="str">
        <f>VLOOKUP(26489,$M$2:$N$42,2,FALSE)</f>
        <v>STU v Bratislave (STUBA)</v>
      </c>
      <c r="B826" t="s">
        <v>94</v>
      </c>
      <c r="C826" t="s">
        <v>91</v>
      </c>
      <c r="D826" t="str">
        <f>CONCATENATE(A826,B826,C826)</f>
        <v>STU v Bratislave (STUBA)SN1Výtvarník</v>
      </c>
      <c r="E826" s="18">
        <v>13.5</v>
      </c>
      <c r="F826" s="18">
        <v>14</v>
      </c>
    </row>
    <row r="827">
      <c r="A827" s="9" t="str">
        <f>VLOOKUP(26489,$M$2:$N$42,2,FALSE)</f>
        <v>STU v Bratislave (STUBA)</v>
      </c>
      <c r="B827" t="s">
        <v>100</v>
      </c>
      <c r="C827" t="s">
        <v>124</v>
      </c>
      <c r="D827" t="str">
        <f>CONCATENATE(A827,B827,C827)</f>
        <v>STU v Bratislave (STUBA)SN2Architekt</v>
      </c>
      <c r="E827" s="18">
        <v>3.1</v>
      </c>
      <c r="F827" s="18">
        <v>6</v>
      </c>
    </row>
    <row r="828">
      <c r="A828" s="9" t="str">
        <f>VLOOKUP(26489,$M$2:$N$42,2,FALSE)</f>
        <v>STU v Bratislave (STUBA)</v>
      </c>
      <c r="B828" t="s">
        <v>100</v>
      </c>
      <c r="C828" t="s">
        <v>168</v>
      </c>
      <c r="D828" t="str">
        <f>CONCATENATE(A828,B828,C828)</f>
        <v>STU v Bratislave (STUBA)SN2Autor konceptu</v>
      </c>
      <c r="E828" s="18">
        <v>1</v>
      </c>
      <c r="F828" s="18">
        <v>1</v>
      </c>
    </row>
    <row r="829">
      <c r="A829" s="9" t="str">
        <f>VLOOKUP(26489,$M$2:$N$42,2,FALSE)</f>
        <v>STU v Bratislave (STUBA)</v>
      </c>
      <c r="B829" t="s">
        <v>100</v>
      </c>
      <c r="C829" t="s">
        <v>88</v>
      </c>
      <c r="D829" t="str">
        <f>CONCATENATE(A829,B829,C829)</f>
        <v>STU v Bratislave (STUBA)SN2Kurátor výstavy</v>
      </c>
      <c r="E829" s="18">
        <v>1.2</v>
      </c>
      <c r="F829" s="18">
        <v>2</v>
      </c>
    </row>
    <row r="830">
      <c r="A830" s="9" t="str">
        <f>VLOOKUP(26489,$M$2:$N$42,2,FALSE)</f>
        <v>STU v Bratislave (STUBA)</v>
      </c>
      <c r="B830" t="s">
        <v>100</v>
      </c>
      <c r="C830" t="s">
        <v>111</v>
      </c>
      <c r="D830" t="str">
        <f>CONCATENATE(A830,B830,C830)</f>
        <v>STU v Bratislave (STUBA)SN2Režisér</v>
      </c>
      <c r="E830" s="18">
        <v>1</v>
      </c>
      <c r="F830" s="18">
        <v>1</v>
      </c>
    </row>
    <row r="831">
      <c r="A831" s="9" t="str">
        <f>VLOOKUP(26489,$M$2:$N$42,2,FALSE)</f>
        <v>STU v Bratislave (STUBA)</v>
      </c>
      <c r="B831" t="s">
        <v>100</v>
      </c>
      <c r="C831" t="s">
        <v>143</v>
      </c>
      <c r="D831" t="str">
        <f>CONCATENATE(A831,B831,C831)</f>
        <v>STU v Bratislave (STUBA)SN2Scénograf</v>
      </c>
      <c r="E831" s="18">
        <v>1</v>
      </c>
      <c r="F831" s="18">
        <v>1</v>
      </c>
    </row>
    <row r="832">
      <c r="A832" s="9" t="str">
        <f>VLOOKUP(26489,$M$2:$N$42,2,FALSE)</f>
        <v>STU v Bratislave (STUBA)</v>
      </c>
      <c r="B832" t="s">
        <v>100</v>
      </c>
      <c r="C832" t="s">
        <v>91</v>
      </c>
      <c r="D832" t="str">
        <f>CONCATENATE(A832,B832,C832)</f>
        <v>STU v Bratislave (STUBA)SN2Výtvarník</v>
      </c>
      <c r="E832" s="18">
        <v>5.5</v>
      </c>
      <c r="F832" s="18">
        <v>6</v>
      </c>
    </row>
    <row r="833">
      <c r="A833" s="9" t="str">
        <f>VLOOKUP(26489,$M$2:$N$42,2,FALSE)</f>
        <v>STU v Bratislave (STUBA)</v>
      </c>
      <c r="B833" t="s">
        <v>102</v>
      </c>
      <c r="C833" t="s">
        <v>124</v>
      </c>
      <c r="D833" t="str">
        <f>CONCATENATE(A833,B833,C833)</f>
        <v>STU v Bratislave (STUBA)SN3Architekt</v>
      </c>
      <c r="E833" s="18">
        <v>0.9</v>
      </c>
      <c r="F833" s="18">
        <v>2</v>
      </c>
    </row>
    <row r="834">
      <c r="A834" s="9" t="str">
        <f>VLOOKUP(26489,$M$2:$N$42,2,FALSE)</f>
        <v>STU v Bratislave (STUBA)</v>
      </c>
      <c r="B834" t="s">
        <v>102</v>
      </c>
      <c r="C834" t="s">
        <v>85</v>
      </c>
      <c r="D834" t="str">
        <f>CONCATENATE(A834,B834,C834)</f>
        <v>STU v Bratislave (STUBA)SN3Dizajnér</v>
      </c>
      <c r="E834" s="18">
        <v>3.8</v>
      </c>
      <c r="F834" s="18">
        <v>4</v>
      </c>
    </row>
    <row r="835">
      <c r="A835" s="9" t="str">
        <f>VLOOKUP(26489,$M$2:$N$42,2,FALSE)</f>
        <v>STU v Bratislave (STUBA)</v>
      </c>
      <c r="B835" t="s">
        <v>102</v>
      </c>
      <c r="C835" t="s">
        <v>91</v>
      </c>
      <c r="D835" t="str">
        <f>CONCATENATE(A835,B835,C835)</f>
        <v>STU v Bratislave (STUBA)SN3Výtvarník</v>
      </c>
      <c r="E835" s="18">
        <v>5</v>
      </c>
      <c r="F835" s="18">
        <v>5</v>
      </c>
    </row>
    <row r="836">
      <c r="A836" s="9" t="str">
        <f>VLOOKUP(26489,$M$2:$N$42,2,FALSE)</f>
        <v>STU v Bratislave (STUBA)</v>
      </c>
      <c r="B836" t="s">
        <v>104</v>
      </c>
      <c r="C836" t="s">
        <v>124</v>
      </c>
      <c r="D836" t="str">
        <f>CONCATENATE(A836,B836,C836)</f>
        <v>STU v Bratislave (STUBA)SR1Architekt</v>
      </c>
      <c r="E836" s="18">
        <v>12.77334</v>
      </c>
      <c r="F836" s="18">
        <v>20</v>
      </c>
    </row>
    <row r="837">
      <c r="A837" s="9" t="str">
        <f>VLOOKUP(26489,$M$2:$N$42,2,FALSE)</f>
        <v>STU v Bratislave (STUBA)</v>
      </c>
      <c r="B837" t="s">
        <v>104</v>
      </c>
      <c r="C837" t="s">
        <v>85</v>
      </c>
      <c r="D837" t="str">
        <f>CONCATENATE(A837,B837,C837)</f>
        <v>STU v Bratislave (STUBA)SR1Dizajnér</v>
      </c>
      <c r="E837" s="18">
        <v>0.5</v>
      </c>
      <c r="F837" s="18">
        <v>1</v>
      </c>
    </row>
    <row r="838">
      <c r="A838" s="9" t="str">
        <f>VLOOKUP(26489,$M$2:$N$42,2,FALSE)</f>
        <v>STU v Bratislave (STUBA)</v>
      </c>
      <c r="B838" t="s">
        <v>104</v>
      </c>
      <c r="C838" t="s">
        <v>143</v>
      </c>
      <c r="D838" t="str">
        <f>CONCATENATE(A838,B838,C838)</f>
        <v>STU v Bratislave (STUBA)SR1Scénograf</v>
      </c>
      <c r="E838" s="18">
        <v>1</v>
      </c>
      <c r="F838" s="18">
        <v>1</v>
      </c>
    </row>
    <row r="839">
      <c r="A839" s="9" t="str">
        <f>VLOOKUP(26489,$M$2:$N$42,2,FALSE)</f>
        <v>STU v Bratislave (STUBA)</v>
      </c>
      <c r="B839" t="s">
        <v>104</v>
      </c>
      <c r="C839" t="s">
        <v>91</v>
      </c>
      <c r="D839" t="str">
        <f>CONCATENATE(A839,B839,C839)</f>
        <v>STU v Bratislave (STUBA)SR1Výtvarník</v>
      </c>
      <c r="E839" s="18">
        <v>14.1429</v>
      </c>
      <c r="F839" s="18">
        <v>15</v>
      </c>
    </row>
    <row r="840">
      <c r="A840" s="9" t="str">
        <f>VLOOKUP(26489,$M$2:$N$42,2,FALSE)</f>
        <v>STU v Bratislave (STUBA)</v>
      </c>
      <c r="B840" t="s">
        <v>105</v>
      </c>
      <c r="C840" t="s">
        <v>124</v>
      </c>
      <c r="D840" t="str">
        <f>CONCATENATE(A840,B840,C840)</f>
        <v>STU v Bratislave (STUBA)SR2Architekt</v>
      </c>
      <c r="E840" s="18">
        <v>24.78</v>
      </c>
      <c r="F840" s="18">
        <v>41</v>
      </c>
    </row>
    <row r="841">
      <c r="A841" s="9" t="str">
        <f>VLOOKUP(26489,$M$2:$N$42,2,FALSE)</f>
        <v>STU v Bratislave (STUBA)</v>
      </c>
      <c r="B841" t="s">
        <v>105</v>
      </c>
      <c r="C841" t="s">
        <v>85</v>
      </c>
      <c r="D841" t="str">
        <f>CONCATENATE(A841,B841,C841)</f>
        <v>STU v Bratislave (STUBA)SR2Dizajnér</v>
      </c>
      <c r="E841" s="18">
        <v>6</v>
      </c>
      <c r="F841" s="18">
        <v>6</v>
      </c>
    </row>
    <row r="842">
      <c r="A842" s="9" t="str">
        <f>VLOOKUP(26489,$M$2:$N$42,2,FALSE)</f>
        <v>STU v Bratislave (STUBA)</v>
      </c>
      <c r="B842" t="s">
        <v>105</v>
      </c>
      <c r="C842" t="s">
        <v>88</v>
      </c>
      <c r="D842" t="str">
        <f>CONCATENATE(A842,B842,C842)</f>
        <v>STU v Bratislave (STUBA)SR2Kurátor výstavy</v>
      </c>
      <c r="E842" s="18">
        <v>2</v>
      </c>
      <c r="F842" s="18">
        <v>2</v>
      </c>
    </row>
    <row r="843">
      <c r="A843" s="9" t="str">
        <f>VLOOKUP(26489,$M$2:$N$42,2,FALSE)</f>
        <v>STU v Bratislave (STUBA)</v>
      </c>
      <c r="B843" t="s">
        <v>105</v>
      </c>
      <c r="C843" t="s">
        <v>143</v>
      </c>
      <c r="D843" t="str">
        <f>CONCATENATE(A843,B843,C843)</f>
        <v>STU v Bratislave (STUBA)SR2Scénograf</v>
      </c>
      <c r="E843" s="18">
        <v>1</v>
      </c>
      <c r="F843" s="18">
        <v>1</v>
      </c>
    </row>
    <row r="844">
      <c r="A844" s="9" t="str">
        <f>VLOOKUP(26489,$M$2:$N$42,2,FALSE)</f>
        <v>STU v Bratislave (STUBA)</v>
      </c>
      <c r="B844" t="s">
        <v>105</v>
      </c>
      <c r="C844" t="s">
        <v>91</v>
      </c>
      <c r="D844" t="str">
        <f>CONCATENATE(A844,B844,C844)</f>
        <v>STU v Bratislave (STUBA)SR2Výtvarník</v>
      </c>
      <c r="E844" s="18">
        <v>14</v>
      </c>
      <c r="F844" s="18">
        <v>14</v>
      </c>
    </row>
    <row r="845">
      <c r="A845" s="9" t="str">
        <f>VLOOKUP(26489,$M$2:$N$42,2,FALSE)</f>
        <v>STU v Bratislave (STUBA)</v>
      </c>
      <c r="B845" t="s">
        <v>107</v>
      </c>
      <c r="C845" t="s">
        <v>124</v>
      </c>
      <c r="D845" t="str">
        <f>CONCATENATE(A845,B845,C845)</f>
        <v>STU v Bratislave (STUBA)SR3Architekt</v>
      </c>
      <c r="E845" s="18">
        <v>6.98334</v>
      </c>
      <c r="F845" s="18">
        <v>12</v>
      </c>
    </row>
    <row r="846">
      <c r="A846" s="9" t="str">
        <f>VLOOKUP(26489,$M$2:$N$42,2,FALSE)</f>
        <v>STU v Bratislave (STUBA)</v>
      </c>
      <c r="B846" t="s">
        <v>107</v>
      </c>
      <c r="C846" t="s">
        <v>85</v>
      </c>
      <c r="D846" t="str">
        <f>CONCATENATE(A846,B846,C846)</f>
        <v>STU v Bratislave (STUBA)SR3Dizajnér</v>
      </c>
      <c r="E846" s="18">
        <v>11.5</v>
      </c>
      <c r="F846" s="18">
        <v>13</v>
      </c>
    </row>
    <row r="847">
      <c r="A847" s="9" t="str">
        <f>VLOOKUP(26489,$M$2:$N$42,2,FALSE)</f>
        <v>STU v Bratislave (STUBA)</v>
      </c>
      <c r="B847" t="s">
        <v>107</v>
      </c>
      <c r="C847" t="s">
        <v>88</v>
      </c>
      <c r="D847" t="str">
        <f>CONCATENATE(A847,B847,C847)</f>
        <v>STU v Bratislave (STUBA)SR3Kurátor výstavy</v>
      </c>
      <c r="E847" s="18">
        <v>1</v>
      </c>
      <c r="F847" s="18">
        <v>1</v>
      </c>
    </row>
    <row r="848">
      <c r="A848" s="9" t="str">
        <f>VLOOKUP(26489,$M$2:$N$42,2,FALSE)</f>
        <v>STU v Bratislave (STUBA)</v>
      </c>
      <c r="B848" t="s">
        <v>107</v>
      </c>
      <c r="C848" t="s">
        <v>91</v>
      </c>
      <c r="D848" t="str">
        <f>CONCATENATE(A848,B848,C848)</f>
        <v>STU v Bratislave (STUBA)SR3Výtvarník</v>
      </c>
      <c r="E848" s="18">
        <v>1</v>
      </c>
      <c r="F848" s="18">
        <v>1</v>
      </c>
    </row>
    <row r="849">
      <c r="A849" s="9" t="str">
        <f>VLOOKUP(26489,$M$2:$N$42,2,FALSE)</f>
        <v>STU v Bratislave (STUBA)</v>
      </c>
      <c r="B849" t="s">
        <v>108</v>
      </c>
      <c r="C849" t="s">
        <v>124</v>
      </c>
      <c r="D849" t="str">
        <f>CONCATENATE(A849,B849,C849)</f>
        <v>STU v Bratislave (STUBA)ZM2Architekt</v>
      </c>
      <c r="E849" s="18">
        <v>0.5</v>
      </c>
      <c r="F849" s="18">
        <v>2</v>
      </c>
    </row>
    <row r="850">
      <c r="A850" s="9" t="str">
        <f>VLOOKUP(26489,$M$2:$N$42,2,FALSE)</f>
        <v>STU v Bratislave (STUBA)</v>
      </c>
      <c r="B850" t="s">
        <v>108</v>
      </c>
      <c r="C850" t="s">
        <v>88</v>
      </c>
      <c r="D850" t="str">
        <f>CONCATENATE(A850,B850,C850)</f>
        <v>STU v Bratislave (STUBA)ZM2Kurátor výstavy</v>
      </c>
      <c r="E850" s="18">
        <v>1</v>
      </c>
      <c r="F850" s="18">
        <v>1</v>
      </c>
    </row>
    <row r="851">
      <c r="A851" s="9" t="str">
        <f>VLOOKUP(26489,$M$2:$N$42,2,FALSE)</f>
        <v>STU v Bratislave (STUBA)</v>
      </c>
      <c r="B851" t="s">
        <v>119</v>
      </c>
      <c r="C851" t="s">
        <v>124</v>
      </c>
      <c r="D851" t="str">
        <f>CONCATENATE(A851,B851,C851)</f>
        <v>STU v Bratislave (STUBA)ZN1Architekt</v>
      </c>
      <c r="E851" s="18">
        <v>1.5</v>
      </c>
      <c r="F851" s="18">
        <v>2</v>
      </c>
    </row>
    <row r="852">
      <c r="A852" s="9" t="str">
        <f>VLOOKUP(26489,$M$2:$N$42,2,FALSE)</f>
        <v>STU v Bratislave (STUBA)</v>
      </c>
      <c r="B852" t="s">
        <v>119</v>
      </c>
      <c r="C852" t="s">
        <v>85</v>
      </c>
      <c r="D852" t="str">
        <f>CONCATENATE(A852,B852,C852)</f>
        <v>STU v Bratislave (STUBA)ZN1Dizajnér</v>
      </c>
      <c r="E852" s="18">
        <v>0.9</v>
      </c>
      <c r="F852" s="18">
        <v>1</v>
      </c>
    </row>
    <row r="853">
      <c r="A853" s="9" t="str">
        <f>VLOOKUP(26489,$M$2:$N$42,2,FALSE)</f>
        <v>STU v Bratislave (STUBA)</v>
      </c>
      <c r="B853" t="s">
        <v>119</v>
      </c>
      <c r="C853" t="s">
        <v>91</v>
      </c>
      <c r="D853" t="str">
        <f>CONCATENATE(A853,B853,C853)</f>
        <v>STU v Bratislave (STUBA)ZN1Výtvarník</v>
      </c>
      <c r="E853" s="18">
        <v>17.16667</v>
      </c>
      <c r="F853" s="18">
        <v>35</v>
      </c>
    </row>
    <row r="854">
      <c r="A854" s="9" t="str">
        <f>VLOOKUP(26489,$M$2:$N$42,2,FALSE)</f>
        <v>STU v Bratislave (STUBA)</v>
      </c>
      <c r="B854" t="s">
        <v>122</v>
      </c>
      <c r="C854" t="s">
        <v>124</v>
      </c>
      <c r="D854" t="str">
        <f>CONCATENATE(A854,B854,C854)</f>
        <v>STU v Bratislave (STUBA)ZN2Architekt</v>
      </c>
      <c r="E854" s="18">
        <v>0.4</v>
      </c>
      <c r="F854" s="18">
        <v>1</v>
      </c>
    </row>
    <row r="855">
      <c r="A855" s="9" t="str">
        <f>VLOOKUP(27499,$M$2:$N$42,2,FALSE)</f>
        <v>PEVŠ (PEVŠ.Bratislava)</v>
      </c>
      <c r="B855" t="s">
        <v>94</v>
      </c>
      <c r="C855" t="s">
        <v>95</v>
      </c>
      <c r="D855" t="str">
        <f>CONCATENATE(A855,B855,C855)</f>
        <v>PEVŠ (PEVŠ.Bratislava)SN1Autor námetu</v>
      </c>
      <c r="E855" s="18">
        <v>1</v>
      </c>
      <c r="F855" s="18">
        <v>1</v>
      </c>
    </row>
    <row r="856">
      <c r="A856" s="9" t="str">
        <f>VLOOKUP(27499,$M$2:$N$42,2,FALSE)</f>
        <v>PEVŠ (PEVŠ.Bratislava)</v>
      </c>
      <c r="B856" t="s">
        <v>94</v>
      </c>
      <c r="C856" t="s">
        <v>109</v>
      </c>
      <c r="D856" t="str">
        <f>CONCATENATE(A856,B856,C856)</f>
        <v>PEVŠ (PEVŠ.Bratislava)SN1Autor scenára</v>
      </c>
      <c r="E856" s="18">
        <v>1</v>
      </c>
      <c r="F856" s="18">
        <v>1</v>
      </c>
    </row>
    <row r="857">
      <c r="A857" s="9" t="str">
        <f>VLOOKUP(27499,$M$2:$N$42,2,FALSE)</f>
        <v>PEVŠ (PEVŠ.Bratislava)</v>
      </c>
      <c r="B857" t="s">
        <v>94</v>
      </c>
      <c r="C857" t="s">
        <v>111</v>
      </c>
      <c r="D857" t="str">
        <f>CONCATENATE(A857,B857,C857)</f>
        <v>PEVŠ (PEVŠ.Bratislava)SN1Režisér</v>
      </c>
      <c r="E857" s="18">
        <v>1</v>
      </c>
      <c r="F857" s="18">
        <v>1</v>
      </c>
    </row>
    <row r="858">
      <c r="A858" s="9" t="str">
        <f>VLOOKUP(27499,$M$2:$N$42,2,FALSE)</f>
        <v>PEVŠ (PEVŠ.Bratislava)</v>
      </c>
      <c r="B858" t="s">
        <v>100</v>
      </c>
      <c r="C858" t="s">
        <v>95</v>
      </c>
      <c r="D858" t="str">
        <f>CONCATENATE(A858,B858,C858)</f>
        <v>PEVŠ (PEVŠ.Bratislava)SN2Autor námetu</v>
      </c>
      <c r="E858" s="18">
        <v>1</v>
      </c>
      <c r="F858" s="18">
        <v>1</v>
      </c>
    </row>
    <row r="859">
      <c r="A859" s="9" t="str">
        <f>VLOOKUP(27499,$M$2:$N$42,2,FALSE)</f>
        <v>PEVŠ (PEVŠ.Bratislava)</v>
      </c>
      <c r="B859" t="s">
        <v>100</v>
      </c>
      <c r="C859" t="s">
        <v>109</v>
      </c>
      <c r="D859" t="str">
        <f>CONCATENATE(A859,B859,C859)</f>
        <v>PEVŠ (PEVŠ.Bratislava)SN2Autor scenára</v>
      </c>
      <c r="E859" s="18">
        <v>1</v>
      </c>
      <c r="F859" s="18">
        <v>1</v>
      </c>
    </row>
    <row r="860">
      <c r="A860" s="9" t="str">
        <f>VLOOKUP(27499,$M$2:$N$42,2,FALSE)</f>
        <v>PEVŠ (PEVŠ.Bratislava)</v>
      </c>
      <c r="B860" t="s">
        <v>100</v>
      </c>
      <c r="C860" t="s">
        <v>111</v>
      </c>
      <c r="D860" t="str">
        <f>CONCATENATE(A860,B860,C860)</f>
        <v>PEVŠ (PEVŠ.Bratislava)SN2Režisér</v>
      </c>
      <c r="E860" s="18">
        <v>1</v>
      </c>
      <c r="F860" s="18">
        <v>1</v>
      </c>
    </row>
    <row r="861">
      <c r="A861" s="9" t="str">
        <f>VLOOKUP(27581,$M$2:$N$42,2,FALSE)</f>
        <v>HUAJA (HUAJA.BŠ)</v>
      </c>
      <c r="B861" t="s">
        <v>123</v>
      </c>
      <c r="C861" t="s">
        <v>130</v>
      </c>
      <c r="D861" t="str">
        <f>CONCATENATE(A861,B861,C861)</f>
        <v>HUAJA (HUAJA.BŠ)EM1Autor hudby</v>
      </c>
      <c r="E861" s="18">
        <v>1</v>
      </c>
      <c r="F861" s="18">
        <v>1</v>
      </c>
    </row>
    <row r="862">
      <c r="A862" s="9" t="str">
        <f>VLOOKUP(27581,$M$2:$N$42,2,FALSE)</f>
        <v>HUAJA (HUAJA.BŠ)</v>
      </c>
      <c r="B862" t="s">
        <v>126</v>
      </c>
      <c r="C862" t="s">
        <v>99</v>
      </c>
      <c r="D862" t="str">
        <f>CONCATENATE(A862,B862,C862)</f>
        <v>HUAJA (HUAJA.BŠ)EN1Spevák - sólista</v>
      </c>
      <c r="E862" s="18">
        <v>0.24999</v>
      </c>
      <c r="F862" s="18">
        <v>2</v>
      </c>
    </row>
    <row r="863">
      <c r="A863" s="9" t="str">
        <f>VLOOKUP(27581,$M$2:$N$42,2,FALSE)</f>
        <v>HUAJA (HUAJA.BŠ)</v>
      </c>
      <c r="B863" t="s">
        <v>89</v>
      </c>
      <c r="C863" t="s">
        <v>87</v>
      </c>
      <c r="D863" t="str">
        <f>CONCATENATE(A863,B863,C863)</f>
        <v>HUAJA (HUAJA.BŠ)SM1Inštrumentalista</v>
      </c>
      <c r="E863" s="18">
        <v>0.4107</v>
      </c>
      <c r="F863" s="18">
        <v>3</v>
      </c>
    </row>
    <row r="864">
      <c r="A864" s="9" t="str">
        <f>VLOOKUP(27581,$M$2:$N$42,2,FALSE)</f>
        <v>HUAJA (HUAJA.BŠ)</v>
      </c>
      <c r="B864" t="s">
        <v>89</v>
      </c>
      <c r="C864" t="s">
        <v>103</v>
      </c>
      <c r="D864" t="str">
        <f>CONCATENATE(A864,B864,C864)</f>
        <v>HUAJA (HUAJA.BŠ)SM1Inštrumentalista - sólista</v>
      </c>
      <c r="E864" s="18">
        <v>0.1429</v>
      </c>
      <c r="F864" s="18">
        <v>1</v>
      </c>
    </row>
    <row r="865">
      <c r="A865" s="9" t="str">
        <f>VLOOKUP(27581,$M$2:$N$42,2,FALSE)</f>
        <v>HUAJA (HUAJA.BŠ)</v>
      </c>
      <c r="B865" t="s">
        <v>89</v>
      </c>
      <c r="C865" t="s">
        <v>99</v>
      </c>
      <c r="D865" t="str">
        <f>CONCATENATE(A865,B865,C865)</f>
        <v>HUAJA (HUAJA.BŠ)SM1Spevák - sólista</v>
      </c>
      <c r="E865" s="18">
        <v>0.091</v>
      </c>
      <c r="F865" s="18">
        <v>1</v>
      </c>
    </row>
    <row r="866">
      <c r="A866" s="9" t="str">
        <f>VLOOKUP(27581,$M$2:$N$42,2,FALSE)</f>
        <v>HUAJA (HUAJA.BŠ)</v>
      </c>
      <c r="B866" t="s">
        <v>92</v>
      </c>
      <c r="C866" t="s">
        <v>90</v>
      </c>
      <c r="D866" t="str">
        <f>CONCATENATE(A866,B866,C866)</f>
        <v>HUAJA (HUAJA.BŠ)SM2Dirigent</v>
      </c>
      <c r="E866" s="18">
        <v>1</v>
      </c>
      <c r="F866" s="18">
        <v>1</v>
      </c>
    </row>
    <row r="867">
      <c r="A867" s="9" t="str">
        <f>VLOOKUP(27581,$M$2:$N$42,2,FALSE)</f>
        <v>HUAJA (HUAJA.BŠ)</v>
      </c>
      <c r="B867" t="s">
        <v>93</v>
      </c>
      <c r="C867" t="s">
        <v>90</v>
      </c>
      <c r="D867" t="str">
        <f>CONCATENATE(A867,B867,C867)</f>
        <v>HUAJA (HUAJA.BŠ)SM3Dirigent</v>
      </c>
      <c r="E867" s="18">
        <v>1</v>
      </c>
      <c r="F867" s="18">
        <v>1</v>
      </c>
    </row>
    <row r="868">
      <c r="A868" s="9" t="str">
        <f>VLOOKUP(27581,$M$2:$N$42,2,FALSE)</f>
        <v>HUAJA (HUAJA.BŠ)</v>
      </c>
      <c r="B868" t="s">
        <v>94</v>
      </c>
      <c r="C868" t="s">
        <v>87</v>
      </c>
      <c r="D868" t="str">
        <f>CONCATENATE(A868,B868,C868)</f>
        <v>HUAJA (HUAJA.BŠ)SN1Inštrumentalista</v>
      </c>
      <c r="E868" s="18">
        <v>0.41026</v>
      </c>
      <c r="F868" s="18">
        <v>4</v>
      </c>
    </row>
    <row r="869">
      <c r="A869" s="9" t="str">
        <f>VLOOKUP(27581,$M$2:$N$42,2,FALSE)</f>
        <v>HUAJA (HUAJA.BŠ)</v>
      </c>
      <c r="B869" t="s">
        <v>100</v>
      </c>
      <c r="C869" t="s">
        <v>87</v>
      </c>
      <c r="D869" t="str">
        <f>CONCATENATE(A869,B869,C869)</f>
        <v>HUAJA (HUAJA.BŠ)SN2Inštrumentalista</v>
      </c>
      <c r="E869" s="18">
        <v>0.07142</v>
      </c>
      <c r="F869" s="18">
        <v>1</v>
      </c>
    </row>
    <row r="870">
      <c r="A870" s="9" t="str">
        <f>VLOOKUP(27581,$M$2:$N$42,2,FALSE)</f>
        <v>HUAJA (HUAJA.BŠ)</v>
      </c>
      <c r="B870" t="s">
        <v>102</v>
      </c>
      <c r="C870" t="s">
        <v>99</v>
      </c>
      <c r="D870" t="str">
        <f>CONCATENATE(A870,B870,C870)</f>
        <v>HUAJA (HUAJA.BŠ)SN3Spevák - sólista</v>
      </c>
      <c r="E870" s="18">
        <v>0.16666</v>
      </c>
      <c r="F870" s="18">
        <v>1</v>
      </c>
    </row>
    <row r="871">
      <c r="A871" s="9" t="str">
        <f>VLOOKUP(27581,$M$2:$N$42,2,FALSE)</f>
        <v>HUAJA (HUAJA.BŠ)</v>
      </c>
      <c r="B871" t="s">
        <v>104</v>
      </c>
      <c r="C871" t="s">
        <v>130</v>
      </c>
      <c r="D871" t="str">
        <f>CONCATENATE(A871,B871,C871)</f>
        <v>HUAJA (HUAJA.BŠ)SR1Autor hudby</v>
      </c>
      <c r="E871" s="18">
        <v>1</v>
      </c>
      <c r="F871" s="18">
        <v>1</v>
      </c>
    </row>
    <row r="872">
      <c r="A872" s="9" t="str">
        <f>VLOOKUP(27581,$M$2:$N$42,2,FALSE)</f>
        <v>HUAJA (HUAJA.BŠ)</v>
      </c>
      <c r="B872" t="s">
        <v>107</v>
      </c>
      <c r="C872" t="s">
        <v>98</v>
      </c>
      <c r="D872" t="str">
        <f>CONCATENATE(A872,B872,C872)</f>
        <v>HUAJA (HUAJA.BŠ)SR3Spevák</v>
      </c>
      <c r="E872" s="18">
        <v>0.16666</v>
      </c>
      <c r="F872" s="18">
        <v>1</v>
      </c>
    </row>
    <row r="873">
      <c r="A873" s="9" t="str">
        <f>VLOOKUP(27581,$M$2:$N$42,2,FALSE)</f>
        <v>HUAJA (HUAJA.BŠ)</v>
      </c>
      <c r="B873" t="s">
        <v>107</v>
      </c>
      <c r="C873" t="s">
        <v>99</v>
      </c>
      <c r="D873" t="str">
        <f>CONCATENATE(A873,B873,C873)</f>
        <v>HUAJA (HUAJA.BŠ)SR3Spevák - sólista</v>
      </c>
      <c r="E873" s="18">
        <v>1.5</v>
      </c>
      <c r="F873" s="18">
        <v>2</v>
      </c>
    </row>
    <row r="874">
      <c r="A874" s="9" t="str">
        <f>VLOOKUP(27581,$M$2:$N$42,2,FALSE)</f>
        <v>HUAJA (HUAJA.BŠ)</v>
      </c>
      <c r="B874" t="s">
        <v>120</v>
      </c>
      <c r="C874" t="s">
        <v>98</v>
      </c>
      <c r="D874" t="str">
        <f>CONCATENATE(A874,B874,C874)</f>
        <v>HUAJA (HUAJA.BŠ)ZN3Spevák</v>
      </c>
      <c r="E874" s="18">
        <v>0.16666</v>
      </c>
      <c r="F874" s="18">
        <v>1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BLOKY</vt:lpstr>
      <vt:lpstr>BLOKY_PODIELY</vt:lpstr>
      <vt:lpstr>VSETKY</vt:lpstr>
      <vt:lpstr>VSETKY_PODIELY</vt:lpstr>
      <vt:lpstr>DATA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janog</dc:creator>
  <cp:lastModifiedBy>janog</cp:lastModifiedBy>
  <cp:lastPrinted>2008-09-04T14:10:53Z</cp:lastPrinted>
  <dcterms:created xsi:type="dcterms:W3CDTF">2025-10-30T10:31:24Z</dcterms:created>
  <dcterms:modified xsi:type="dcterms:W3CDTF">2025-10-30T10:31:24Z</dcterms:modified>
</cp:coreProperties>
</file>