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/>
  <bookViews>
    <workbookView xWindow="0" yWindow="0" windowWidth="19230" windowHeight="7155"/>
  </bookViews>
  <sheets>
    <sheet name="BLOKY" sheetId="4" r:id="flId1"/>
    <sheet name="BLOKY_PODIELY" sheetId="12" r:id="flId2"/>
    <sheet name="VSETKY" sheetId="2" r:id="flId3"/>
    <sheet name="VSETKY_PODIELY" sheetId="11" r:id="flId4"/>
    <sheet name="DATA" sheetId="9" r:id="flId5"/>
  </sheets>
</workbook>
</file>

<file path=xl/sharedStrings.xml><?xml version="1.0" encoding="utf-8"?>
<sst xmlns="http://schemas.openxmlformats.org/spreadsheetml/2006/main" count="2025" uniqueCount="182">
  <si>
    <t>počty publikácií</t>
  </si>
  <si>
    <t>VŠ - skratka</t>
  </si>
  <si>
    <t>VŠETKO</t>
  </si>
  <si>
    <t>vs</t>
  </si>
  <si>
    <t>kat</t>
  </si>
  <si>
    <t>podiely</t>
  </si>
  <si>
    <t>zaznamy</t>
  </si>
  <si>
    <t>I</t>
  </si>
  <si>
    <t>Všetko</t>
  </si>
  <si>
    <t>P. č.</t>
  </si>
  <si>
    <t>E</t>
  </si>
  <si>
    <t>Z</t>
  </si>
  <si>
    <t>S</t>
  </si>
  <si>
    <t>vysoká škola</t>
  </si>
  <si>
    <t>rola</t>
  </si>
  <si>
    <t>E – Excelentný výstup umeleckej činnosti</t>
  </si>
  <si>
    <t>EM 1 – excelentný výstup medzinárodného dosahu s veľkým rozsahom</t>
  </si>
  <si>
    <t>EM 2 – excelentný výstup medzinárodného dosahu so stredným rozsahom</t>
  </si>
  <si>
    <t>EM 3 – excelentný výstup medzinárodného dosahu s malým rozsahom</t>
  </si>
  <si>
    <t>EN 1 – excelentný výstup národného dosahu s veľkým rozsahom</t>
  </si>
  <si>
    <t>EN 2 – excelentný výstup národného dosahu so stredným rozsahom</t>
  </si>
  <si>
    <t>EN 3 – excelentný výstup národného dosahu s malým rozsahom</t>
  </si>
  <si>
    <t>Z – Zásadný výstup umeleckej činnosti</t>
  </si>
  <si>
    <t>ZM 1 – zásadný výstup medzinárodného dosahu s veľkým rozsahom</t>
  </si>
  <si>
    <t>ZM 2 – zásadný výstup medzinárodného dosahu so stredným rozsahom</t>
  </si>
  <si>
    <t>ZM 3 – zásadný výstup medzinárodného dosahu s malým rozsahom</t>
  </si>
  <si>
    <t>ZN 1 – zásadný výstup národného dosahu s veľkým rozsahom</t>
  </si>
  <si>
    <t>ZN 2 – zásadný výstup národného dosahu so stredným rozsahom</t>
  </si>
  <si>
    <t>ZN 3 – zásadný výstup národného dosahu s malým rozsahom</t>
  </si>
  <si>
    <t>ZR 1 – zásadný výstup regionálneho dosahu s veľkým rozsahom</t>
  </si>
  <si>
    <t>ZR 2 – zásadný výstup regionálneho dosahu so stredným rozsahom</t>
  </si>
  <si>
    <t>ZR 3 – zásadný výstup regionálneho dosahu s malým rozsahom</t>
  </si>
  <si>
    <t>S – Štandardný výstup umeleckej činnosti</t>
  </si>
  <si>
    <t>SM 1 – štandardný výstup medzinárodného dosahu s veľkým rozsahom</t>
  </si>
  <si>
    <t>SM 2 – štandardný výstup medzinárodného dosahu so stredným rozsahom</t>
  </si>
  <si>
    <t>SM 3 – štandardný výstup medzinárodného dosahu s malým rozsahom</t>
  </si>
  <si>
    <t>SN 1 – štandardný výstup národného dosahu s veľkým rozsahom</t>
  </si>
  <si>
    <t>SN 2 – štandardný výstup národného dosahu so stredným rozsahom</t>
  </si>
  <si>
    <t>SN 3 – štandardný výstup národného dosahu s malým rozsahom</t>
  </si>
  <si>
    <t>SR 1 – štandardný výstup regionálneho dosahu s veľkým rozsahom</t>
  </si>
  <si>
    <t>SR 2 – štandardný výstup regionálneho dosahu so stredným rozsahom</t>
  </si>
  <si>
    <t>SR 3 – štandardný výstup regionálneho dosahu s malým rozsahom</t>
  </si>
  <si>
    <t>I – Iný výstup umeleckej činnosti</t>
  </si>
  <si>
    <t>vskatrola</t>
  </si>
  <si>
    <t>UK (UKO)</t>
  </si>
  <si>
    <t>UPJŠ (UPJŠ)</t>
  </si>
  <si>
    <t>PU (PU)</t>
  </si>
  <si>
    <t>UCM (UCM.Trnava)</t>
  </si>
  <si>
    <t>UVLF (UVLF)</t>
  </si>
  <si>
    <t>UKF (UKF.Nitra)</t>
  </si>
  <si>
    <t>UMB (UMB.B.Bystrica)</t>
  </si>
  <si>
    <t>TU (TUT)</t>
  </si>
  <si>
    <t>TUKE (TU.Košice)</t>
  </si>
  <si>
    <t>Žilinská univerzita v Žiline (ŽU.Žilina)</t>
  </si>
  <si>
    <t>TnUAD (TUAD.Trenčín)</t>
  </si>
  <si>
    <t>EU (EU.Bratislava)</t>
  </si>
  <si>
    <t>Slovenská poľnohospodárska univerzita v Nitre (SPU.Nitra)</t>
  </si>
  <si>
    <t>TU Zvolen (TU.Zvolen)</t>
  </si>
  <si>
    <t>VŠMU (VSMU)</t>
  </si>
  <si>
    <t>VŠVU (VŠVU)</t>
  </si>
  <si>
    <t>AU (AU.B.Bystrica)</t>
  </si>
  <si>
    <t>KU (KU.Ružomberok)</t>
  </si>
  <si>
    <t>Univerzita J. Selyeho (UJS)</t>
  </si>
  <si>
    <t>STU v Bratislave (STUBA)</t>
  </si>
  <si>
    <t>AOS (27411)</t>
  </si>
  <si>
    <t>SEVŠ (SEVŠ.Skalica)</t>
  </si>
  <si>
    <t>VŠM (VSM)</t>
  </si>
  <si>
    <t>APZ (0102915)</t>
  </si>
  <si>
    <t>PEVŠ (PEVŠ.Bratislava)</t>
  </si>
  <si>
    <t>VSSVA (VŠSVA.Bratislava)</t>
  </si>
  <si>
    <t>Vysoká škola bezpečnostného manažérstva v Košiciach (VŠBM.Košice)</t>
  </si>
  <si>
    <t>HUAJA (HUAJA.BŠ)</t>
  </si>
  <si>
    <t>Vysoká škola ekonómie a manažmentu verejnej správy v Bratislave (VSEMVS 092021)</t>
  </si>
  <si>
    <t>VŠTE (VŠTE)</t>
  </si>
  <si>
    <t>SZU (SZU)</t>
  </si>
  <si>
    <t>VŠ DTI (DTI)</t>
  </si>
  <si>
    <t>VŠD (VŠD)</t>
  </si>
  <si>
    <t>Vysoká škola Goethe UNI Bratislava (Guni)</t>
  </si>
  <si>
    <t>BISLA (BISLA.Bratislava)</t>
  </si>
  <si>
    <t>Akadémia médií Bratislava (36, AM.Bratislava)</t>
  </si>
  <si>
    <t>CVTI SR (CVTI SR)</t>
  </si>
  <si>
    <t>[vlastným nákladom] (vn)</t>
  </si>
  <si>
    <t>Súkromný objednávateľ (Súkromný objednávateľ)</t>
  </si>
  <si>
    <t>KINIT (KINIT)</t>
  </si>
  <si>
    <t>VŠEM (VŠEMVS)</t>
  </si>
  <si>
    <t>EM1</t>
  </si>
  <si>
    <t>Autor hudby</t>
  </si>
  <si>
    <t>Dramaturg</t>
  </si>
  <si>
    <t>Inštrumentalista</t>
  </si>
  <si>
    <t>Inštrumentalista - sólista</t>
  </si>
  <si>
    <t>Performer</t>
  </si>
  <si>
    <t>Umelecký vedúci</t>
  </si>
  <si>
    <t>EM3</t>
  </si>
  <si>
    <t>EN1</t>
  </si>
  <si>
    <t>EN2</t>
  </si>
  <si>
    <t>EN3</t>
  </si>
  <si>
    <t>Dirigent</t>
  </si>
  <si>
    <t>Kurátor výstavy</t>
  </si>
  <si>
    <t>SM1</t>
  </si>
  <si>
    <t>Autor námetu</t>
  </si>
  <si>
    <t>Autor scenára</t>
  </si>
  <si>
    <t>Dizajnér</t>
  </si>
  <si>
    <t>Režisér</t>
  </si>
  <si>
    <t>SM2</t>
  </si>
  <si>
    <t>Výtvarník</t>
  </si>
  <si>
    <t>SM3</t>
  </si>
  <si>
    <t>SN1</t>
  </si>
  <si>
    <t>Dramaturg projektu</t>
  </si>
  <si>
    <t>SN2</t>
  </si>
  <si>
    <t>SN3</t>
  </si>
  <si>
    <t>SR1</t>
  </si>
  <si>
    <t>SR2</t>
  </si>
  <si>
    <t>SR3</t>
  </si>
  <si>
    <t>Autor aranžmánu</t>
  </si>
  <si>
    <t>Spevák - sólista</t>
  </si>
  <si>
    <t>ZM2</t>
  </si>
  <si>
    <t>ZM3</t>
  </si>
  <si>
    <t>ZN1</t>
  </si>
  <si>
    <t>ZN2</t>
  </si>
  <si>
    <t>Reštaurátor</t>
  </si>
  <si>
    <t>Producent</t>
  </si>
  <si>
    <t>Zbormajster</t>
  </si>
  <si>
    <t>Choreograf</t>
  </si>
  <si>
    <t>ZM1</t>
  </si>
  <si>
    <t>Autor storybordov, koncept artu</t>
  </si>
  <si>
    <t>Strihač zvuku</t>
  </si>
  <si>
    <t>Zvukár</t>
  </si>
  <si>
    <t>Autor 3D modelov</t>
  </si>
  <si>
    <t>Autor 3D vizuálov</t>
  </si>
  <si>
    <t>Autor výtvarného návrhu</t>
  </si>
  <si>
    <t>Kameraman</t>
  </si>
  <si>
    <t>Kolorista</t>
  </si>
  <si>
    <t>Majster zvuku</t>
  </si>
  <si>
    <t>Strihač</t>
  </si>
  <si>
    <t>Asistent strihu</t>
  </si>
  <si>
    <t>Autor animácie</t>
  </si>
  <si>
    <t>Autor grafiky</t>
  </si>
  <si>
    <t>Producent VFX</t>
  </si>
  <si>
    <t>Režisér animácie</t>
  </si>
  <si>
    <t>Supervízor postprodukcie</t>
  </si>
  <si>
    <t>Autor storylinov</t>
  </si>
  <si>
    <t>Autor dramatického diela</t>
  </si>
  <si>
    <t>Hudobný dramaturg</t>
  </si>
  <si>
    <t>Asistent réžie</t>
  </si>
  <si>
    <t>Autor libreta</t>
  </si>
  <si>
    <t>Autor textu</t>
  </si>
  <si>
    <t>Herec v hlavnej úlohe</t>
  </si>
  <si>
    <t>ZN3</t>
  </si>
  <si>
    <t>Architekt</t>
  </si>
  <si>
    <t>EM2</t>
  </si>
  <si>
    <t>Asistent zvuku</t>
  </si>
  <si>
    <t>Autor pohybovej spolupráce</t>
  </si>
  <si>
    <t>Autor svetelného dizajnu</t>
  </si>
  <si>
    <t>Herec vo vedľajšej úlohe</t>
  </si>
  <si>
    <t>Supervízor vizuálnych efektov</t>
  </si>
  <si>
    <t>Autor dramatizácie literárneho diela</t>
  </si>
  <si>
    <t>Kostýmový výtvarník</t>
  </si>
  <si>
    <t>Scénograf</t>
  </si>
  <si>
    <t>Autor bábok</t>
  </si>
  <si>
    <t>Herec</t>
  </si>
  <si>
    <t>Tanečný interpret</t>
  </si>
  <si>
    <t>Tanečný interpret - sólista</t>
  </si>
  <si>
    <t>Korepetítor</t>
  </si>
  <si>
    <t>Autor dialógov</t>
  </si>
  <si>
    <t>Autor rozhlasovej/televíznej adaptácie</t>
  </si>
  <si>
    <t>Autor úpravy dramatického diela</t>
  </si>
  <si>
    <t>Autor videoprojekcie</t>
  </si>
  <si>
    <t>Hlasový pedagóg</t>
  </si>
  <si>
    <t>Prekladateľ</t>
  </si>
  <si>
    <t>Autor rozhlasovej dramatizácie</t>
  </si>
  <si>
    <t>Recitátor</t>
  </si>
  <si>
    <t>Spevák</t>
  </si>
  <si>
    <t>Autor gradingu</t>
  </si>
  <si>
    <t>Autor hudobnej úpravy</t>
  </si>
  <si>
    <t>Autor konceptu</t>
  </si>
  <si>
    <t>Interpret komentára</t>
  </si>
  <si>
    <t>ZR2</t>
  </si>
  <si>
    <t xml:space="preserve">Sumárna štatistika záznamy VŠ  - prehľad skupín</t>
  </si>
  <si>
    <t>Spolu SR</t>
  </si>
  <si>
    <t xml:space="preserve">Sumárna štatistika podiely VŠ  - prehľad skupín</t>
  </si>
  <si>
    <t xml:space="preserve">Sumárna štatistika záznamov VŠ  - všetky sledované kategórie</t>
  </si>
  <si>
    <t xml:space="preserve">Sumárna štatistika podielov VŠ  - všetky sledované kategórie</t>
  </si>
</sst>
</file>

<file path=xl/styles.xml><?xml version="1.0" encoding="utf-8"?>
<styleSheet xmlns="http://schemas.openxmlformats.org/spreadsheetml/2006/main">
  <numFmts count="1">
    <numFmt numFmtId="164" formatCode="0.000000"/>
  </numFmts>
  <fonts count="10"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2"/>
      <color auto="1"/>
      <name val="Times New Roman"/>
      <family val="1"/>
      <charset val="238"/>
    </font>
    <font>
      <b/>
      <sz val="12"/>
      <color auto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auto="1"/>
      <name val="Arial"/>
      <family val="2"/>
      <charset val="238"/>
    </font>
    <font>
      <sz val="11"/>
      <color rgb="FF010000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47"/>
        <bgColor auto="1"/>
      </patternFill>
    </fill>
    <fill>
      <patternFill patternType="solid">
        <fgColor rgb="FFFFFFCC"/>
      </patternFill>
    </fill>
    <fill>
      <patternFill patternType="solid">
        <fgColor rgb="FFFFC000"/>
        <bgColor auto="1"/>
      </patternFill>
    </fill>
    <fill>
      <patternFill patternType="solid">
        <fgColor rgb="FFDDA0DD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int="0.599993896298105" theme="4"/>
        <bgColor auto="1"/>
      </patternFill>
    </fill>
    <fill>
      <patternFill patternType="solid">
        <fgColor rgb="FFEEE8AA"/>
        <bgColor rgb="FF010000"/>
      </patternFill>
    </fill>
    <fill>
      <patternFill patternType="solid">
        <fgColor rgb="FF98FB98"/>
        <bgColor rgb="FF010000"/>
      </patternFill>
    </fill>
    <fill>
      <patternFill patternType="solid">
        <fgColor rgb="FFBFCDDB"/>
        <bgColor rgb="FF010000"/>
      </patternFill>
    </fill>
    <fill>
      <patternFill patternType="solid">
        <fgColor rgb="FFDDA0DD"/>
        <bgColor rgb="FF0100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/>
      <diagonal/>
    </border>
    <border>
      <left/>
      <right style="medium">
        <color rgb="FF010000"/>
      </right>
      <top style="medium">
        <color rgb="FF010000"/>
      </top>
      <bottom style="medium">
        <color rgb="FF010000"/>
      </bottom>
      <diagonal/>
    </border>
    <border>
      <left style="medium">
        <color rgb="FF010000"/>
      </left>
      <right style="medium">
        <color rgb="FF010000"/>
      </right>
      <top style="medium">
        <color rgb="FF010000"/>
      </top>
      <bottom style="medium">
        <color rgb="FF010000"/>
      </bottom>
      <diagonal/>
    </border>
  </borders>
  <cellStyleXfs count="3">
    <xf fontId="0" numFmtId="0" fillId="0" borderId="0"/>
    <xf fontId="1" numFmtId="0" fillId="0" borderId="0"/>
    <xf applyNumberFormat="0" applyFont="0" applyAlignment="0" applyProtection="0" fontId="4" numFmtId="0" fillId="6" borderId="12"/>
  </cellStyleXfs>
  <cellXfs count="98">
    <xf fontId="0" numFmtId="0" fillId="0" borderId="0" xfId="0"/>
    <xf applyFont="1" applyFill="1" applyBorder="1" applyAlignment="1" fontId="2" numFmtId="0" fillId="2" borderId="1" xfId="1">
      <alignment horizontal="center"/>
    </xf>
    <xf applyFont="1" applyFill="1" applyBorder="1" applyAlignment="1" fontId="2" numFmtId="0" fillId="3" borderId="1" xfId="1">
      <alignment horizontal="center"/>
    </xf>
    <xf applyFont="1" applyFill="1" applyBorder="1" applyAlignment="1" fontId="2" numFmtId="0" fillId="4" borderId="1" xfId="1">
      <alignment horizontal="center"/>
    </xf>
    <xf applyFont="1" applyFill="1" applyBorder="1" applyAlignment="1" fontId="2" numFmtId="0" fillId="5" borderId="2" xfId="1">
      <alignment horizontal="center"/>
    </xf>
    <xf applyFont="1" fontId="5" numFmtId="0" fillId="0" borderId="0" xfId="0"/>
    <xf applyNumberFormat="1" fontId="0" numFmtId="14" fillId="0" borderId="0" xfId="0"/>
    <xf applyNumberFormat="1" fontId="0" numFmtId="2" fillId="0" borderId="0" xfId="0"/>
    <xf applyFont="1" applyFill="1" applyBorder="1" applyAlignment="1" fontId="6" numFmtId="0" fillId="7" borderId="1" xfId="0">
      <alignment horizontal="center"/>
    </xf>
    <xf applyNumberFormat="1" fontId="0" numFmtId="0" fillId="0" borderId="0" xfId="0"/>
    <xf applyFont="1" applyAlignment="1" fontId="5" numFmtId="0" fillId="0" borderId="0" xfId="0">
      <alignment horizontal="center"/>
    </xf>
    <xf applyNumberFormat="1" fontId="0" numFmtId="1" fillId="0" borderId="0" xfId="0"/>
    <xf applyNumberFormat="1" applyFont="1" applyBorder="1" applyAlignment="1" fontId="7" numFmtId="14" fillId="0" borderId="0" xfId="0">
      <alignment horizontal="center"/>
    </xf>
    <xf applyAlignment="1" fontId="0" numFmtId="0" fillId="0" borderId="0" xfId="0">
      <alignment horizontal="right"/>
    </xf>
    <xf applyNumberFormat="1" applyFont="1" applyBorder="1" applyAlignment="1" fontId="7" numFmtId="14" fillId="0" borderId="0" xfId="0"/>
    <xf applyFont="1" applyBorder="1" applyAlignment="1" fontId="7" numFmtId="0" fillId="0" borderId="0" xfId="0"/>
    <xf applyBorder="1" fontId="0" numFmtId="0" fillId="0" borderId="11" xfId="0"/>
    <xf fontId="0" numFmtId="0" fillId="0" borderId="0" xfId="0"/>
    <xf applyNumberFormat="1" fontId="0" numFmtId="164" fillId="0" borderId="0" xfId="0"/>
    <xf applyNumberFormat="1" applyFont="1" applyAlignment="1" fontId="7" numFmtId="14" fillId="0" borderId="0" xfId="0">
      <alignment horizontal="center"/>
    </xf>
    <xf applyBorder="1" fontId="0" numFmtId="0" fillId="0" borderId="15" xfId="0"/>
    <xf applyFont="1" applyFill="1" applyBorder="1" applyAlignment="1" fontId="6" numFmtId="0" fillId="7" borderId="5" xfId="0">
      <alignment horizontal="center"/>
    </xf>
    <xf applyFont="1" applyFill="1" applyBorder="1" applyAlignment="1" fontId="2" numFmtId="0" fillId="9" borderId="3" xfId="1">
      <alignment horizontal="center"/>
    </xf>
    <xf applyFont="1" applyBorder="1" applyAlignment="1" fontId="7" numFmtId="0" fillId="0" borderId="10" xfId="0"/>
    <xf fontId="1" numFmtId="0" fillId="0" borderId="0" xfId="1"/>
    <xf applyAlignment="1" fontId="1" numFmtId="0" fillId="0" borderId="0" xfId="1"/>
    <xf applyFont="1" applyBorder="1" applyAlignment="1" fontId="3" numFmtId="0" fillId="0" borderId="17" xfId="1">
      <alignment horizontal="center" vertical="center"/>
    </xf>
    <xf applyFont="1" applyBorder="1" applyAlignment="1" fontId="3" numFmtId="0" fillId="0" borderId="18" xfId="1">
      <alignment horizontal="center" vertical="center"/>
    </xf>
    <xf applyFont="1" applyFill="1" applyBorder="1" applyAlignment="1" fontId="2" numFmtId="0" fillId="0" borderId="18" xfId="1">
      <alignment horizontal="left" vertical="top" wrapText="1"/>
    </xf>
    <xf applyFont="1" applyBorder="1" applyAlignment="1" fontId="2" numFmtId="0" fillId="0" borderId="18" xfId="1">
      <alignment horizontal="left" vertical="top" wrapText="1"/>
    </xf>
    <xf applyFill="1" fontId="0" numFmtId="0" fillId="0" borderId="0" xfId="0"/>
    <xf applyFont="1" applyFill="1" applyBorder="1" applyAlignment="1" fontId="3" numFmtId="0" fillId="10" borderId="18" xfId="2">
      <alignment vertical="top" wrapText="1"/>
    </xf>
    <xf applyFont="1" fontId="8" numFmtId="0" fillId="0" borderId="0" xfId="1"/>
    <xf applyNumberFormat="1" applyFont="1" fontId="5" numFmtId="0" fillId="0" borderId="0" xfId="0"/>
    <xf applyFont="1" applyAlignment="1" fontId="5" numFmtId="0" fillId="0" borderId="0" xfId="0">
      <alignment horizontal="right"/>
    </xf>
    <xf applyFont="1" applyAlignment="1" fontId="8" numFmtId="0" fillId="0" borderId="0" xfId="1">
      <alignment horizontal="right"/>
    </xf>
    <xf applyNumberFormat="1" applyFont="1" applyAlignment="1" fontId="5" numFmtId="0" fillId="0" borderId="0" xfId="0">
      <alignment horizontal="right"/>
    </xf>
    <xf applyFont="1" applyFill="1" applyBorder="1" applyAlignment="1" fontId="3" numFmtId="0" fillId="8" borderId="18" xfId="2">
      <alignment horizontal="left" vertical="top" wrapText="1"/>
    </xf>
    <xf applyFont="1" applyBorder="1" applyAlignment="1" fontId="3" numFmtId="0" fillId="0" borderId="4" xfId="1">
      <alignment horizontal="center" vertical="center"/>
    </xf>
    <xf applyFont="1" applyBorder="1" applyAlignment="1" fontId="3" numFmtId="0" fillId="0" borderId="5" xfId="1">
      <alignment horizontal="center" vertical="center"/>
    </xf>
    <xf applyFont="1" applyBorder="1" applyAlignment="1" fontId="3" numFmtId="0" fillId="0" borderId="6" xfId="1">
      <alignment horizontal="center" vertical="center" wrapText="1"/>
    </xf>
    <xf applyFont="1" applyBorder="1" applyAlignment="1" fontId="3" numFmtId="0" fillId="0" borderId="1" xfId="1">
      <alignment horizontal="center" vertical="center" wrapText="1"/>
    </xf>
    <xf applyFont="1" applyBorder="1" applyAlignment="1" fontId="2" numFmtId="0" fillId="0" borderId="13" xfId="1">
      <alignment horizontal="center"/>
    </xf>
    <xf applyFont="1" applyBorder="1" applyAlignment="1" fontId="2" numFmtId="0" fillId="0" borderId="14" xfId="1">
      <alignment horizontal="center"/>
    </xf>
    <xf applyFont="1" applyBorder="1" applyAlignment="1" fontId="2" numFmtId="0" fillId="0" borderId="16" xfId="1">
      <alignment horizontal="center"/>
    </xf>
    <xf applyNumberFormat="1" applyFont="1" applyAlignment="1" fontId="7" numFmtId="14" fillId="0" borderId="0" xfId="0">
      <alignment horizontal="center"/>
    </xf>
    <xf applyFont="1" applyBorder="1" applyAlignment="1" fontId="3" numFmtId="0" fillId="0" borderId="8" xfId="1">
      <alignment horizontal="center" vertical="center" wrapText="1"/>
    </xf>
    <xf applyFont="1" applyBorder="1" applyAlignment="1" fontId="3" numFmtId="0" fillId="0" borderId="9" xfId="1">
      <alignment horizontal="center" vertical="center" wrapText="1"/>
    </xf>
    <xf applyFont="1" applyBorder="1" applyAlignment="1" fontId="2" numFmtId="0" fillId="0" borderId="6" xfId="1">
      <alignment horizontal="center"/>
    </xf>
    <xf applyFont="1" applyBorder="1" applyAlignment="1" fontId="2" numFmtId="0" fillId="0" borderId="7" xfId="1">
      <alignment horizontal="center"/>
    </xf>
    <xf applyFont="1" applyAlignment="1" fontId="7" numFmtId="0" fillId="0" borderId="0" xfId="0">
      <alignment horizontal="center"/>
    </xf>
    <xf applyFont="1" applyBorder="1" applyAlignment="1" fontId="7" numFmtId="0" fillId="0" borderId="10" xfId="0">
      <alignment horizontal="center"/>
    </xf>
    <xf applyFont="1" applyBorder="1" applyAlignment="1" fontId="7" numFmtId="0" fillId="0" borderId="0" xfId="0">
      <alignment horizontal="center"/>
    </xf>
    <xf applyNumberFormat="1" applyFont="1" applyBorder="1" applyAlignment="1" fontId="7" numFmtId="14" fillId="0" borderId="0" xfId="0">
      <alignment horizontal="center"/>
    </xf>
    <xf applyFont="1" applyBorder="1" applyAlignment="1" fontId="5" numFmtId="0" fillId="0" borderId="19" xfId="0">
      <alignment horizontal="center"/>
    </xf>
    <xf applyFont="1" applyBorder="1" applyAlignment="1" fontId="5" numFmtId="0" fillId="0" borderId="20" xfId="0">
      <alignment horizontal="center"/>
    </xf>
    <xf applyFont="1" applyBorder="1" applyAlignment="1" fontId="5" numFmtId="0" fillId="0" borderId="21" xfId="0">
      <alignment horizontal="center"/>
    </xf>
    <xf applyFont="1" applyBorder="1" applyAlignment="1" fontId="5" numFmtId="0" fillId="0" borderId="22" xfId="0">
      <alignment horizontal="center"/>
    </xf>
    <xf applyBorder="1" fontId="0" numFmtId="0" fillId="0" borderId="19" xfId="0"/>
    <xf applyBorder="1" fontId="0" numFmtId="0" fillId="0" borderId="20" xfId="0"/>
    <xf applyBorder="1" fontId="0" numFmtId="0" fillId="0" borderId="21" xfId="0"/>
    <xf applyBorder="1" fontId="0" numFmtId="0" fillId="0" borderId="22" xfId="0"/>
    <xf applyFont="1" applyFill="1" fontId="9" numFmtId="0" fillId="11" borderId="0" xfId="0"/>
    <xf applyFont="1" applyFill="1" applyBorder="1" fontId="9" numFmtId="0" fillId="11" borderId="19" xfId="0"/>
    <xf applyFont="1" applyFill="1" applyBorder="1" fontId="9" numFmtId="0" fillId="11" borderId="20" xfId="0"/>
    <xf applyFont="1" applyFill="1" applyBorder="1" fontId="9" numFmtId="0" fillId="11" borderId="21" xfId="0"/>
    <xf applyFont="1" applyFill="1" applyBorder="1" fontId="9" numFmtId="0" fillId="11" borderId="22" xfId="0"/>
    <xf applyBorder="1" fontId="0" numFmtId="0" fillId="0" borderId="23" xfId="0"/>
    <xf applyBorder="1" fontId="0" numFmtId="0" fillId="0" borderId="24" xfId="0"/>
    <xf applyBorder="1" fontId="0" numFmtId="0" fillId="0" borderId="25" xfId="0"/>
    <xf applyBorder="1" fontId="0" numFmtId="0" fillId="0" borderId="26" xfId="0"/>
    <xf applyFont="1" applyFill="1" fontId="9" numFmtId="0" fillId="12" borderId="0" xfId="0"/>
    <xf applyBorder="1" fontId="0" numFmtId="0" fillId="0" borderId="27" xfId="0"/>
    <xf applyBorder="1" fontId="0" numFmtId="0" fillId="0" borderId="28" xfId="0"/>
    <xf applyBorder="1" fontId="0" numFmtId="0" fillId="0" borderId="29" xfId="0"/>
    <xf applyBorder="1" fontId="0" numFmtId="0" fillId="0" borderId="30" xfId="0"/>
    <xf applyFont="1" applyFill="1" applyBorder="1" fontId="9" numFmtId="0" fillId="12" borderId="27" xfId="0"/>
    <xf applyFont="1" applyFill="1" applyBorder="1" fontId="9" numFmtId="0" fillId="12" borderId="28" xfId="0"/>
    <xf applyFont="1" applyFill="1" applyBorder="1" fontId="9" numFmtId="0" fillId="12" borderId="29" xfId="0"/>
    <xf applyFont="1" applyFill="1" applyBorder="1" fontId="9" numFmtId="0" fillId="12" borderId="30" xfId="0"/>
    <xf applyFont="1" applyFill="1" fontId="9" numFmtId="0" fillId="13" borderId="0" xfId="0"/>
    <xf applyFont="1" applyFill="1" applyBorder="1" fontId="9" numFmtId="0" fillId="13" borderId="19" xfId="0"/>
    <xf applyFont="1" applyFill="1" applyBorder="1" fontId="9" numFmtId="0" fillId="13" borderId="20" xfId="0"/>
    <xf applyFont="1" applyFill="1" applyBorder="1" fontId="9" numFmtId="0" fillId="13" borderId="21" xfId="0"/>
    <xf applyFont="1" applyFill="1" applyBorder="1" fontId="9" numFmtId="0" fillId="13" borderId="22" xfId="0"/>
    <xf applyFont="1" applyFill="1" fontId="9" numFmtId="0" fillId="14" borderId="0" xfId="0"/>
    <xf applyFont="1" applyFill="1" applyBorder="1" fontId="9" numFmtId="0" fillId="14" borderId="19" xfId="0"/>
    <xf applyFont="1" applyFill="1" applyBorder="1" fontId="9" numFmtId="0" fillId="14" borderId="20" xfId="0"/>
    <xf applyFont="1" applyFill="1" applyBorder="1" fontId="9" numFmtId="0" fillId="14" borderId="21" xfId="0"/>
    <xf applyFont="1" applyFill="1" applyBorder="1" fontId="9" numFmtId="0" fillId="14" borderId="22" xfId="0"/>
    <xf applyBorder="1" fontId="1" numFmtId="0" fillId="0" borderId="19" xfId="1"/>
    <xf applyBorder="1" fontId="1" numFmtId="0" fillId="0" borderId="20" xfId="1"/>
    <xf applyBorder="1" fontId="1" numFmtId="0" fillId="0" borderId="21" xfId="1"/>
    <xf applyBorder="1" fontId="1" numFmtId="0" fillId="0" borderId="22" xfId="1"/>
    <xf applyBorder="1" applyAlignment="1" fontId="0" numFmtId="0" fillId="0" borderId="19" xfId="0">
      <alignment horizontal="right"/>
    </xf>
    <xf applyBorder="1" applyAlignment="1" fontId="0" numFmtId="0" fillId="0" borderId="20" xfId="0">
      <alignment horizontal="right"/>
    </xf>
    <xf applyBorder="1" applyAlignment="1" fontId="0" numFmtId="0" fillId="0" borderId="21" xfId="0">
      <alignment horizontal="right"/>
    </xf>
    <xf applyBorder="1" applyAlignment="1" fontId="0" numFmtId="0" fillId="0" borderId="22" xfId="0">
      <alignment horizontal="right"/>
    </xf>
  </cellXfs>
  <cellStyles count="3">
    <cellStyle name="Normal" xfId="0" builtinId="0"/>
    <cellStyle name="normálne_Publikačná činnosť 2004 a 2005" xfId="1"/>
    <cellStyle name="Note" xfId="2" builtinId="10"/>
  </cellStyles>
  <dxfs count="0"/>
  <tableStyles count="0" defaultTableStyle="TableStyleMedium9" defaultPivotStyle="PivotStyleLight16"/>
  <colors>
    <mruColors>
      <color rgb="FFD7E4F2"/>
      <color rgb="FFDDA0DD"/>
    </mruColors>
  </colors>
</styleSheet>
</file>

<file path=xl/_rels/workbook.xml.rels>&#65279;<?xml version="1.0" encoding="utf-8" standalone="yes"?><Relationships xmlns="http://schemas.openxmlformats.org/package/2006/relationships"><Relationship Id="flId6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4" Type="http://schemas.openxmlformats.org/officeDocument/2006/relationships/worksheet" Target="worksheets/sheet4.xml" /><Relationship Id="flId5" Type="http://schemas.openxmlformats.org/officeDocument/2006/relationships/worksheet" Target="worksheets/sheet5.xml" /><Relationship Id="flId7" Type="http://schemas.openxmlformats.org/officeDocument/2006/relationships/styles" Target="styles.xml" /><Relationship Id="flId8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_rels/sheet4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4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00"/>
  <sheetViews>
    <sheetView tabSelected="1" topLeftCell="A1" workbookViewId="0">
      <selection activeCell="D4" sqref="D4"/>
    </sheetView>
  </sheetViews>
  <sheetFormatPr defaultColWidth="9.140625" defaultRowHeight="15"/>
  <cols>
    <col min="1" max="1" width="10.5703125" style="10" customWidth="1"/>
    <col min="2" max="2" width="36.5703125" customWidth="1"/>
    <col min="3" max="7" width="16.7109375" customWidth="1"/>
  </cols>
  <sheetData>
    <row r="1" ht="27" thickBot="1">
      <c r="A1" s="23" t="s">
        <v>177</v>
      </c>
      <c r="B1" s="23"/>
      <c r="C1" s="23"/>
      <c r="D1" s="23"/>
      <c r="E1" s="23"/>
      <c r="F1" s="17"/>
      <c r="H1" s="45">
        <f>DATA!$M$1</f>
        <v>45960</v>
      </c>
      <c r="I1" s="45"/>
      <c r="J1" s="45"/>
      <c r="K1" s="45"/>
    </row>
    <row r="2" ht="15.75" customHeight="1">
      <c r="A2" s="38" t="s">
        <v>9</v>
      </c>
      <c r="B2" s="40" t="s">
        <v>1</v>
      </c>
      <c r="C2" s="42" t="s">
        <v>0</v>
      </c>
      <c r="D2" s="43"/>
      <c r="E2" s="43"/>
      <c r="F2" s="44"/>
      <c r="G2" s="20"/>
    </row>
    <row r="3" ht="15.75">
      <c r="A3" s="39"/>
      <c r="B3" s="41"/>
      <c r="C3" s="1" t="s">
        <v>10</v>
      </c>
      <c r="D3" s="2" t="s">
        <v>11</v>
      </c>
      <c r="E3" s="3" t="s">
        <v>12</v>
      </c>
      <c r="F3" s="22" t="s">
        <v>7</v>
      </c>
      <c r="G3" s="21" t="s">
        <v>2</v>
      </c>
    </row>
    <row r="4">
      <c r="A4" s="57">
        <v>1</v>
      </c>
      <c r="B4" s="61" t="str">
        <f>VLOOKUP(24712,DATA!$M$2:DATA!$N$47,2,FALSE)</f>
        <v>UK (UKO)</v>
      </c>
      <c r="C4" s="66">
        <v>12</v>
      </c>
      <c r="D4" s="66">
        <v>9</v>
      </c>
      <c r="E4" s="66">
        <v>354</v>
      </c>
      <c r="F4" s="66">
        <v>8</v>
      </c>
      <c r="G4" s="70">
        <f>SUM(INDIRECT(ADDRESS(4,3)):INDIRECT(ADDRESS(4,6)))</f>
        <v>383</v>
      </c>
    </row>
    <row r="5">
      <c r="A5" s="57">
        <v>2</v>
      </c>
      <c r="B5" s="61" t="str">
        <f>VLOOKUP(24757,DATA!$M$2:DATA!$N$47,2,FALSE)</f>
        <v>UPJŠ (UPJŠ)</v>
      </c>
      <c r="C5" s="66">
        <v>0</v>
      </c>
      <c r="D5" s="66">
        <v>0</v>
      </c>
      <c r="E5" s="66">
        <v>20</v>
      </c>
      <c r="F5" s="66">
        <v>0</v>
      </c>
      <c r="G5" s="70">
        <f>SUM(INDIRECT(ADDRESS(5,3)):INDIRECT(ADDRESS(5,6)))</f>
        <v>20</v>
      </c>
    </row>
    <row r="6">
      <c r="A6" s="57">
        <v>3</v>
      </c>
      <c r="B6" s="61" t="str">
        <f>VLOOKUP(24760,DATA!$M$2:DATA!$N$47,2,FALSE)</f>
        <v>PU (PU)</v>
      </c>
      <c r="C6" s="66">
        <v>0</v>
      </c>
      <c r="D6" s="66">
        <v>1</v>
      </c>
      <c r="E6" s="66">
        <v>286</v>
      </c>
      <c r="F6" s="66">
        <v>0</v>
      </c>
      <c r="G6" s="70">
        <f>SUM(INDIRECT(ADDRESS(6,3)):INDIRECT(ADDRESS(6,6)))</f>
        <v>287</v>
      </c>
    </row>
    <row r="7">
      <c r="A7" s="57">
        <v>4</v>
      </c>
      <c r="B7" s="61" t="str">
        <f>VLOOKUP(24761,DATA!$M$2:DATA!$N$47,2,FALSE)</f>
        <v>UCM (UCM.Trnava)</v>
      </c>
      <c r="C7" s="66">
        <v>10</v>
      </c>
      <c r="D7" s="66">
        <v>1</v>
      </c>
      <c r="E7" s="66">
        <v>282</v>
      </c>
      <c r="F7" s="66">
        <v>0</v>
      </c>
      <c r="G7" s="70">
        <f>SUM(INDIRECT(ADDRESS(7,3)):INDIRECT(ADDRESS(7,6)))</f>
        <v>293</v>
      </c>
    </row>
    <row r="8">
      <c r="A8" s="57">
        <v>5</v>
      </c>
      <c r="B8" s="61" t="str">
        <f>VLOOKUP(24780,DATA!$M$2:DATA!$N$47,2,FALSE)</f>
        <v>UKF (UKF.Nitra)</v>
      </c>
      <c r="C8" s="66">
        <v>3</v>
      </c>
      <c r="D8" s="66">
        <v>3</v>
      </c>
      <c r="E8" s="66">
        <v>236</v>
      </c>
      <c r="F8" s="66">
        <v>0</v>
      </c>
      <c r="G8" s="70">
        <f>SUM(INDIRECT(ADDRESS(8,3)):INDIRECT(ADDRESS(8,6)))</f>
        <v>242</v>
      </c>
    </row>
    <row r="9">
      <c r="A9" s="57">
        <v>6</v>
      </c>
      <c r="B9" s="61" t="str">
        <f>VLOOKUP(24783,DATA!$M$2:DATA!$N$47,2,FALSE)</f>
        <v>UMB (UMB.B.Bystrica)</v>
      </c>
      <c r="C9" s="66">
        <v>0</v>
      </c>
      <c r="D9" s="66">
        <v>0</v>
      </c>
      <c r="E9" s="66">
        <v>33</v>
      </c>
      <c r="F9" s="66">
        <v>0</v>
      </c>
      <c r="G9" s="70">
        <f>SUM(INDIRECT(ADDRESS(9,3)):INDIRECT(ADDRESS(9,6)))</f>
        <v>33</v>
      </c>
    </row>
    <row r="10">
      <c r="A10" s="57">
        <v>7</v>
      </c>
      <c r="B10" s="61" t="str">
        <f>VLOOKUP(24791,DATA!$M$2:DATA!$N$47,2,FALSE)</f>
        <v>TU (TUT)</v>
      </c>
      <c r="C10" s="66">
        <v>2</v>
      </c>
      <c r="D10" s="66">
        <v>74</v>
      </c>
      <c r="E10" s="66">
        <v>56</v>
      </c>
      <c r="F10" s="66">
        <v>0</v>
      </c>
      <c r="G10" s="70">
        <f>SUM(INDIRECT(ADDRESS(10,3)):INDIRECT(ADDRESS(10,6)))</f>
        <v>132</v>
      </c>
    </row>
    <row r="11">
      <c r="A11" s="57">
        <v>8</v>
      </c>
      <c r="B11" s="61" t="str">
        <f>VLOOKUP(24792,DATA!$M$2:DATA!$N$47,2,FALSE)</f>
        <v>TUKE (TU.Košice)</v>
      </c>
      <c r="C11" s="66">
        <v>22</v>
      </c>
      <c r="D11" s="66">
        <v>9</v>
      </c>
      <c r="E11" s="66">
        <v>253</v>
      </c>
      <c r="F11" s="66">
        <v>21</v>
      </c>
      <c r="G11" s="70">
        <f>SUM(INDIRECT(ADDRESS(11,3)):INDIRECT(ADDRESS(11,6)))</f>
        <v>305</v>
      </c>
    </row>
    <row r="12">
      <c r="A12" s="57">
        <v>9</v>
      </c>
      <c r="B12" s="61" t="str">
        <f>VLOOKUP(24796,DATA!$M$2:DATA!$N$47,2,FALSE)</f>
        <v>TnUAD (TUAD.Trenčín)</v>
      </c>
      <c r="C12" s="66">
        <v>0</v>
      </c>
      <c r="D12" s="66">
        <v>0</v>
      </c>
      <c r="E12" s="66">
        <v>7</v>
      </c>
      <c r="F12" s="66">
        <v>0</v>
      </c>
      <c r="G12" s="70">
        <f>SUM(INDIRECT(ADDRESS(12,3)):INDIRECT(ADDRESS(12,6)))</f>
        <v>7</v>
      </c>
    </row>
    <row r="13">
      <c r="A13" s="57">
        <v>10</v>
      </c>
      <c r="B13" s="61" t="str">
        <f>VLOOKUP(24801,DATA!$M$2:DATA!$N$47,2,FALSE)</f>
        <v>Slovenská poľnohospodárska univerzita v Nitre (SPU.Nitra)</v>
      </c>
      <c r="C13" s="66">
        <v>1</v>
      </c>
      <c r="D13" s="66">
        <v>0</v>
      </c>
      <c r="E13" s="66">
        <v>5</v>
      </c>
      <c r="F13" s="66">
        <v>0</v>
      </c>
      <c r="G13" s="70">
        <f>SUM(INDIRECT(ADDRESS(13,3)):INDIRECT(ADDRESS(13,6)))</f>
        <v>6</v>
      </c>
    </row>
    <row r="14">
      <c r="A14" s="57">
        <v>11</v>
      </c>
      <c r="B14" s="61" t="str">
        <f>VLOOKUP(24803,DATA!$M$2:DATA!$N$47,2,FALSE)</f>
        <v>TU Zvolen (TU.Zvolen)</v>
      </c>
      <c r="C14" s="66">
        <v>25</v>
      </c>
      <c r="D14" s="66">
        <v>6</v>
      </c>
      <c r="E14" s="66">
        <v>25</v>
      </c>
      <c r="F14" s="66">
        <v>3</v>
      </c>
      <c r="G14" s="70">
        <f>SUM(INDIRECT(ADDRESS(14,3)):INDIRECT(ADDRESS(14,6)))</f>
        <v>59</v>
      </c>
    </row>
    <row r="15">
      <c r="A15" s="57">
        <v>12</v>
      </c>
      <c r="B15" s="61" t="str">
        <f>VLOOKUP(24805,DATA!$M$2:DATA!$N$47,2,FALSE)</f>
        <v>VŠMU (VSMU)</v>
      </c>
      <c r="C15" s="66">
        <v>187</v>
      </c>
      <c r="D15" s="66">
        <v>160</v>
      </c>
      <c r="E15" s="66">
        <v>1727</v>
      </c>
      <c r="F15" s="66">
        <v>17</v>
      </c>
      <c r="G15" s="70">
        <f>SUM(INDIRECT(ADDRESS(15,3)):INDIRECT(ADDRESS(15,6)))</f>
        <v>2091</v>
      </c>
    </row>
    <row r="16">
      <c r="A16" s="57">
        <v>13</v>
      </c>
      <c r="B16" s="61" t="str">
        <f>VLOOKUP(24806,DATA!$M$2:DATA!$N$47,2,FALSE)</f>
        <v>VŠVU (VŠVU)</v>
      </c>
      <c r="C16" s="66">
        <v>96</v>
      </c>
      <c r="D16" s="66">
        <v>27</v>
      </c>
      <c r="E16" s="66">
        <v>734</v>
      </c>
      <c r="F16" s="66">
        <v>8</v>
      </c>
      <c r="G16" s="70">
        <f>SUM(INDIRECT(ADDRESS(16,3)):INDIRECT(ADDRESS(16,6)))</f>
        <v>865</v>
      </c>
    </row>
    <row r="17">
      <c r="A17" s="57">
        <v>14</v>
      </c>
      <c r="B17" s="61" t="str">
        <f>VLOOKUP(24807,DATA!$M$2:DATA!$N$47,2,FALSE)</f>
        <v>AU (AU.B.Bystrica)</v>
      </c>
      <c r="C17" s="66">
        <v>56</v>
      </c>
      <c r="D17" s="66">
        <v>73</v>
      </c>
      <c r="E17" s="66">
        <v>1754</v>
      </c>
      <c r="F17" s="66">
        <v>10</v>
      </c>
      <c r="G17" s="70">
        <f>SUM(INDIRECT(ADDRESS(17,3)):INDIRECT(ADDRESS(17,6)))</f>
        <v>1893</v>
      </c>
    </row>
    <row r="18">
      <c r="A18" s="57">
        <v>15</v>
      </c>
      <c r="B18" s="61" t="str">
        <f>VLOOKUP(24808,DATA!$M$2:DATA!$N$47,2,FALSE)</f>
        <v>KU (KU.Ružomberok)</v>
      </c>
      <c r="C18" s="66">
        <v>0</v>
      </c>
      <c r="D18" s="66">
        <v>1</v>
      </c>
      <c r="E18" s="66">
        <v>252</v>
      </c>
      <c r="F18" s="66">
        <v>0</v>
      </c>
      <c r="G18" s="70">
        <f>SUM(INDIRECT(ADDRESS(18,3)):INDIRECT(ADDRESS(18,6)))</f>
        <v>253</v>
      </c>
    </row>
    <row r="19">
      <c r="A19" s="57">
        <v>16</v>
      </c>
      <c r="B19" s="61" t="str">
        <f>VLOOKUP(26489,DATA!$M$2:DATA!$N$47,2,FALSE)</f>
        <v>STU v Bratislave (STUBA)</v>
      </c>
      <c r="C19" s="66">
        <v>15</v>
      </c>
      <c r="D19" s="66">
        <v>24</v>
      </c>
      <c r="E19" s="66">
        <v>274</v>
      </c>
      <c r="F19" s="66">
        <v>1</v>
      </c>
      <c r="G19" s="70">
        <f>SUM(INDIRECT(ADDRESS(19,3)):INDIRECT(ADDRESS(19,6)))</f>
        <v>314</v>
      </c>
    </row>
    <row r="20">
      <c r="A20" s="57">
        <v>17</v>
      </c>
      <c r="B20" s="61" t="str">
        <f>VLOOKUP(27499,DATA!$M$2:DATA!$N$47,2,FALSE)</f>
        <v>PEVŠ (PEVŠ.Bratislava)</v>
      </c>
      <c r="C20" s="66">
        <v>0</v>
      </c>
      <c r="D20" s="66">
        <v>0</v>
      </c>
      <c r="E20" s="66">
        <v>5</v>
      </c>
      <c r="F20" s="66">
        <v>0</v>
      </c>
      <c r="G20" s="70">
        <f>SUM(INDIRECT(ADDRESS(20,3)):INDIRECT(ADDRESS(20,6)))</f>
        <v>5</v>
      </c>
    </row>
    <row r="21">
      <c r="A21" s="57">
        <v>18</v>
      </c>
      <c r="B21" s="61" t="str">
        <f>VLOOKUP(27581,DATA!$M$2:DATA!$N$47,2,FALSE)</f>
        <v>HUAJA (HUAJA.BŠ)</v>
      </c>
      <c r="C21" s="66">
        <v>2</v>
      </c>
      <c r="D21" s="66">
        <v>0</v>
      </c>
      <c r="E21" s="66">
        <v>26</v>
      </c>
      <c r="F21" s="66">
        <v>0</v>
      </c>
      <c r="G21" s="70">
        <f>SUM(INDIRECT(ADDRESS(21,3)):INDIRECT(ADDRESS(21,6)))</f>
        <v>28</v>
      </c>
    </row>
    <row r="22">
      <c r="B22" s="75" t="s">
        <v>178</v>
      </c>
      <c r="C22" s="79">
        <f>SUM(INDIRECT(ADDRESS(4,3)):INDIRECT(ADDRESS(21,3)))</f>
        <v>431</v>
      </c>
      <c r="D22" s="79">
        <f>SUM(INDIRECT(ADDRESS(4,4)):INDIRECT(ADDRESS(21,4)))</f>
        <v>388</v>
      </c>
      <c r="E22" s="79">
        <f>SUM(INDIRECT(ADDRESS(4,5)):INDIRECT(ADDRESS(21,5)))</f>
        <v>6329</v>
      </c>
      <c r="F22" s="79">
        <f>SUM(INDIRECT(ADDRESS(4,6)):INDIRECT(ADDRESS(21,6)))</f>
        <v>68</v>
      </c>
      <c r="G22" s="70">
        <f>SUM(INDIRECT(ADDRESS(22,3)):INDIRECT(ADDRESS(22,6)))</f>
        <v>7216</v>
      </c>
    </row>
    <row r="23">
      <c r="C23" s="9"/>
      <c r="D23" s="9"/>
      <c r="E23" s="9"/>
      <c r="F23" s="9"/>
      <c r="G23" s="9"/>
    </row>
    <row r="24">
      <c r="C24" s="9"/>
      <c r="D24" s="9"/>
      <c r="E24" s="9"/>
      <c r="F24" s="9"/>
      <c r="G24" s="9"/>
    </row>
    <row r="25">
      <c r="C25" s="9"/>
      <c r="D25" s="9"/>
      <c r="E25" s="9"/>
      <c r="F25" s="9"/>
      <c r="G25" s="9"/>
    </row>
    <row r="26">
      <c r="C26" s="9"/>
      <c r="D26" s="9"/>
      <c r="E26" s="9"/>
      <c r="F26" s="9"/>
      <c r="G26" s="9"/>
    </row>
    <row r="27">
      <c r="C27" s="9"/>
      <c r="D27" s="9"/>
      <c r="E27" s="9"/>
      <c r="F27" s="9"/>
      <c r="G27" s="9"/>
    </row>
    <row r="28">
      <c r="C28" s="9"/>
      <c r="D28" s="9"/>
      <c r="E28" s="9"/>
      <c r="F28" s="9"/>
      <c r="G28" s="9"/>
    </row>
    <row r="29">
      <c r="C29" s="9"/>
      <c r="D29" s="9"/>
      <c r="E29" s="9"/>
      <c r="F29" s="9"/>
      <c r="G29" s="9"/>
    </row>
    <row r="30">
      <c r="C30" s="9"/>
      <c r="D30" s="9"/>
      <c r="E30" s="9"/>
      <c r="F30" s="9"/>
      <c r="G30" s="9"/>
    </row>
    <row r="31">
      <c r="C31" s="9"/>
      <c r="D31" s="9"/>
      <c r="E31" s="9"/>
      <c r="F31" s="9"/>
      <c r="G31" s="9"/>
    </row>
    <row r="32">
      <c r="C32" s="9"/>
      <c r="D32" s="9"/>
      <c r="E32" s="9"/>
      <c r="F32" s="9"/>
      <c r="G32" s="9"/>
    </row>
    <row r="33">
      <c r="C33" s="9"/>
      <c r="D33" s="9"/>
      <c r="E33" s="9"/>
      <c r="F33" s="9"/>
      <c r="G33" s="9"/>
    </row>
    <row r="34">
      <c r="C34" s="9"/>
      <c r="D34" s="9"/>
      <c r="E34" s="9"/>
      <c r="F34" s="9"/>
      <c r="G34" s="9"/>
    </row>
    <row r="35">
      <c r="C35" s="9"/>
      <c r="D35" s="9"/>
      <c r="E35" s="9"/>
      <c r="F35" s="9"/>
      <c r="G35" s="9"/>
    </row>
    <row r="36">
      <c r="C36" s="9"/>
      <c r="D36" s="9"/>
      <c r="E36" s="9"/>
      <c r="F36" s="9"/>
      <c r="G36" s="9"/>
    </row>
    <row r="37">
      <c r="C37" s="9"/>
      <c r="D37" s="9"/>
      <c r="E37" s="9"/>
      <c r="F37" s="9"/>
      <c r="G37" s="9"/>
    </row>
    <row r="38">
      <c r="C38" s="9"/>
      <c r="D38" s="9"/>
      <c r="E38" s="9"/>
      <c r="F38" s="9"/>
      <c r="G38" s="9"/>
    </row>
    <row r="39">
      <c r="C39" s="9"/>
      <c r="D39" s="9"/>
      <c r="E39" s="9"/>
      <c r="F39" s="9"/>
      <c r="G39" s="9"/>
    </row>
    <row r="40">
      <c r="C40" s="9"/>
      <c r="D40" s="9"/>
      <c r="E40" s="9"/>
      <c r="F40" s="9"/>
      <c r="G40" s="9"/>
    </row>
    <row r="41">
      <c r="C41" s="9"/>
      <c r="D41" s="9"/>
      <c r="E41" s="9"/>
      <c r="F41" s="9"/>
      <c r="G41" s="9"/>
    </row>
    <row r="42">
      <c r="C42" s="9"/>
      <c r="D42" s="9"/>
      <c r="E42" s="9"/>
      <c r="F42" s="9"/>
      <c r="G42" s="9"/>
    </row>
    <row r="43">
      <c r="C43" s="9"/>
      <c r="D43" s="9"/>
      <c r="E43" s="9"/>
      <c r="F43" s="9"/>
      <c r="G43" s="9"/>
    </row>
    <row r="44">
      <c r="C44" s="9"/>
      <c r="D44" s="9"/>
      <c r="E44" s="9"/>
      <c r="F44" s="9"/>
      <c r="G44" s="9"/>
    </row>
    <row r="45">
      <c r="C45" s="9"/>
      <c r="D45" s="9"/>
      <c r="E45" s="9"/>
      <c r="F45" s="9"/>
      <c r="G45" s="9"/>
    </row>
    <row r="46">
      <c r="C46" s="9"/>
      <c r="D46" s="9"/>
      <c r="E46" s="9"/>
      <c r="F46" s="9"/>
      <c r="G46" s="9"/>
    </row>
    <row r="47">
      <c r="C47" s="9"/>
      <c r="D47" s="9"/>
      <c r="E47" s="9"/>
      <c r="F47" s="9"/>
      <c r="G47" s="9"/>
    </row>
    <row r="48">
      <c r="C48" s="9"/>
      <c r="D48" s="9"/>
      <c r="E48" s="9"/>
      <c r="F48" s="9"/>
      <c r="G48" s="9"/>
    </row>
    <row r="49">
      <c r="C49" s="9"/>
      <c r="D49" s="9"/>
      <c r="E49" s="9"/>
      <c r="F49" s="9"/>
      <c r="G49" s="9"/>
    </row>
    <row r="50">
      <c r="C50" s="9"/>
      <c r="D50" s="9"/>
      <c r="E50" s="9"/>
      <c r="F50" s="9"/>
      <c r="G50" s="9"/>
    </row>
    <row r="51">
      <c r="C51" s="9"/>
      <c r="D51" s="9"/>
      <c r="E51" s="9"/>
      <c r="F51" s="9"/>
      <c r="G51" s="9"/>
    </row>
    <row r="52">
      <c r="C52" s="9"/>
      <c r="D52" s="9"/>
      <c r="E52" s="9"/>
      <c r="F52" s="9"/>
      <c r="G52" s="9"/>
    </row>
    <row r="53">
      <c r="C53" s="9"/>
      <c r="D53" s="9"/>
      <c r="E53" s="9"/>
      <c r="F53" s="9"/>
      <c r="G53" s="9"/>
    </row>
    <row r="54">
      <c r="C54" s="9"/>
      <c r="D54" s="9"/>
      <c r="E54" s="9"/>
      <c r="F54" s="9"/>
      <c r="G54" s="9"/>
    </row>
    <row r="55">
      <c r="C55" s="9"/>
      <c r="D55" s="9"/>
      <c r="E55" s="9"/>
      <c r="F55" s="9"/>
      <c r="G55" s="9"/>
    </row>
    <row r="56">
      <c r="C56" s="9"/>
      <c r="D56" s="9"/>
      <c r="E56" s="9"/>
      <c r="F56" s="9"/>
      <c r="G56" s="9"/>
    </row>
    <row r="57">
      <c r="C57" s="9"/>
      <c r="D57" s="9"/>
      <c r="E57" s="9"/>
      <c r="F57" s="9"/>
      <c r="G57" s="9"/>
    </row>
    <row r="58">
      <c r="C58" s="9"/>
      <c r="D58" s="9"/>
      <c r="E58" s="9"/>
      <c r="F58" s="9"/>
      <c r="G58" s="9"/>
    </row>
    <row r="59">
      <c r="C59" s="9"/>
      <c r="D59" s="9"/>
      <c r="E59" s="9"/>
      <c r="F59" s="9"/>
      <c r="G59" s="9"/>
    </row>
    <row r="60">
      <c r="C60" s="9"/>
      <c r="D60" s="9"/>
      <c r="E60" s="9"/>
      <c r="F60" s="9"/>
      <c r="G60" s="9"/>
    </row>
    <row r="61">
      <c r="C61" s="9"/>
      <c r="D61" s="9"/>
      <c r="E61" s="9"/>
      <c r="F61" s="9"/>
      <c r="G61" s="9"/>
    </row>
    <row r="62">
      <c r="C62" s="9"/>
      <c r="D62" s="9"/>
      <c r="E62" s="9"/>
      <c r="F62" s="9"/>
      <c r="G62" s="9"/>
    </row>
    <row r="63">
      <c r="C63" s="9"/>
      <c r="D63" s="9"/>
      <c r="E63" s="9"/>
      <c r="F63" s="9"/>
      <c r="G63" s="9"/>
    </row>
    <row r="64">
      <c r="C64" s="9"/>
      <c r="D64" s="9"/>
      <c r="E64" s="9"/>
      <c r="F64" s="9"/>
      <c r="G64" s="9"/>
    </row>
    <row r="65">
      <c r="C65" s="9"/>
      <c r="D65" s="9"/>
      <c r="E65" s="9"/>
      <c r="F65" s="9"/>
      <c r="G65" s="9"/>
    </row>
    <row r="66">
      <c r="C66" s="9"/>
      <c r="D66" s="9"/>
      <c r="E66" s="9"/>
      <c r="F66" s="9"/>
      <c r="G66" s="9"/>
    </row>
    <row r="67">
      <c r="C67" s="9"/>
      <c r="D67" s="9"/>
      <c r="E67" s="9"/>
      <c r="F67" s="9"/>
      <c r="G67" s="9"/>
    </row>
    <row r="68">
      <c r="C68" s="9"/>
      <c r="D68" s="9"/>
      <c r="E68" s="9"/>
      <c r="F68" s="9"/>
      <c r="G68" s="9"/>
    </row>
    <row r="69">
      <c r="C69" s="9"/>
      <c r="D69" s="9"/>
      <c r="E69" s="9"/>
      <c r="F69" s="9"/>
      <c r="G69" s="9"/>
    </row>
    <row r="70">
      <c r="C70" s="9"/>
      <c r="D70" s="9"/>
      <c r="E70" s="9"/>
      <c r="F70" s="9"/>
      <c r="G70" s="9"/>
    </row>
    <row r="71">
      <c r="C71" s="9"/>
      <c r="D71" s="9"/>
      <c r="E71" s="9"/>
      <c r="F71" s="9"/>
      <c r="G71" s="9"/>
    </row>
    <row r="72">
      <c r="C72" s="9"/>
      <c r="D72" s="9"/>
      <c r="E72" s="9"/>
      <c r="F72" s="9"/>
      <c r="G72" s="9"/>
    </row>
    <row r="73">
      <c r="C73" s="9"/>
      <c r="D73" s="9"/>
      <c r="E73" s="9"/>
      <c r="F73" s="9"/>
      <c r="G73" s="9"/>
    </row>
    <row r="74">
      <c r="C74" s="9"/>
      <c r="D74" s="9"/>
      <c r="E74" s="9"/>
      <c r="F74" s="9"/>
      <c r="G74" s="9"/>
    </row>
    <row r="75">
      <c r="C75" s="9"/>
      <c r="D75" s="9"/>
      <c r="E75" s="9"/>
      <c r="F75" s="9"/>
      <c r="G75" s="9"/>
    </row>
    <row r="76">
      <c r="C76" s="9"/>
      <c r="D76" s="9"/>
      <c r="E76" s="9"/>
      <c r="F76" s="9"/>
      <c r="G76" s="9"/>
    </row>
    <row r="77">
      <c r="C77" s="9"/>
      <c r="D77" s="9"/>
      <c r="E77" s="9"/>
      <c r="F77" s="9"/>
      <c r="G77" s="9"/>
    </row>
    <row r="78">
      <c r="C78" s="9"/>
      <c r="D78" s="9"/>
      <c r="E78" s="9"/>
      <c r="F78" s="9"/>
      <c r="G78" s="9"/>
    </row>
    <row r="79">
      <c r="C79" s="9"/>
      <c r="D79" s="9"/>
      <c r="E79" s="9"/>
      <c r="F79" s="9"/>
      <c r="G79" s="9"/>
    </row>
    <row r="80">
      <c r="C80" s="9"/>
      <c r="D80" s="9"/>
      <c r="E80" s="9"/>
      <c r="F80" s="9"/>
      <c r="G80" s="9"/>
    </row>
    <row r="81">
      <c r="C81" s="9"/>
      <c r="D81" s="9"/>
      <c r="E81" s="9"/>
      <c r="F81" s="9"/>
      <c r="G81" s="9"/>
    </row>
    <row r="82">
      <c r="C82" s="9"/>
      <c r="D82" s="9"/>
      <c r="E82" s="9"/>
      <c r="F82" s="9"/>
      <c r="G82" s="9"/>
    </row>
    <row r="83">
      <c r="C83" s="9"/>
      <c r="D83" s="9"/>
      <c r="E83" s="9"/>
      <c r="F83" s="9"/>
      <c r="G83" s="9"/>
    </row>
    <row r="84">
      <c r="C84" s="9"/>
      <c r="D84" s="9"/>
      <c r="E84" s="9"/>
      <c r="F84" s="9"/>
      <c r="G84" s="9"/>
    </row>
    <row r="85">
      <c r="C85" s="9"/>
      <c r="D85" s="9"/>
      <c r="E85" s="9"/>
      <c r="F85" s="9"/>
      <c r="G85" s="9"/>
    </row>
    <row r="86">
      <c r="C86" s="9"/>
      <c r="D86" s="9"/>
      <c r="E86" s="9"/>
      <c r="F86" s="9"/>
      <c r="G86" s="9"/>
    </row>
    <row r="87">
      <c r="C87" s="9"/>
      <c r="D87" s="9"/>
      <c r="E87" s="9"/>
      <c r="F87" s="9"/>
      <c r="G87" s="9"/>
    </row>
    <row r="88">
      <c r="C88" s="9"/>
      <c r="D88" s="9"/>
      <c r="E88" s="9"/>
      <c r="F88" s="9"/>
      <c r="G88" s="9"/>
    </row>
    <row r="89">
      <c r="C89" s="9"/>
      <c r="D89" s="9"/>
      <c r="E89" s="9"/>
      <c r="F89" s="9"/>
      <c r="G89" s="9"/>
    </row>
    <row r="90">
      <c r="C90" s="9"/>
      <c r="D90" s="9"/>
      <c r="E90" s="9"/>
      <c r="F90" s="9"/>
      <c r="G90" s="9"/>
    </row>
    <row r="91">
      <c r="C91" s="9"/>
      <c r="D91" s="9"/>
      <c r="E91" s="9"/>
      <c r="F91" s="9"/>
      <c r="G91" s="9"/>
    </row>
    <row r="92">
      <c r="C92" s="9"/>
      <c r="D92" s="9"/>
      <c r="E92" s="9"/>
      <c r="F92" s="9"/>
      <c r="G92" s="9"/>
    </row>
    <row r="93">
      <c r="C93" s="9"/>
      <c r="D93" s="9"/>
      <c r="E93" s="9"/>
      <c r="F93" s="9"/>
      <c r="G93" s="9"/>
    </row>
    <row r="94">
      <c r="C94" s="9"/>
      <c r="D94" s="9"/>
      <c r="E94" s="9"/>
      <c r="F94" s="9"/>
      <c r="G94" s="9"/>
    </row>
    <row r="95">
      <c r="C95" s="9"/>
      <c r="D95" s="9"/>
      <c r="E95" s="9"/>
      <c r="F95" s="9"/>
      <c r="G95" s="9"/>
    </row>
    <row r="96">
      <c r="C96" s="9"/>
      <c r="D96" s="9"/>
      <c r="E96" s="9"/>
      <c r="F96" s="9"/>
      <c r="G96" s="9"/>
    </row>
    <row r="97">
      <c r="C97" s="9"/>
      <c r="D97" s="9"/>
      <c r="E97" s="9"/>
      <c r="F97" s="9"/>
      <c r="G97" s="9"/>
    </row>
    <row r="98">
      <c r="C98" s="9"/>
      <c r="D98" s="9"/>
      <c r="E98" s="9"/>
      <c r="F98" s="9"/>
      <c r="G98" s="9"/>
    </row>
    <row r="99">
      <c r="C99" s="9"/>
      <c r="D99" s="9"/>
      <c r="E99" s="9"/>
      <c r="F99" s="9"/>
      <c r="G99" s="9"/>
    </row>
    <row r="100">
      <c r="C100" s="9"/>
      <c r="D100" s="9"/>
      <c r="E100" s="9"/>
      <c r="F100" s="9"/>
      <c r="G100" s="9"/>
    </row>
  </sheetData>
  <mergeCells>
    <mergeCell ref="A2:A3"/>
    <mergeCell ref="B2:B3"/>
    <mergeCell ref="C2:F2"/>
    <mergeCell ref="H1:K1"/>
  </mergeCells>
  <pageMargins left="0.7" right="0.7" top="0.75" bottom="0.75" header="0.3" footer="0.3"/>
  <pageSetup paperSize="9" orientation="portrait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K101"/>
  <sheetViews>
    <sheetView topLeftCell="A1" workbookViewId="0">
      <selection activeCell="M1" sqref="M1"/>
    </sheetView>
  </sheetViews>
  <sheetFormatPr defaultColWidth="9.140625" defaultRowHeight="15"/>
  <cols>
    <col min="1" max="1" width="10.5703125" style="10" customWidth="1"/>
    <col min="2" max="2" width="36.42578125" customWidth="1"/>
    <col min="3" max="7" width="16.7109375" customWidth="1"/>
  </cols>
  <sheetData>
    <row r="1" ht="27" thickBot="1">
      <c r="A1" s="50" t="s">
        <v>179</v>
      </c>
      <c r="B1" s="50"/>
      <c r="C1" s="50"/>
      <c r="D1" s="50"/>
      <c r="E1" s="50"/>
      <c r="F1" s="50"/>
      <c r="G1" s="19"/>
      <c r="H1" s="45">
        <f>DATA!$M$1</f>
        <v>45960</v>
      </c>
      <c r="I1" s="45"/>
      <c r="J1" s="45"/>
      <c r="K1" s="45"/>
    </row>
    <row r="2" ht="15.75" customHeight="1">
      <c r="A2" s="38" t="s">
        <v>9</v>
      </c>
      <c r="B2" s="46" t="s">
        <v>1</v>
      </c>
      <c r="C2" s="48" t="s">
        <v>0</v>
      </c>
      <c r="D2" s="48"/>
      <c r="E2" s="48"/>
      <c r="F2" s="49"/>
    </row>
    <row r="3" ht="15.75">
      <c r="A3" s="39"/>
      <c r="B3" s="47"/>
      <c r="C3" s="1" t="s">
        <v>10</v>
      </c>
      <c r="D3" s="2" t="s">
        <v>11</v>
      </c>
      <c r="E3" s="3" t="s">
        <v>12</v>
      </c>
      <c r="F3" s="4" t="s">
        <v>7</v>
      </c>
      <c r="G3" s="8" t="s">
        <v>2</v>
      </c>
    </row>
    <row r="4">
      <c r="A4" s="57">
        <v>1</v>
      </c>
      <c r="B4" s="61" t="str">
        <f>VLOOKUP(24712,DATA!$M$2:DATA!$N$47,2,FALSE)</f>
        <v>UK (UKO)</v>
      </c>
      <c r="C4" s="66">
        <v>9.68333</v>
      </c>
      <c r="D4" s="66">
        <v>7.53</v>
      </c>
      <c r="E4" s="66">
        <v>320.68981</v>
      </c>
      <c r="F4" s="66">
        <v>7.3</v>
      </c>
      <c r="G4" s="70">
        <f>SUM(INDIRECT(ADDRESS(4,3)):INDIRECT(ADDRESS(4,6)))</f>
        <v>345.20314</v>
      </c>
    </row>
    <row r="5">
      <c r="A5" s="57">
        <v>2</v>
      </c>
      <c r="B5" s="61" t="str">
        <f>VLOOKUP(24757,DATA!$M$2:DATA!$N$47,2,FALSE)</f>
        <v>UPJŠ (UPJŠ)</v>
      </c>
      <c r="C5" s="66">
        <v>0</v>
      </c>
      <c r="D5" s="66">
        <v>0</v>
      </c>
      <c r="E5" s="66">
        <v>16.17333</v>
      </c>
      <c r="F5" s="66">
        <v>0</v>
      </c>
      <c r="G5" s="70">
        <f>SUM(INDIRECT(ADDRESS(5,3)):INDIRECT(ADDRESS(5,6)))</f>
        <v>16.17333</v>
      </c>
    </row>
    <row r="6">
      <c r="A6" s="57">
        <v>3</v>
      </c>
      <c r="B6" s="61" t="str">
        <f>VLOOKUP(24760,DATA!$M$2:DATA!$N$47,2,FALSE)</f>
        <v>PU (PU)</v>
      </c>
      <c r="C6" s="66">
        <v>0</v>
      </c>
      <c r="D6" s="66">
        <v>0.28</v>
      </c>
      <c r="E6" s="66">
        <v>283.5</v>
      </c>
      <c r="F6" s="66">
        <v>0</v>
      </c>
      <c r="G6" s="70">
        <f>SUM(INDIRECT(ADDRESS(6,3)):INDIRECT(ADDRESS(6,6)))</f>
        <v>283.78</v>
      </c>
    </row>
    <row r="7">
      <c r="A7" s="57">
        <v>4</v>
      </c>
      <c r="B7" s="61" t="str">
        <f>VLOOKUP(24761,DATA!$M$2:DATA!$N$47,2,FALSE)</f>
        <v>UCM (UCM.Trnava)</v>
      </c>
      <c r="C7" s="66">
        <v>5.33</v>
      </c>
      <c r="D7" s="66">
        <v>1</v>
      </c>
      <c r="E7" s="66">
        <v>273.93334</v>
      </c>
      <c r="F7" s="66">
        <v>0</v>
      </c>
      <c r="G7" s="70">
        <f>SUM(INDIRECT(ADDRESS(7,3)):INDIRECT(ADDRESS(7,6)))</f>
        <v>280.26333999999997</v>
      </c>
    </row>
    <row r="8">
      <c r="A8" s="57">
        <v>5</v>
      </c>
      <c r="B8" s="61" t="str">
        <f>VLOOKUP(24780,DATA!$M$2:DATA!$N$47,2,FALSE)</f>
        <v>UKF (UKF.Nitra)</v>
      </c>
      <c r="C8" s="66">
        <v>3</v>
      </c>
      <c r="D8" s="66">
        <v>2</v>
      </c>
      <c r="E8" s="66">
        <v>211.48113</v>
      </c>
      <c r="F8" s="66">
        <v>0</v>
      </c>
      <c r="G8" s="70">
        <f>SUM(INDIRECT(ADDRESS(8,3)):INDIRECT(ADDRESS(8,6)))</f>
        <v>216.48113</v>
      </c>
    </row>
    <row r="9">
      <c r="A9" s="57">
        <v>6</v>
      </c>
      <c r="B9" s="61" t="str">
        <f>VLOOKUP(24783,DATA!$M$2:DATA!$N$47,2,FALSE)</f>
        <v>UMB (UMB.B.Bystrica)</v>
      </c>
      <c r="C9" s="66">
        <v>0</v>
      </c>
      <c r="D9" s="66">
        <v>0</v>
      </c>
      <c r="E9" s="66">
        <v>30</v>
      </c>
      <c r="F9" s="66">
        <v>0</v>
      </c>
      <c r="G9" s="70">
        <f>SUM(INDIRECT(ADDRESS(9,3)):INDIRECT(ADDRESS(9,6)))</f>
        <v>30</v>
      </c>
    </row>
    <row r="10">
      <c r="A10" s="57">
        <v>7</v>
      </c>
      <c r="B10" s="61" t="str">
        <f>VLOOKUP(24791,DATA!$M$2:DATA!$N$47,2,FALSE)</f>
        <v>TU (TUT)</v>
      </c>
      <c r="C10" s="66">
        <v>2</v>
      </c>
      <c r="D10" s="66">
        <v>73.5</v>
      </c>
      <c r="E10" s="66">
        <v>48.74291</v>
      </c>
      <c r="F10" s="66">
        <v>0</v>
      </c>
      <c r="G10" s="70">
        <f>SUM(INDIRECT(ADDRESS(10,3)):INDIRECT(ADDRESS(10,6)))</f>
        <v>124.24291</v>
      </c>
    </row>
    <row r="11">
      <c r="A11" s="57">
        <v>8</v>
      </c>
      <c r="B11" s="61" t="str">
        <f>VLOOKUP(24792,DATA!$M$2:DATA!$N$47,2,FALSE)</f>
        <v>TUKE (TU.Košice)</v>
      </c>
      <c r="C11" s="66">
        <v>17.6</v>
      </c>
      <c r="D11" s="66">
        <v>3.725</v>
      </c>
      <c r="E11" s="66">
        <v>226.63</v>
      </c>
      <c r="F11" s="66">
        <v>15.8</v>
      </c>
      <c r="G11" s="70">
        <f>SUM(INDIRECT(ADDRESS(11,3)):INDIRECT(ADDRESS(11,6)))</f>
        <v>263.755</v>
      </c>
    </row>
    <row r="12">
      <c r="A12" s="57">
        <v>9</v>
      </c>
      <c r="B12" s="61" t="str">
        <f>VLOOKUP(24796,DATA!$M$2:DATA!$N$47,2,FALSE)</f>
        <v>TnUAD (TUAD.Trenčín)</v>
      </c>
      <c r="C12" s="66">
        <v>0</v>
      </c>
      <c r="D12" s="66">
        <v>0</v>
      </c>
      <c r="E12" s="66">
        <v>7</v>
      </c>
      <c r="F12" s="66">
        <v>0</v>
      </c>
      <c r="G12" s="70">
        <f>SUM(INDIRECT(ADDRESS(12,3)):INDIRECT(ADDRESS(12,6)))</f>
        <v>7</v>
      </c>
    </row>
    <row r="13">
      <c r="A13" s="57">
        <v>10</v>
      </c>
      <c r="B13" s="61" t="str">
        <f>VLOOKUP(24801,DATA!$M$2:DATA!$N$47,2,FALSE)</f>
        <v>Slovenská poľnohospodárska univerzita v Nitre (SPU.Nitra)</v>
      </c>
      <c r="C13" s="66">
        <v>0.5</v>
      </c>
      <c r="D13" s="66">
        <v>0</v>
      </c>
      <c r="E13" s="66">
        <v>2.05</v>
      </c>
      <c r="F13" s="66">
        <v>0</v>
      </c>
      <c r="G13" s="70">
        <f>SUM(INDIRECT(ADDRESS(13,3)):INDIRECT(ADDRESS(13,6)))</f>
        <v>2.55</v>
      </c>
    </row>
    <row r="14">
      <c r="A14" s="57">
        <v>11</v>
      </c>
      <c r="B14" s="61" t="str">
        <f>VLOOKUP(24803,DATA!$M$2:DATA!$N$47,2,FALSE)</f>
        <v>TU Zvolen (TU.Zvolen)</v>
      </c>
      <c r="C14" s="66">
        <v>9.53</v>
      </c>
      <c r="D14" s="66">
        <v>5.5</v>
      </c>
      <c r="E14" s="66">
        <v>18.6</v>
      </c>
      <c r="F14" s="66">
        <v>2.5</v>
      </c>
      <c r="G14" s="70">
        <f>SUM(INDIRECT(ADDRESS(14,3)):INDIRECT(ADDRESS(14,6)))</f>
        <v>36.13</v>
      </c>
    </row>
    <row r="15">
      <c r="A15" s="57">
        <v>12</v>
      </c>
      <c r="B15" s="61" t="str">
        <f>VLOOKUP(24805,DATA!$M$2:DATA!$N$47,2,FALSE)</f>
        <v>VŠMU (VSMU)</v>
      </c>
      <c r="C15" s="66">
        <v>99.44576</v>
      </c>
      <c r="D15" s="66">
        <v>62.73788</v>
      </c>
      <c r="E15" s="66">
        <v>1208.68543</v>
      </c>
      <c r="F15" s="66">
        <v>15.16668</v>
      </c>
      <c r="G15" s="70">
        <f>SUM(INDIRECT(ADDRESS(15,3)):INDIRECT(ADDRESS(15,6)))</f>
        <v>1386.03575</v>
      </c>
    </row>
    <row r="16">
      <c r="A16" s="57">
        <v>13</v>
      </c>
      <c r="B16" s="61" t="str">
        <f>VLOOKUP(24806,DATA!$M$2:DATA!$N$47,2,FALSE)</f>
        <v>VŠVU (VŠVU)</v>
      </c>
      <c r="C16" s="66">
        <v>88.7</v>
      </c>
      <c r="D16" s="66">
        <v>20.07667</v>
      </c>
      <c r="E16" s="66">
        <v>685.83338</v>
      </c>
      <c r="F16" s="66">
        <v>6.95</v>
      </c>
      <c r="G16" s="70">
        <f>SUM(INDIRECT(ADDRESS(16,3)):INDIRECT(ADDRESS(16,6)))</f>
        <v>801.56005000000016</v>
      </c>
    </row>
    <row r="17">
      <c r="A17" s="57">
        <v>14</v>
      </c>
      <c r="B17" s="61" t="str">
        <f>VLOOKUP(24807,DATA!$M$2:DATA!$N$47,2,FALSE)</f>
        <v>AU (AU.B.Bystrica)</v>
      </c>
      <c r="C17" s="66">
        <v>30.61574</v>
      </c>
      <c r="D17" s="66">
        <v>34.75176</v>
      </c>
      <c r="E17" s="66">
        <v>1337.53807</v>
      </c>
      <c r="F17" s="66">
        <v>10</v>
      </c>
      <c r="G17" s="70">
        <f>SUM(INDIRECT(ADDRESS(17,3)):INDIRECT(ADDRESS(17,6)))</f>
        <v>1412.9055700000001</v>
      </c>
    </row>
    <row r="18">
      <c r="A18" s="57">
        <v>15</v>
      </c>
      <c r="B18" s="61" t="str">
        <f>VLOOKUP(24808,DATA!$M$2:DATA!$N$47,2,FALSE)</f>
        <v>KU (KU.Ružomberok)</v>
      </c>
      <c r="C18" s="66">
        <v>0</v>
      </c>
      <c r="D18" s="66">
        <v>1</v>
      </c>
      <c r="E18" s="66">
        <v>213.8</v>
      </c>
      <c r="F18" s="66">
        <v>0</v>
      </c>
      <c r="G18" s="70">
        <f>SUM(INDIRECT(ADDRESS(18,3)):INDIRECT(ADDRESS(18,6)))</f>
        <v>214.8</v>
      </c>
    </row>
    <row r="19">
      <c r="A19" s="57">
        <v>16</v>
      </c>
      <c r="B19" s="61" t="str">
        <f>VLOOKUP(26489,DATA!$M$2:DATA!$N$47,2,FALSE)</f>
        <v>STU v Bratislave (STUBA)</v>
      </c>
      <c r="C19" s="66">
        <v>11.53334</v>
      </c>
      <c r="D19" s="66">
        <v>12.9679</v>
      </c>
      <c r="E19" s="66">
        <v>203.40836</v>
      </c>
      <c r="F19" s="66">
        <v>0.33</v>
      </c>
      <c r="G19" s="70">
        <f>SUM(INDIRECT(ADDRESS(19,3)):INDIRECT(ADDRESS(19,6)))</f>
        <v>228.2396</v>
      </c>
    </row>
    <row r="20">
      <c r="A20" s="57">
        <v>17</v>
      </c>
      <c r="B20" s="61" t="str">
        <f>VLOOKUP(27499,DATA!$M$2:DATA!$N$47,2,FALSE)</f>
        <v>PEVŠ (PEVŠ.Bratislava)</v>
      </c>
      <c r="C20" s="66">
        <v>0</v>
      </c>
      <c r="D20" s="66">
        <v>0</v>
      </c>
      <c r="E20" s="66">
        <v>5</v>
      </c>
      <c r="F20" s="66">
        <v>0</v>
      </c>
      <c r="G20" s="70">
        <f>SUM(INDIRECT(ADDRESS(20,3)):INDIRECT(ADDRESS(20,6)))</f>
        <v>5</v>
      </c>
    </row>
    <row r="21">
      <c r="A21" s="57">
        <v>18</v>
      </c>
      <c r="B21" s="61" t="str">
        <f>VLOOKUP(27581,DATA!$M$2:DATA!$N$47,2,FALSE)</f>
        <v>HUAJA (HUAJA.BŠ)</v>
      </c>
      <c r="C21" s="66">
        <v>0.26785</v>
      </c>
      <c r="D21" s="66">
        <v>0</v>
      </c>
      <c r="E21" s="66">
        <v>11.25498</v>
      </c>
      <c r="F21" s="66">
        <v>0</v>
      </c>
      <c r="G21" s="70">
        <f>SUM(INDIRECT(ADDRESS(21,3)):INDIRECT(ADDRESS(21,6)))</f>
        <v>11.522829999999999</v>
      </c>
    </row>
    <row r="22">
      <c r="B22" s="75" t="s">
        <v>178</v>
      </c>
      <c r="C22" s="79">
        <f>SUM(INDIRECT(ADDRESS(4,3)):INDIRECT(ADDRESS(21,3)))</f>
        <v>278.20602</v>
      </c>
      <c r="D22" s="79">
        <f>SUM(INDIRECT(ADDRESS(4,4)):INDIRECT(ADDRESS(21,4)))</f>
        <v>225.06921</v>
      </c>
      <c r="E22" s="79">
        <f>SUM(INDIRECT(ADDRESS(4,5)):INDIRECT(ADDRESS(21,5)))</f>
        <v>5104.320740000001</v>
      </c>
      <c r="F22" s="79">
        <f>SUM(INDIRECT(ADDRESS(4,6)):INDIRECT(ADDRESS(21,6)))</f>
        <v>58.04668</v>
      </c>
      <c r="G22" s="70">
        <f>SUM(INDIRECT(ADDRESS(22,3)):INDIRECT(ADDRESS(22,6)))</f>
        <v>5665.6426500000007</v>
      </c>
    </row>
    <row r="23">
      <c r="C23" s="9"/>
      <c r="D23" s="9"/>
      <c r="E23" s="9"/>
      <c r="F23" s="9"/>
      <c r="G23" s="9"/>
    </row>
    <row r="24">
      <c r="C24" s="9"/>
      <c r="D24" s="9"/>
      <c r="E24" s="9"/>
      <c r="F24" s="9"/>
      <c r="G24" s="9"/>
    </row>
    <row r="25">
      <c r="C25" s="9"/>
      <c r="D25" s="9"/>
      <c r="E25" s="9"/>
      <c r="F25" s="9"/>
      <c r="G25" s="9"/>
    </row>
    <row r="26">
      <c r="C26" s="9"/>
      <c r="D26" s="9"/>
      <c r="E26" s="9"/>
      <c r="F26" s="9"/>
      <c r="G26" s="9"/>
    </row>
    <row r="27">
      <c r="C27" s="9"/>
      <c r="D27" s="9"/>
      <c r="E27" s="9"/>
      <c r="F27" s="9"/>
      <c r="G27" s="9"/>
    </row>
    <row r="28">
      <c r="C28" s="9"/>
      <c r="D28" s="9"/>
      <c r="E28" s="9"/>
      <c r="F28" s="9"/>
      <c r="G28" s="9"/>
    </row>
    <row r="29">
      <c r="C29" s="9"/>
      <c r="D29" s="9"/>
      <c r="E29" s="9"/>
      <c r="F29" s="9"/>
      <c r="G29" s="9"/>
    </row>
    <row r="30">
      <c r="C30" s="9"/>
      <c r="D30" s="9"/>
      <c r="E30" s="9"/>
      <c r="F30" s="9"/>
      <c r="G30" s="9"/>
    </row>
    <row r="31">
      <c r="C31" s="9"/>
      <c r="D31" s="9"/>
      <c r="E31" s="9"/>
      <c r="F31" s="9"/>
      <c r="G31" s="9"/>
    </row>
    <row r="32">
      <c r="C32" s="9"/>
      <c r="D32" s="9"/>
      <c r="E32" s="9"/>
      <c r="F32" s="9"/>
      <c r="G32" s="9"/>
    </row>
    <row r="33">
      <c r="C33" s="9"/>
      <c r="D33" s="9"/>
      <c r="E33" s="9"/>
      <c r="F33" s="9"/>
      <c r="G33" s="9"/>
    </row>
    <row r="34">
      <c r="C34" s="9"/>
      <c r="D34" s="9"/>
      <c r="E34" s="9"/>
      <c r="F34" s="9"/>
      <c r="G34" s="9"/>
    </row>
    <row r="35">
      <c r="C35" s="9"/>
      <c r="D35" s="9"/>
      <c r="E35" s="9"/>
      <c r="F35" s="9"/>
      <c r="G35" s="9"/>
    </row>
    <row r="36">
      <c r="C36" s="9"/>
      <c r="D36" s="9"/>
      <c r="E36" s="9"/>
      <c r="F36" s="9"/>
      <c r="G36" s="9"/>
    </row>
    <row r="37">
      <c r="C37" s="9"/>
      <c r="D37" s="9"/>
      <c r="E37" s="9"/>
      <c r="F37" s="9"/>
      <c r="G37" s="9"/>
    </row>
    <row r="38">
      <c r="C38" s="9"/>
      <c r="D38" s="9"/>
      <c r="E38" s="9"/>
      <c r="F38" s="9"/>
      <c r="G38" s="9"/>
    </row>
    <row r="39">
      <c r="C39" s="9"/>
      <c r="D39" s="9"/>
      <c r="E39" s="9"/>
      <c r="F39" s="9"/>
      <c r="G39" s="9"/>
    </row>
    <row r="40">
      <c r="C40" s="9"/>
      <c r="D40" s="9"/>
      <c r="E40" s="9"/>
      <c r="F40" s="9"/>
      <c r="G40" s="9"/>
    </row>
    <row r="41">
      <c r="C41" s="9"/>
      <c r="D41" s="9"/>
      <c r="E41" s="9"/>
      <c r="F41" s="9"/>
      <c r="G41" s="9"/>
    </row>
    <row r="42">
      <c r="C42" s="9"/>
      <c r="D42" s="9"/>
      <c r="E42" s="9"/>
      <c r="F42" s="9"/>
      <c r="G42" s="9"/>
    </row>
    <row r="43">
      <c r="C43" s="9"/>
      <c r="D43" s="9"/>
      <c r="E43" s="9"/>
      <c r="F43" s="9"/>
      <c r="G43" s="9"/>
    </row>
    <row r="44">
      <c r="C44" s="9"/>
      <c r="D44" s="9"/>
      <c r="E44" s="9"/>
      <c r="F44" s="9"/>
      <c r="G44" s="9"/>
    </row>
    <row r="45">
      <c r="C45" s="9"/>
      <c r="D45" s="9"/>
      <c r="E45" s="9"/>
      <c r="F45" s="9"/>
      <c r="G45" s="9"/>
    </row>
    <row r="46">
      <c r="C46" s="9"/>
      <c r="D46" s="9"/>
      <c r="E46" s="9"/>
      <c r="F46" s="9"/>
      <c r="G46" s="9"/>
    </row>
    <row r="47">
      <c r="C47" s="9"/>
      <c r="D47" s="9"/>
      <c r="E47" s="9"/>
      <c r="F47" s="9"/>
      <c r="G47" s="9"/>
    </row>
    <row r="48">
      <c r="C48" s="9"/>
      <c r="D48" s="9"/>
      <c r="E48" s="9"/>
      <c r="F48" s="9"/>
      <c r="G48" s="9"/>
    </row>
    <row r="49">
      <c r="C49" s="9"/>
      <c r="D49" s="9"/>
      <c r="E49" s="9"/>
      <c r="F49" s="9"/>
      <c r="G49" s="9"/>
    </row>
    <row r="50">
      <c r="C50" s="9"/>
      <c r="D50" s="9"/>
      <c r="E50" s="9"/>
      <c r="F50" s="9"/>
      <c r="G50" s="9"/>
    </row>
    <row r="51">
      <c r="C51" s="9"/>
      <c r="D51" s="9"/>
      <c r="E51" s="9"/>
      <c r="F51" s="9"/>
      <c r="G51" s="9"/>
    </row>
    <row r="52">
      <c r="C52" s="9"/>
      <c r="D52" s="9"/>
      <c r="E52" s="9"/>
      <c r="F52" s="9"/>
      <c r="G52" s="9"/>
    </row>
    <row r="53">
      <c r="C53" s="9"/>
      <c r="D53" s="9"/>
      <c r="E53" s="9"/>
      <c r="F53" s="9"/>
      <c r="G53" s="9"/>
    </row>
    <row r="54">
      <c r="C54" s="9"/>
      <c r="D54" s="9"/>
      <c r="E54" s="9"/>
      <c r="F54" s="9"/>
      <c r="G54" s="9"/>
    </row>
    <row r="55">
      <c r="C55" s="9"/>
      <c r="D55" s="9"/>
      <c r="E55" s="9"/>
      <c r="F55" s="9"/>
      <c r="G55" s="9"/>
    </row>
    <row r="56">
      <c r="C56" s="9"/>
      <c r="D56" s="9"/>
      <c r="E56" s="9"/>
      <c r="F56" s="9"/>
      <c r="G56" s="9"/>
    </row>
    <row r="57">
      <c r="C57" s="9"/>
      <c r="D57" s="9"/>
      <c r="E57" s="9"/>
      <c r="F57" s="9"/>
      <c r="G57" s="9"/>
    </row>
    <row r="58">
      <c r="C58" s="9"/>
      <c r="D58" s="9"/>
      <c r="E58" s="9"/>
      <c r="F58" s="9"/>
      <c r="G58" s="9"/>
    </row>
    <row r="59">
      <c r="C59" s="9"/>
      <c r="D59" s="9"/>
      <c r="E59" s="9"/>
      <c r="F59" s="9"/>
      <c r="G59" s="9"/>
    </row>
    <row r="60">
      <c r="C60" s="9"/>
      <c r="D60" s="9"/>
      <c r="E60" s="9"/>
      <c r="F60" s="9"/>
      <c r="G60" s="9"/>
    </row>
    <row r="61">
      <c r="C61" s="9"/>
      <c r="D61" s="9"/>
      <c r="E61" s="9"/>
      <c r="F61" s="9"/>
      <c r="G61" s="9"/>
    </row>
    <row r="62">
      <c r="C62" s="9"/>
      <c r="D62" s="9"/>
      <c r="E62" s="9"/>
      <c r="F62" s="9"/>
      <c r="G62" s="9"/>
    </row>
    <row r="63">
      <c r="C63" s="9"/>
      <c r="D63" s="9"/>
      <c r="E63" s="9"/>
      <c r="F63" s="9"/>
      <c r="G63" s="9"/>
    </row>
    <row r="64">
      <c r="C64" s="9"/>
      <c r="D64" s="9"/>
      <c r="E64" s="9"/>
      <c r="F64" s="9"/>
      <c r="G64" s="9"/>
    </row>
    <row r="65">
      <c r="C65" s="9"/>
      <c r="D65" s="9"/>
      <c r="E65" s="9"/>
      <c r="F65" s="9"/>
      <c r="G65" s="9"/>
    </row>
    <row r="66">
      <c r="C66" s="9"/>
      <c r="D66" s="9"/>
      <c r="E66" s="9"/>
      <c r="F66" s="9"/>
      <c r="G66" s="9"/>
    </row>
    <row r="67">
      <c r="C67" s="9"/>
      <c r="D67" s="9"/>
      <c r="E67" s="9"/>
      <c r="F67" s="9"/>
      <c r="G67" s="9"/>
    </row>
    <row r="68">
      <c r="C68" s="9"/>
      <c r="D68" s="9"/>
      <c r="E68" s="9"/>
      <c r="F68" s="9"/>
      <c r="G68" s="9"/>
    </row>
    <row r="69">
      <c r="C69" s="9"/>
      <c r="D69" s="9"/>
      <c r="E69" s="9"/>
      <c r="F69" s="9"/>
      <c r="G69" s="9"/>
    </row>
    <row r="70">
      <c r="C70" s="9"/>
      <c r="D70" s="9"/>
      <c r="E70" s="9"/>
      <c r="F70" s="9"/>
      <c r="G70" s="9"/>
    </row>
    <row r="71">
      <c r="C71" s="9"/>
      <c r="D71" s="9"/>
      <c r="E71" s="9"/>
      <c r="F71" s="9"/>
      <c r="G71" s="9"/>
    </row>
    <row r="72">
      <c r="C72" s="9"/>
      <c r="D72" s="9"/>
      <c r="E72" s="9"/>
      <c r="F72" s="9"/>
      <c r="G72" s="9"/>
    </row>
    <row r="73">
      <c r="C73" s="9"/>
      <c r="D73" s="9"/>
      <c r="E73" s="9"/>
      <c r="F73" s="9"/>
      <c r="G73" s="9"/>
    </row>
    <row r="74">
      <c r="C74" s="9"/>
      <c r="D74" s="9"/>
      <c r="E74" s="9"/>
      <c r="F74" s="9"/>
      <c r="G74" s="9"/>
    </row>
    <row r="75">
      <c r="C75" s="9"/>
      <c r="D75" s="9"/>
      <c r="E75" s="9"/>
      <c r="F75" s="9"/>
      <c r="G75" s="9"/>
    </row>
    <row r="76">
      <c r="C76" s="9"/>
      <c r="D76" s="9"/>
      <c r="E76" s="9"/>
      <c r="F76" s="9"/>
      <c r="G76" s="9"/>
    </row>
    <row r="77">
      <c r="C77" s="9"/>
      <c r="D77" s="9"/>
      <c r="E77" s="9"/>
      <c r="F77" s="9"/>
      <c r="G77" s="9"/>
    </row>
    <row r="78">
      <c r="C78" s="9"/>
      <c r="D78" s="9"/>
      <c r="E78" s="9"/>
      <c r="F78" s="9"/>
      <c r="G78" s="9"/>
    </row>
    <row r="79">
      <c r="C79" s="9"/>
      <c r="D79" s="9"/>
      <c r="E79" s="9"/>
      <c r="F79" s="9"/>
      <c r="G79" s="9"/>
    </row>
    <row r="80">
      <c r="C80" s="9"/>
      <c r="D80" s="9"/>
      <c r="E80" s="9"/>
      <c r="F80" s="9"/>
      <c r="G80" s="9"/>
    </row>
    <row r="81">
      <c r="C81" s="9"/>
      <c r="D81" s="9"/>
      <c r="E81" s="9"/>
      <c r="F81" s="9"/>
      <c r="G81" s="9"/>
    </row>
    <row r="82">
      <c r="C82" s="9"/>
      <c r="D82" s="9"/>
      <c r="E82" s="9"/>
      <c r="F82" s="9"/>
      <c r="G82" s="9"/>
    </row>
    <row r="83">
      <c r="C83" s="9"/>
      <c r="D83" s="9"/>
      <c r="E83" s="9"/>
      <c r="F83" s="9"/>
      <c r="G83" s="9"/>
    </row>
    <row r="84">
      <c r="C84" s="9"/>
      <c r="D84" s="9"/>
      <c r="E84" s="9"/>
      <c r="F84" s="9"/>
      <c r="G84" s="9"/>
    </row>
    <row r="85">
      <c r="C85" s="9"/>
      <c r="D85" s="9"/>
      <c r="E85" s="9"/>
      <c r="F85" s="9"/>
      <c r="G85" s="9"/>
    </row>
    <row r="86">
      <c r="C86" s="9"/>
      <c r="D86" s="9"/>
      <c r="E86" s="9"/>
      <c r="F86" s="9"/>
      <c r="G86" s="9"/>
    </row>
    <row r="87">
      <c r="C87" s="9"/>
      <c r="D87" s="9"/>
      <c r="E87" s="9"/>
      <c r="F87" s="9"/>
      <c r="G87" s="9"/>
    </row>
    <row r="88">
      <c r="C88" s="9"/>
      <c r="D88" s="9"/>
      <c r="E88" s="9"/>
      <c r="F88" s="9"/>
      <c r="G88" s="9"/>
    </row>
    <row r="89">
      <c r="C89" s="9"/>
      <c r="D89" s="9"/>
      <c r="E89" s="9"/>
      <c r="F89" s="9"/>
      <c r="G89" s="9"/>
    </row>
    <row r="90">
      <c r="C90" s="9"/>
      <c r="D90" s="9"/>
      <c r="E90" s="9"/>
      <c r="F90" s="9"/>
      <c r="G90" s="9"/>
    </row>
    <row r="91">
      <c r="C91" s="9"/>
      <c r="D91" s="9"/>
      <c r="E91" s="9"/>
      <c r="F91" s="9"/>
      <c r="G91" s="9"/>
    </row>
    <row r="92">
      <c r="C92" s="9"/>
      <c r="D92" s="9"/>
      <c r="E92" s="9"/>
      <c r="F92" s="9"/>
      <c r="G92" s="9"/>
    </row>
    <row r="93">
      <c r="C93" s="9"/>
      <c r="D93" s="9"/>
      <c r="E93" s="9"/>
      <c r="F93" s="9"/>
      <c r="G93" s="9"/>
    </row>
    <row r="94">
      <c r="C94" s="9"/>
      <c r="D94" s="9"/>
      <c r="E94" s="9"/>
      <c r="F94" s="9"/>
      <c r="G94" s="9"/>
    </row>
    <row r="95">
      <c r="C95" s="9"/>
      <c r="D95" s="9"/>
      <c r="E95" s="9"/>
      <c r="F95" s="9"/>
      <c r="G95" s="9"/>
    </row>
    <row r="96">
      <c r="C96" s="9"/>
      <c r="D96" s="9"/>
      <c r="E96" s="9"/>
      <c r="F96" s="9"/>
      <c r="G96" s="9"/>
    </row>
    <row r="97">
      <c r="C97" s="9"/>
      <c r="D97" s="9"/>
      <c r="E97" s="9"/>
      <c r="F97" s="9"/>
      <c r="G97" s="9"/>
    </row>
    <row r="98">
      <c r="C98" s="9"/>
      <c r="D98" s="9"/>
      <c r="E98" s="9"/>
      <c r="F98" s="9"/>
      <c r="G98" s="9"/>
    </row>
    <row r="99">
      <c r="C99" s="9"/>
      <c r="D99" s="9"/>
      <c r="E99" s="9"/>
      <c r="F99" s="9"/>
      <c r="G99" s="9"/>
    </row>
    <row r="100">
      <c r="C100" s="9"/>
      <c r="D100" s="9"/>
      <c r="E100" s="9"/>
      <c r="F100" s="9"/>
      <c r="G100" s="9"/>
    </row>
    <row r="101">
      <c r="C101" s="9"/>
      <c r="D101" s="9"/>
      <c r="E101" s="9"/>
      <c r="F101" s="9"/>
      <c r="G101" s="9"/>
    </row>
  </sheetData>
  <mergeCells>
    <mergeCell ref="A2:A3"/>
    <mergeCell ref="B2:B3"/>
    <mergeCell ref="C2:F2"/>
    <mergeCell ref="A1:F1"/>
    <mergeCell ref="H1:K1"/>
  </mergeCells>
  <pageMargins left="0.7" right="0.7" top="0.75" bottom="0.75" header="0.3" footer="0.3"/>
  <pageSetup paperSize="9" orientation="portrait" horizontalDpi="90" verticalDpi="9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GF950"/>
  <sheetViews>
    <sheetView topLeftCell="A1" workbookViewId="0">
      <selection activeCell="H1" sqref="H1"/>
    </sheetView>
  </sheetViews>
  <sheetFormatPr defaultColWidth="25.7109375" defaultRowHeight="15"/>
  <cols>
    <col min="1" max="1" width="38.140625" customWidth="1"/>
    <col min="2" max="2" width="25.7109375" style="13"/>
    <col min="3" max="3" width="25.7109375" style="34"/>
    <col min="4" max="9" width="25.7109375" style="13"/>
    <col min="10" max="10" width="25.7109375" style="34"/>
    <col min="11" max="12" width="25.7109375" style="13"/>
    <col min="20" max="20" width="25.7109375" style="5"/>
    <col min="30" max="30" width="25.7109375" style="5"/>
    <col min="31" max="31" width="25.7109375" style="34"/>
  </cols>
  <sheetData>
    <row r="1" ht="27" thickBot="1">
      <c r="A1" s="51" t="s">
        <v>180</v>
      </c>
      <c r="B1" s="52"/>
      <c r="C1" s="52"/>
      <c r="D1" s="52"/>
      <c r="E1" s="53">
        <f>DATA!$M$1</f>
        <v>45960</v>
      </c>
      <c r="F1" s="53"/>
      <c r="G1" s="53"/>
      <c r="H1" s="15"/>
      <c r="I1" s="15"/>
      <c r="J1" s="15"/>
      <c r="K1" s="15"/>
      <c r="L1" s="15"/>
      <c r="N1" s="14"/>
      <c r="O1" s="14"/>
      <c r="P1" s="14"/>
    </row>
    <row r="2" s="17" customFormat="1" ht="48" thickBot="1">
      <c r="A2" s="26" t="s">
        <v>13</v>
      </c>
      <c r="B2" s="27" t="s">
        <v>14</v>
      </c>
      <c r="C2" s="31" t="s">
        <v>15</v>
      </c>
      <c r="D2" s="28" t="s">
        <v>16</v>
      </c>
      <c r="E2" s="29" t="s">
        <v>17</v>
      </c>
      <c r="F2" s="29" t="s">
        <v>18</v>
      </c>
      <c r="G2" s="29" t="s">
        <v>19</v>
      </c>
      <c r="H2" s="29" t="s">
        <v>20</v>
      </c>
      <c r="I2" s="29" t="s">
        <v>21</v>
      </c>
      <c r="J2" s="31" t="s">
        <v>22</v>
      </c>
      <c r="K2" s="29" t="s">
        <v>23</v>
      </c>
      <c r="L2" s="28" t="s">
        <v>24</v>
      </c>
      <c r="M2" s="29" t="s">
        <v>25</v>
      </c>
      <c r="N2" s="29" t="s">
        <v>26</v>
      </c>
      <c r="O2" s="29" t="s">
        <v>27</v>
      </c>
      <c r="P2" s="29" t="s">
        <v>28</v>
      </c>
      <c r="Q2" s="29" t="s">
        <v>29</v>
      </c>
      <c r="R2" s="29" t="s">
        <v>30</v>
      </c>
      <c r="S2" s="28" t="s">
        <v>31</v>
      </c>
      <c r="T2" s="31" t="s">
        <v>32</v>
      </c>
      <c r="U2" s="29" t="s">
        <v>33</v>
      </c>
      <c r="V2" s="29" t="s">
        <v>34</v>
      </c>
      <c r="W2" s="29" t="s">
        <v>35</v>
      </c>
      <c r="X2" s="29" t="s">
        <v>36</v>
      </c>
      <c r="Y2" s="28" t="s">
        <v>37</v>
      </c>
      <c r="Z2" s="28" t="s">
        <v>38</v>
      </c>
      <c r="AA2" s="29" t="s">
        <v>39</v>
      </c>
      <c r="AB2" s="29" t="s">
        <v>40</v>
      </c>
      <c r="AC2" s="29" t="s">
        <v>41</v>
      </c>
      <c r="AD2" s="31" t="s">
        <v>42</v>
      </c>
      <c r="AE2" s="37" t="s">
        <v>8</v>
      </c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</row>
    <row r="3" s="24" customFormat="1" ht="12.75">
      <c r="A3" s="93" t="str">
        <f>DATA!A2</f>
        <v>UK (UKO)</v>
      </c>
      <c r="B3" s="93" t="str">
        <f>DATA!C2&amp;" - "&amp;DATA!B2</f>
        <v>Autor hudby - EM1</v>
      </c>
      <c r="C3" s="84">
        <f>SUM(D3:I3)</f>
        <v>1</v>
      </c>
      <c r="D3" s="24">
        <v>1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84">
        <f>SUM(K3:S3)</f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84">
        <f>SUM(U3:AC3)</f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84">
        <v>0</v>
      </c>
      <c r="AE3" s="89">
        <f>SUM(C3,J3,T3,AD3,)</f>
        <v>1</v>
      </c>
    </row>
    <row r="4" s="24" customFormat="1" ht="12.75">
      <c r="A4" s="93" t="str">
        <f>DATA!A3</f>
        <v>UK (UKO)</v>
      </c>
      <c r="B4" s="93" t="str">
        <f>DATA!C3&amp;" - "&amp;DATA!B3</f>
        <v>Dramaturg - EM1</v>
      </c>
      <c r="C4" s="84">
        <f>SUM(D4:I4)</f>
        <v>1</v>
      </c>
      <c r="D4" s="24">
        <v>1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84">
        <f>SUM(K4:S4)</f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84">
        <f>SUM(U4:AC4)</f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84">
        <v>0</v>
      </c>
      <c r="AE4" s="89">
        <f>SUM(C4,J4,T4,AD4,)</f>
        <v>1</v>
      </c>
    </row>
    <row r="5" s="24" customFormat="1" ht="12.75">
      <c r="A5" s="93" t="str">
        <f>DATA!A4</f>
        <v>UK (UKO)</v>
      </c>
      <c r="B5" s="93" t="str">
        <f>DATA!C4&amp;" - "&amp;DATA!B4</f>
        <v>Inštrumentalista - EM1</v>
      </c>
      <c r="C5" s="84">
        <f>SUM(D5:I5)</f>
        <v>1</v>
      </c>
      <c r="D5" s="24">
        <v>1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84">
        <f>SUM(K5:S5)</f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84">
        <f>SUM(U5:AC5)</f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84">
        <v>0</v>
      </c>
      <c r="AE5" s="89">
        <f>SUM(C5,J5,T5,AD5,)</f>
        <v>1</v>
      </c>
    </row>
    <row r="6" s="24" customFormat="1" ht="12.75">
      <c r="A6" s="93" t="str">
        <f>DATA!A5</f>
        <v>UK (UKO)</v>
      </c>
      <c r="B6" s="93" t="str">
        <f>DATA!C5&amp;" - "&amp;DATA!B5</f>
        <v>Inštrumentalista - sólista - EM1</v>
      </c>
      <c r="C6" s="84">
        <f>SUM(D6:I6)</f>
        <v>1</v>
      </c>
      <c r="D6" s="24">
        <v>1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84">
        <f>SUM(K6:S6)</f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84">
        <f>SUM(U6:AC6)</f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84">
        <v>0</v>
      </c>
      <c r="AE6" s="89">
        <f>SUM(C6,J6,T6,AD6,)</f>
        <v>1</v>
      </c>
    </row>
    <row r="7" s="24" customFormat="1" ht="12.75">
      <c r="A7" s="93" t="str">
        <f>DATA!A6</f>
        <v>UK (UKO)</v>
      </c>
      <c r="B7" s="93" t="str">
        <f>DATA!C6&amp;" - "&amp;DATA!B6</f>
        <v>Performer - EM1</v>
      </c>
      <c r="C7" s="84">
        <f>SUM(D7:I7)</f>
        <v>1</v>
      </c>
      <c r="D7" s="24">
        <v>1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84">
        <f>SUM(K7:S7)</f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84">
        <f>SUM(U7:AC7)</f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84">
        <v>0</v>
      </c>
      <c r="AE7" s="89">
        <f>SUM(C7,J7,T7,AD7,)</f>
        <v>1</v>
      </c>
    </row>
    <row r="8" s="24" customFormat="1" ht="12.75">
      <c r="A8" s="93" t="str">
        <f>DATA!A7</f>
        <v>UK (UKO)</v>
      </c>
      <c r="B8" s="93" t="str">
        <f>DATA!C7&amp;" - "&amp;DATA!B7</f>
        <v>Umelecký vedúci - EM1</v>
      </c>
      <c r="C8" s="84">
        <f>SUM(D8:I8)</f>
        <v>1</v>
      </c>
      <c r="D8" s="24">
        <v>1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84">
        <f>SUM(K8:S8)</f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84">
        <f>SUM(U8:AC8)</f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84">
        <v>0</v>
      </c>
      <c r="AE8" s="89">
        <f>SUM(C8,J8,T8,AD8,)</f>
        <v>1</v>
      </c>
    </row>
    <row r="9" s="24" customFormat="1" ht="12.75">
      <c r="A9" s="93" t="str">
        <f>DATA!A8</f>
        <v>UK (UKO)</v>
      </c>
      <c r="B9" s="93" t="str">
        <f>DATA!C8&amp;" - "&amp;DATA!B8</f>
        <v>Inštrumentalista - sólista - EM3</v>
      </c>
      <c r="C9" s="84">
        <f>SUM(D9:I9)</f>
        <v>2</v>
      </c>
      <c r="D9" s="24">
        <v>0</v>
      </c>
      <c r="E9" s="24">
        <v>0</v>
      </c>
      <c r="F9" s="24">
        <v>2</v>
      </c>
      <c r="G9" s="24">
        <v>0</v>
      </c>
      <c r="H9" s="24">
        <v>0</v>
      </c>
      <c r="I9" s="24">
        <v>0</v>
      </c>
      <c r="J9" s="84">
        <f>SUM(K9:S9)</f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84">
        <f>SUM(U9:AC9)</f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84">
        <v>0</v>
      </c>
      <c r="AE9" s="89">
        <f>SUM(C9,J9,T9,AD9,)</f>
        <v>2</v>
      </c>
    </row>
    <row r="10" s="24" customFormat="1" ht="12.75">
      <c r="A10" s="93" t="str">
        <f>DATA!A9</f>
        <v>UK (UKO)</v>
      </c>
      <c r="B10" s="93" t="str">
        <f>DATA!C9&amp;" - "&amp;DATA!B9</f>
        <v>Inštrumentalista - sólista - EN1</v>
      </c>
      <c r="C10" s="84">
        <f>SUM(D10:I10)</f>
        <v>2</v>
      </c>
      <c r="D10" s="24">
        <v>0</v>
      </c>
      <c r="E10" s="24">
        <v>0</v>
      </c>
      <c r="F10" s="24">
        <v>0</v>
      </c>
      <c r="G10" s="24">
        <v>2</v>
      </c>
      <c r="H10" s="24">
        <v>0</v>
      </c>
      <c r="I10" s="24">
        <v>0</v>
      </c>
      <c r="J10" s="84">
        <f>SUM(K10:S10)</f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84">
        <f>SUM(U10:AC10)</f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84">
        <v>0</v>
      </c>
      <c r="AE10" s="89">
        <f>SUM(C10,J10,T10,AD10,)</f>
        <v>2</v>
      </c>
    </row>
    <row r="11" s="24" customFormat="1" ht="12.75">
      <c r="A11" s="93" t="str">
        <f>DATA!A10</f>
        <v>UK (UKO)</v>
      </c>
      <c r="B11" s="93" t="str">
        <f>DATA!C10&amp;" - "&amp;DATA!B10</f>
        <v>Inštrumentalista - sólista - EN2</v>
      </c>
      <c r="C11" s="84">
        <f>SUM(D11:I11)</f>
        <v>1</v>
      </c>
      <c r="D11" s="24">
        <v>0</v>
      </c>
      <c r="E11" s="24">
        <v>0</v>
      </c>
      <c r="F11" s="24">
        <v>0</v>
      </c>
      <c r="G11" s="24">
        <v>0</v>
      </c>
      <c r="H11" s="24">
        <v>1</v>
      </c>
      <c r="I11" s="24">
        <v>0</v>
      </c>
      <c r="J11" s="84">
        <f>SUM(K11:S11)</f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84">
        <f>SUM(U11:AC11)</f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84">
        <v>0</v>
      </c>
      <c r="AE11" s="89">
        <f>SUM(C11,J11,T11,AD11,)</f>
        <v>1</v>
      </c>
    </row>
    <row r="12" s="24" customFormat="1" ht="12.75">
      <c r="A12" s="93" t="str">
        <f>DATA!A11</f>
        <v>UK (UKO)</v>
      </c>
      <c r="B12" s="93" t="str">
        <f>DATA!C11&amp;" - "&amp;DATA!B11</f>
        <v>Inštrumentalista - sólista - EN3</v>
      </c>
      <c r="C12" s="84">
        <f>SUM(D12:I12)</f>
        <v>1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1</v>
      </c>
      <c r="J12" s="84">
        <f>SUM(K12:S12)</f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84">
        <f>SUM(U12:AC12)</f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84">
        <v>0</v>
      </c>
      <c r="AE12" s="89">
        <f>SUM(C12,J12,T12,AD12,)</f>
        <v>1</v>
      </c>
    </row>
    <row r="13" s="24" customFormat="1" ht="12.75">
      <c r="A13" s="93" t="str">
        <f>DATA!A12</f>
        <v>UK (UKO)</v>
      </c>
      <c r="B13" s="93" t="str">
        <f>DATA!C12&amp;" - "&amp;DATA!B12</f>
        <v>Dirigent - I</v>
      </c>
      <c r="C13" s="84">
        <f>SUM(D13:I13)</f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84">
        <f>SUM(K13:S13)</f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84">
        <f>SUM(U13:AC13)</f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84">
        <v>7</v>
      </c>
      <c r="AE13" s="89">
        <f>SUM(C13,J13,T13,AD13,)</f>
        <v>7</v>
      </c>
    </row>
    <row r="14" s="24" customFormat="1" ht="12.75">
      <c r="A14" s="93" t="str">
        <f>DATA!A13</f>
        <v>UK (UKO)</v>
      </c>
      <c r="B14" s="93" t="str">
        <f>DATA!C13&amp;" - "&amp;DATA!B13</f>
        <v>Kurátor výstavy - I</v>
      </c>
      <c r="C14" s="84">
        <f>SUM(D14:I14)</f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84">
        <f>SUM(K14:S14)</f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84">
        <f>SUM(U14:AC14)</f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84">
        <v>1</v>
      </c>
      <c r="AE14" s="89">
        <f>SUM(C14,J14,T14,AD14,)</f>
        <v>1</v>
      </c>
    </row>
    <row r="15" s="24" customFormat="1" ht="12.75">
      <c r="A15" s="93" t="str">
        <f>DATA!A14</f>
        <v>UK (UKO)</v>
      </c>
      <c r="B15" s="93" t="str">
        <f>DATA!C14&amp;" - "&amp;DATA!B14</f>
        <v>Autor námetu - SM1</v>
      </c>
      <c r="C15" s="84">
        <f>SUM(D15:I15)</f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84">
        <f>SUM(K15:S15)</f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84">
        <f>SUM(U15:AC15)</f>
        <v>1</v>
      </c>
      <c r="U15" s="24">
        <v>1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84">
        <v>0</v>
      </c>
      <c r="AE15" s="89">
        <f>SUM(C15,J15,T15,AD15,)</f>
        <v>1</v>
      </c>
    </row>
    <row r="16" s="24" customFormat="1" ht="12.75">
      <c r="A16" s="93" t="str">
        <f>DATA!A15</f>
        <v>UK (UKO)</v>
      </c>
      <c r="B16" s="93" t="str">
        <f>DATA!C15&amp;" - "&amp;DATA!B15</f>
        <v>Autor scenára - SM1</v>
      </c>
      <c r="C16" s="84">
        <f>SUM(D16:I16)</f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84">
        <f>SUM(K16:S16)</f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84">
        <f>SUM(U16:AC16)</f>
        <v>1</v>
      </c>
      <c r="U16" s="24">
        <v>1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84">
        <v>0</v>
      </c>
      <c r="AE16" s="89">
        <f>SUM(C16,J16,T16,AD16,)</f>
        <v>1</v>
      </c>
    </row>
    <row r="17" s="24" customFormat="1" ht="12.75">
      <c r="A17" s="93" t="str">
        <f>DATA!A16</f>
        <v>UK (UKO)</v>
      </c>
      <c r="B17" s="93" t="str">
        <f>DATA!C16&amp;" - "&amp;DATA!B16</f>
        <v>Dizajnér - SM1</v>
      </c>
      <c r="C17" s="84">
        <f>SUM(D17:I17)</f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84">
        <f>SUM(K17:S17)</f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84">
        <f>SUM(U17:AC17)</f>
        <v>2</v>
      </c>
      <c r="U17" s="24">
        <v>2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84">
        <v>0</v>
      </c>
      <c r="AE17" s="89">
        <f>SUM(C17,J17,T17,AD17,)</f>
        <v>2</v>
      </c>
    </row>
    <row r="18" s="24" customFormat="1" ht="12.75">
      <c r="A18" s="93" t="str">
        <f>DATA!A17</f>
        <v>UK (UKO)</v>
      </c>
      <c r="B18" s="93" t="str">
        <f>DATA!C17&amp;" - "&amp;DATA!B17</f>
        <v>Inštrumentalista - SM1</v>
      </c>
      <c r="C18" s="84">
        <f>SUM(D18:I18)</f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84">
        <f>SUM(K18:S18)</f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84">
        <f>SUM(U18:AC18)</f>
        <v>1</v>
      </c>
      <c r="U18" s="24">
        <v>1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84">
        <v>0</v>
      </c>
      <c r="AE18" s="89">
        <f>SUM(C18,J18,T18,AD18,)</f>
        <v>1</v>
      </c>
    </row>
    <row r="19" s="24" customFormat="1" ht="12.75">
      <c r="A19" s="93" t="str">
        <f>DATA!A18</f>
        <v>UK (UKO)</v>
      </c>
      <c r="B19" s="93" t="str">
        <f>DATA!C18&amp;" - "&amp;DATA!B18</f>
        <v>Režisér - SM1</v>
      </c>
      <c r="C19" s="84">
        <f>SUM(D19:I19)</f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84">
        <f>SUM(K19:S19)</f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84">
        <f>SUM(U19:AC19)</f>
        <v>1</v>
      </c>
      <c r="U19" s="24">
        <v>1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84">
        <v>0</v>
      </c>
      <c r="AE19" s="89">
        <f>SUM(C19,J19,T19,AD19,)</f>
        <v>1</v>
      </c>
    </row>
    <row r="20" s="24" customFormat="1" ht="12.75">
      <c r="A20" s="93" t="str">
        <f>DATA!A19</f>
        <v>UK (UKO)</v>
      </c>
      <c r="B20" s="93" t="str">
        <f>DATA!C19&amp;" - "&amp;DATA!B19</f>
        <v>Kurátor výstavy - SM2</v>
      </c>
      <c r="C20" s="84">
        <f>SUM(D20:I20)</f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84">
        <f>SUM(K20:S20)</f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84">
        <f>SUM(U20:AC20)</f>
        <v>1</v>
      </c>
      <c r="U20" s="24">
        <v>0</v>
      </c>
      <c r="V20" s="24">
        <v>1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84">
        <v>0</v>
      </c>
      <c r="AE20" s="89">
        <f>SUM(C20,J20,T20,AD20,)</f>
        <v>1</v>
      </c>
    </row>
    <row r="21" s="24" customFormat="1" ht="12.75">
      <c r="A21" s="93" t="str">
        <f>DATA!A20</f>
        <v>UK (UKO)</v>
      </c>
      <c r="B21" s="93" t="str">
        <f>DATA!C20&amp;" - "&amp;DATA!B20</f>
        <v>Výtvarník - SM2</v>
      </c>
      <c r="C21" s="84">
        <f>SUM(D21:I21)</f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84">
        <f>SUM(K21:S21)</f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84">
        <f>SUM(U21:AC21)</f>
        <v>28</v>
      </c>
      <c r="U21" s="24">
        <v>0</v>
      </c>
      <c r="V21" s="24">
        <v>28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84">
        <v>0</v>
      </c>
      <c r="AE21" s="89">
        <f>SUM(C21,J21,T21,AD21,)</f>
        <v>28</v>
      </c>
    </row>
    <row r="22" s="24" customFormat="1" ht="12.75">
      <c r="A22" s="93" t="str">
        <f>DATA!A21</f>
        <v>UK (UKO)</v>
      </c>
      <c r="B22" s="93" t="str">
        <f>DATA!C21&amp;" - "&amp;DATA!B21</f>
        <v>Dirigent - SM3</v>
      </c>
      <c r="C22" s="84">
        <f>SUM(D22:I22)</f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84">
        <f>SUM(K22:S22)</f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84">
        <f>SUM(U22:AC22)</f>
        <v>39</v>
      </c>
      <c r="U22" s="24">
        <v>0</v>
      </c>
      <c r="V22" s="24">
        <v>0</v>
      </c>
      <c r="W22" s="24">
        <v>39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84">
        <v>0</v>
      </c>
      <c r="AE22" s="89">
        <f>SUM(C22,J22,T22,AD22,)</f>
        <v>39</v>
      </c>
    </row>
    <row r="23" s="24" customFormat="1" ht="12.75">
      <c r="A23" s="93" t="str">
        <f>DATA!A22</f>
        <v>UK (UKO)</v>
      </c>
      <c r="B23" s="93" t="str">
        <f>DATA!C22&amp;" - "&amp;DATA!B22</f>
        <v>Výtvarník - SM3</v>
      </c>
      <c r="C23" s="84">
        <f>SUM(D23:I23)</f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84">
        <f>SUM(K23:S23)</f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84">
        <f>SUM(U23:AC23)</f>
        <v>8</v>
      </c>
      <c r="U23" s="24">
        <v>0</v>
      </c>
      <c r="V23" s="24">
        <v>0</v>
      </c>
      <c r="W23" s="24">
        <v>8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84">
        <v>0</v>
      </c>
      <c r="AE23" s="89">
        <f>SUM(C23,J23,T23,AD23,)</f>
        <v>8</v>
      </c>
    </row>
    <row r="24" s="24" customFormat="1" ht="12.75">
      <c r="A24" s="93" t="str">
        <f>DATA!A23</f>
        <v>UK (UKO)</v>
      </c>
      <c r="B24" s="93" t="str">
        <f>DATA!C23&amp;" - "&amp;DATA!B23</f>
        <v>Dirigent - SN1</v>
      </c>
      <c r="C24" s="84">
        <f>SUM(D24:I24)</f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84">
        <f>SUM(K24:S24)</f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84">
        <f>SUM(U24:AC24)</f>
        <v>1</v>
      </c>
      <c r="U24" s="24">
        <v>0</v>
      </c>
      <c r="V24" s="24">
        <v>0</v>
      </c>
      <c r="W24" s="24">
        <v>0</v>
      </c>
      <c r="X24" s="24">
        <v>1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84">
        <v>0</v>
      </c>
      <c r="AE24" s="89">
        <f>SUM(C24,J24,T24,AD24,)</f>
        <v>1</v>
      </c>
    </row>
    <row r="25" s="24" customFormat="1" ht="12.75">
      <c r="A25" s="93" t="str">
        <f>DATA!A24</f>
        <v>UK (UKO)</v>
      </c>
      <c r="B25" s="93" t="str">
        <f>DATA!C24&amp;" - "&amp;DATA!B24</f>
        <v>Dizajnér - SN1</v>
      </c>
      <c r="C25" s="84">
        <f>SUM(D25:I25)</f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84">
        <f>SUM(K25:S25)</f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84">
        <f>SUM(U25:AC25)</f>
        <v>3</v>
      </c>
      <c r="U25" s="24">
        <v>0</v>
      </c>
      <c r="V25" s="24">
        <v>0</v>
      </c>
      <c r="W25" s="24">
        <v>0</v>
      </c>
      <c r="X25" s="24">
        <v>3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84">
        <v>0</v>
      </c>
      <c r="AE25" s="89">
        <f>SUM(C25,J25,T25,AD25,)</f>
        <v>3</v>
      </c>
    </row>
    <row r="26" s="24" customFormat="1" ht="12.75">
      <c r="A26" s="93" t="str">
        <f>DATA!A25</f>
        <v>UK (UKO)</v>
      </c>
      <c r="B26" s="93" t="str">
        <f>DATA!C25&amp;" - "&amp;DATA!B25</f>
        <v>Dramaturg projektu - SN1</v>
      </c>
      <c r="C26" s="84">
        <f>SUM(D26:I26)</f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84">
        <f>SUM(K26:S26)</f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84">
        <f>SUM(U26:AC26)</f>
        <v>5</v>
      </c>
      <c r="U26" s="24">
        <v>0</v>
      </c>
      <c r="V26" s="24">
        <v>0</v>
      </c>
      <c r="W26" s="24">
        <v>0</v>
      </c>
      <c r="X26" s="24">
        <v>5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84">
        <v>0</v>
      </c>
      <c r="AE26" s="89">
        <f>SUM(C26,J26,T26,AD26,)</f>
        <v>5</v>
      </c>
    </row>
    <row r="27" s="24" customFormat="1" ht="12.75">
      <c r="A27" s="93" t="str">
        <f>DATA!A26</f>
        <v>UK (UKO)</v>
      </c>
      <c r="B27" s="93" t="str">
        <f>DATA!C26&amp;" - "&amp;DATA!B26</f>
        <v>Inštrumentalista - sólista - SN1</v>
      </c>
      <c r="C27" s="84">
        <f>SUM(D27:I27)</f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84">
        <f>SUM(K27:S27)</f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84">
        <f>SUM(U27:AC27)</f>
        <v>5</v>
      </c>
      <c r="U27" s="24">
        <v>0</v>
      </c>
      <c r="V27" s="24">
        <v>0</v>
      </c>
      <c r="W27" s="24">
        <v>0</v>
      </c>
      <c r="X27" s="24">
        <v>5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84">
        <v>0</v>
      </c>
      <c r="AE27" s="89">
        <f>SUM(C27,J27,T27,AD27,)</f>
        <v>5</v>
      </c>
    </row>
    <row r="28" s="24" customFormat="1" ht="12.75">
      <c r="A28" s="93" t="str">
        <f>DATA!A27</f>
        <v>UK (UKO)</v>
      </c>
      <c r="B28" s="93" t="str">
        <f>DATA!C27&amp;" - "&amp;DATA!B27</f>
        <v>Výtvarník - SN1</v>
      </c>
      <c r="C28" s="84">
        <f>SUM(D28:I28)</f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84">
        <f>SUM(K28:S28)</f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84">
        <f>SUM(U28:AC28)</f>
        <v>1</v>
      </c>
      <c r="U28" s="24">
        <v>0</v>
      </c>
      <c r="V28" s="24">
        <v>0</v>
      </c>
      <c r="W28" s="24">
        <v>0</v>
      </c>
      <c r="X28" s="24">
        <v>1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84">
        <v>0</v>
      </c>
      <c r="AE28" s="89">
        <f>SUM(C28,J28,T28,AD28,)</f>
        <v>1</v>
      </c>
    </row>
    <row r="29" s="24" customFormat="1" ht="12.75">
      <c r="A29" s="93" t="str">
        <f>DATA!A28</f>
        <v>UK (UKO)</v>
      </c>
      <c r="B29" s="93" t="str">
        <f>DATA!C28&amp;" - "&amp;DATA!B28</f>
        <v>Autor scenára - SN2</v>
      </c>
      <c r="C29" s="84">
        <f>SUM(D29:I29)</f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84">
        <f>SUM(K29:S29)</f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84">
        <f>SUM(U29:AC29)</f>
        <v>3</v>
      </c>
      <c r="U29" s="24">
        <v>0</v>
      </c>
      <c r="V29" s="24">
        <v>0</v>
      </c>
      <c r="W29" s="24">
        <v>0</v>
      </c>
      <c r="X29" s="24">
        <v>0</v>
      </c>
      <c r="Y29" s="24">
        <v>3</v>
      </c>
      <c r="Z29" s="24">
        <v>0</v>
      </c>
      <c r="AA29" s="24">
        <v>0</v>
      </c>
      <c r="AB29" s="24">
        <v>0</v>
      </c>
      <c r="AC29" s="24">
        <v>0</v>
      </c>
      <c r="AD29" s="84">
        <v>0</v>
      </c>
      <c r="AE29" s="89">
        <f>SUM(C29,J29,T29,AD29,)</f>
        <v>3</v>
      </c>
    </row>
    <row r="30" s="24" customFormat="1" ht="12.75">
      <c r="A30" s="93" t="str">
        <f>DATA!A29</f>
        <v>UK (UKO)</v>
      </c>
      <c r="B30" s="93" t="str">
        <f>DATA!C29&amp;" - "&amp;DATA!B29</f>
        <v>Dirigent - SN2</v>
      </c>
      <c r="C30" s="84">
        <f>SUM(D30:I30)</f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84">
        <f>SUM(K30:S30)</f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84">
        <f>SUM(U30:AC30)</f>
        <v>2</v>
      </c>
      <c r="U30" s="24">
        <v>0</v>
      </c>
      <c r="V30" s="24">
        <v>0</v>
      </c>
      <c r="W30" s="24">
        <v>0</v>
      </c>
      <c r="X30" s="24">
        <v>0</v>
      </c>
      <c r="Y30" s="24">
        <v>2</v>
      </c>
      <c r="Z30" s="24">
        <v>0</v>
      </c>
      <c r="AA30" s="24">
        <v>0</v>
      </c>
      <c r="AB30" s="24">
        <v>0</v>
      </c>
      <c r="AC30" s="24">
        <v>0</v>
      </c>
      <c r="AD30" s="84">
        <v>0</v>
      </c>
      <c r="AE30" s="89">
        <f>SUM(C30,J30,T30,AD30,)</f>
        <v>2</v>
      </c>
    </row>
    <row r="31" s="24" customFormat="1" ht="12.75">
      <c r="A31" s="93" t="str">
        <f>DATA!A30</f>
        <v>UK (UKO)</v>
      </c>
      <c r="B31" s="93" t="str">
        <f>DATA!C30&amp;" - "&amp;DATA!B30</f>
        <v>Dizajnér - SN2</v>
      </c>
      <c r="C31" s="84">
        <f>SUM(D31:I31)</f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84">
        <f>SUM(K31:S31)</f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84">
        <f>SUM(U31:AC31)</f>
        <v>5</v>
      </c>
      <c r="U31" s="24">
        <v>0</v>
      </c>
      <c r="V31" s="24">
        <v>0</v>
      </c>
      <c r="W31" s="24">
        <v>0</v>
      </c>
      <c r="X31" s="24">
        <v>0</v>
      </c>
      <c r="Y31" s="24">
        <v>5</v>
      </c>
      <c r="Z31" s="24">
        <v>0</v>
      </c>
      <c r="AA31" s="24">
        <v>0</v>
      </c>
      <c r="AB31" s="24">
        <v>0</v>
      </c>
      <c r="AC31" s="24">
        <v>0</v>
      </c>
      <c r="AD31" s="84">
        <v>0</v>
      </c>
      <c r="AE31" s="89">
        <f>SUM(C31,J31,T31,AD31,)</f>
        <v>5</v>
      </c>
    </row>
    <row r="32" s="24" customFormat="1" ht="12.75">
      <c r="A32" s="93" t="str">
        <f>DATA!A31</f>
        <v>UK (UKO)</v>
      </c>
      <c r="B32" s="93" t="str">
        <f>DATA!C31&amp;" - "&amp;DATA!B31</f>
        <v>Výtvarník - SN2</v>
      </c>
      <c r="C32" s="84">
        <f>SUM(D32:I32)</f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84">
        <f>SUM(K32:S32)</f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84">
        <f>SUM(U32:AC32)</f>
        <v>4</v>
      </c>
      <c r="U32" s="24">
        <v>0</v>
      </c>
      <c r="V32" s="24">
        <v>0</v>
      </c>
      <c r="W32" s="24">
        <v>0</v>
      </c>
      <c r="X32" s="24">
        <v>0</v>
      </c>
      <c r="Y32" s="24">
        <v>4</v>
      </c>
      <c r="Z32" s="24">
        <v>0</v>
      </c>
      <c r="AA32" s="24">
        <v>0</v>
      </c>
      <c r="AB32" s="24">
        <v>0</v>
      </c>
      <c r="AC32" s="24">
        <v>0</v>
      </c>
      <c r="AD32" s="84">
        <v>0</v>
      </c>
      <c r="AE32" s="89">
        <f>SUM(C32,J32,T32,AD32,)</f>
        <v>4</v>
      </c>
    </row>
    <row r="33" s="24" customFormat="1" ht="12.75">
      <c r="A33" s="93" t="str">
        <f>DATA!A32</f>
        <v>UK (UKO)</v>
      </c>
      <c r="B33" s="93" t="str">
        <f>DATA!C32&amp;" - "&amp;DATA!B32</f>
        <v>Dirigent - SN3</v>
      </c>
      <c r="C33" s="84">
        <f>SUM(D33:I33)</f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84">
        <f>SUM(K33:S33)</f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84">
        <f>SUM(U33:AC33)</f>
        <v>4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4</v>
      </c>
      <c r="AA33" s="24">
        <v>0</v>
      </c>
      <c r="AB33" s="24">
        <v>0</v>
      </c>
      <c r="AC33" s="24">
        <v>0</v>
      </c>
      <c r="AD33" s="84">
        <v>0</v>
      </c>
      <c r="AE33" s="89">
        <f>SUM(C33,J33,T33,AD33,)</f>
        <v>4</v>
      </c>
    </row>
    <row r="34" s="24" customFormat="1" ht="12.75">
      <c r="A34" s="93" t="str">
        <f>DATA!A33</f>
        <v>UK (UKO)</v>
      </c>
      <c r="B34" s="93" t="str">
        <f>DATA!C33&amp;" - "&amp;DATA!B33</f>
        <v>Dizajnér - SN3</v>
      </c>
      <c r="C34" s="84">
        <f>SUM(D34:I34)</f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84">
        <f>SUM(K34:S34)</f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84">
        <f>SUM(U34:AC34)</f>
        <v>2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2</v>
      </c>
      <c r="AA34" s="24">
        <v>0</v>
      </c>
      <c r="AB34" s="24">
        <v>0</v>
      </c>
      <c r="AC34" s="24">
        <v>0</v>
      </c>
      <c r="AD34" s="84">
        <v>0</v>
      </c>
      <c r="AE34" s="89">
        <f>SUM(C34,J34,T34,AD34,)</f>
        <v>2</v>
      </c>
    </row>
    <row r="35" s="24" customFormat="1" ht="12.75">
      <c r="A35" s="93" t="str">
        <f>DATA!A34</f>
        <v>UK (UKO)</v>
      </c>
      <c r="B35" s="93" t="str">
        <f>DATA!C34&amp;" - "&amp;DATA!B34</f>
        <v>Inštrumentalista - sólista - SN3</v>
      </c>
      <c r="C35" s="84">
        <f>SUM(D35:I35)</f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84">
        <f>SUM(K35:S35)</f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84">
        <f>SUM(U35:AC35)</f>
        <v>36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36</v>
      </c>
      <c r="AA35" s="24">
        <v>0</v>
      </c>
      <c r="AB35" s="24">
        <v>0</v>
      </c>
      <c r="AC35" s="24">
        <v>0</v>
      </c>
      <c r="AD35" s="84">
        <v>0</v>
      </c>
      <c r="AE35" s="89">
        <f>SUM(C35,J35,T35,AD35,)</f>
        <v>36</v>
      </c>
    </row>
    <row r="36" s="24" customFormat="1" ht="12.75">
      <c r="A36" s="93" t="str">
        <f>DATA!A35</f>
        <v>UK (UKO)</v>
      </c>
      <c r="B36" s="93" t="str">
        <f>DATA!C35&amp;" - "&amp;DATA!B35</f>
        <v>Dirigent - SR1</v>
      </c>
      <c r="C36" s="84">
        <f>SUM(D36:I36)</f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84">
        <f>SUM(K36:S36)</f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84">
        <f>SUM(U36:AC36)</f>
        <v>2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2</v>
      </c>
      <c r="AB36" s="24">
        <v>0</v>
      </c>
      <c r="AC36" s="24">
        <v>0</v>
      </c>
      <c r="AD36" s="84">
        <v>0</v>
      </c>
      <c r="AE36" s="89">
        <f>SUM(C36,J36,T36,AD36,)</f>
        <v>2</v>
      </c>
    </row>
    <row r="37" s="24" customFormat="1" ht="12.75">
      <c r="A37" s="93" t="str">
        <f>DATA!A36</f>
        <v>UK (UKO)</v>
      </c>
      <c r="B37" s="93" t="str">
        <f>DATA!C36&amp;" - "&amp;DATA!B36</f>
        <v>Dramaturg - SR1</v>
      </c>
      <c r="C37" s="84">
        <f>SUM(D37:I37)</f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84">
        <f>SUM(K37:S37)</f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84">
        <f>SUM(U37:AC37)</f>
        <v>1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1</v>
      </c>
      <c r="AB37" s="24">
        <v>0</v>
      </c>
      <c r="AC37" s="24">
        <v>0</v>
      </c>
      <c r="AD37" s="84">
        <v>0</v>
      </c>
      <c r="AE37" s="89">
        <f>SUM(C37,J37,T37,AD37,)</f>
        <v>1</v>
      </c>
    </row>
    <row r="38" s="24" customFormat="1" ht="12.75">
      <c r="A38" s="93" t="str">
        <f>DATA!A37</f>
        <v>UK (UKO)</v>
      </c>
      <c r="B38" s="93" t="str">
        <f>DATA!C37&amp;" - "&amp;DATA!B37</f>
        <v>Dramaturg projektu - SR1</v>
      </c>
      <c r="C38" s="84">
        <f>SUM(D38:I38)</f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84">
        <f>SUM(K38:S38)</f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84">
        <f>SUM(U38:AC38)</f>
        <v>7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7</v>
      </c>
      <c r="AB38" s="24">
        <v>0</v>
      </c>
      <c r="AC38" s="24">
        <v>0</v>
      </c>
      <c r="AD38" s="84">
        <v>0</v>
      </c>
      <c r="AE38" s="89">
        <f>SUM(C38,J38,T38,AD38,)</f>
        <v>7</v>
      </c>
    </row>
    <row r="39" s="24" customFormat="1" ht="12.75">
      <c r="A39" s="93" t="str">
        <f>DATA!A38</f>
        <v>UK (UKO)</v>
      </c>
      <c r="B39" s="93" t="str">
        <f>DATA!C38&amp;" - "&amp;DATA!B38</f>
        <v>Inštrumentalista - sólista - SR1</v>
      </c>
      <c r="C39" s="84">
        <f>SUM(D39:I39)</f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84">
        <f>SUM(K39:S39)</f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84">
        <f>SUM(U39:AC39)</f>
        <v>8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8</v>
      </c>
      <c r="AB39" s="24">
        <v>0</v>
      </c>
      <c r="AC39" s="24">
        <v>0</v>
      </c>
      <c r="AD39" s="84">
        <v>0</v>
      </c>
      <c r="AE39" s="89">
        <f>SUM(C39,J39,T39,AD39,)</f>
        <v>8</v>
      </c>
    </row>
    <row r="40" s="24" customFormat="1" ht="12.75">
      <c r="A40" s="93" t="str">
        <f>DATA!A39</f>
        <v>UK (UKO)</v>
      </c>
      <c r="B40" s="93" t="str">
        <f>DATA!C39&amp;" - "&amp;DATA!B39</f>
        <v>Výtvarník - SR1</v>
      </c>
      <c r="C40" s="84">
        <f>SUM(D40:I40)</f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84">
        <f>SUM(K40:S40)</f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84">
        <f>SUM(U40:AC40)</f>
        <v>7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7</v>
      </c>
      <c r="AB40" s="24">
        <v>0</v>
      </c>
      <c r="AC40" s="24">
        <v>0</v>
      </c>
      <c r="AD40" s="84">
        <v>0</v>
      </c>
      <c r="AE40" s="89">
        <f>SUM(C40,J40,T40,AD40,)</f>
        <v>7</v>
      </c>
    </row>
    <row r="41" s="24" customFormat="1" ht="12.75">
      <c r="A41" s="93" t="str">
        <f>DATA!A40</f>
        <v>UK (UKO)</v>
      </c>
      <c r="B41" s="93" t="str">
        <f>DATA!C40&amp;" - "&amp;DATA!B40</f>
        <v>Dirigent - SR2</v>
      </c>
      <c r="C41" s="84">
        <f>SUM(D41:I41)</f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84">
        <f>SUM(K41:S41)</f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84">
        <f>SUM(U41:AC41)</f>
        <v>1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1</v>
      </c>
      <c r="AC41" s="24">
        <v>0</v>
      </c>
      <c r="AD41" s="84">
        <v>0</v>
      </c>
      <c r="AE41" s="89">
        <f>SUM(C41,J41,T41,AD41,)</f>
        <v>1</v>
      </c>
    </row>
    <row r="42" s="24" customFormat="1" ht="12.75">
      <c r="A42" s="93" t="str">
        <f>DATA!A41</f>
        <v>UK (UKO)</v>
      </c>
      <c r="B42" s="93" t="str">
        <f>DATA!C41&amp;" - "&amp;DATA!B41</f>
        <v>Inštrumentalista - sólista - SR2</v>
      </c>
      <c r="C42" s="84">
        <f>SUM(D42:I42)</f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84">
        <f>SUM(K42:S42)</f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84">
        <f>SUM(U42:AC42)</f>
        <v>2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2</v>
      </c>
      <c r="AC42" s="24">
        <v>0</v>
      </c>
      <c r="AD42" s="84">
        <v>0</v>
      </c>
      <c r="AE42" s="89">
        <f>SUM(C42,J42,T42,AD42,)</f>
        <v>2</v>
      </c>
    </row>
    <row r="43" s="24" customFormat="1" ht="12.75">
      <c r="A43" s="93" t="str">
        <f>DATA!A42</f>
        <v>UK (UKO)</v>
      </c>
      <c r="B43" s="93" t="str">
        <f>DATA!C42&amp;" - "&amp;DATA!B42</f>
        <v>Výtvarník - SR2</v>
      </c>
      <c r="C43" s="84">
        <f>SUM(D43:I43)</f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84">
        <f>SUM(K43:S43)</f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84">
        <f>SUM(U43:AC43)</f>
        <v>16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16</v>
      </c>
      <c r="AC43" s="24">
        <v>0</v>
      </c>
      <c r="AD43" s="84">
        <v>0</v>
      </c>
      <c r="AE43" s="89">
        <f>SUM(C43,J43,T43,AD43,)</f>
        <v>16</v>
      </c>
    </row>
    <row r="44" s="24" customFormat="1" ht="12.75">
      <c r="A44" s="93" t="str">
        <f>DATA!A43</f>
        <v>UK (UKO)</v>
      </c>
      <c r="B44" s="93" t="str">
        <f>DATA!C43&amp;" - "&amp;DATA!B43</f>
        <v>Autor aranžmánu - SR3</v>
      </c>
      <c r="C44" s="84">
        <f>SUM(D44:I44)</f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84">
        <f>SUM(K44:S44)</f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84">
        <f>SUM(U44:AC44)</f>
        <v>1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1</v>
      </c>
      <c r="AD44" s="84">
        <v>0</v>
      </c>
      <c r="AE44" s="89">
        <f>SUM(C44,J44,T44,AD44,)</f>
        <v>1</v>
      </c>
    </row>
    <row r="45" s="24" customFormat="1" ht="12.75">
      <c r="A45" s="93" t="str">
        <f>DATA!A44</f>
        <v>UK (UKO)</v>
      </c>
      <c r="B45" s="93" t="str">
        <f>DATA!C44&amp;" - "&amp;DATA!B44</f>
        <v>Autor hudby - SR3</v>
      </c>
      <c r="C45" s="84">
        <f>SUM(D45:I45)</f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84">
        <f>SUM(K45:S45)</f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84">
        <f>SUM(U45:AC45)</f>
        <v>1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1</v>
      </c>
      <c r="AD45" s="84">
        <v>0</v>
      </c>
      <c r="AE45" s="89">
        <f>SUM(C45,J45,T45,AD45,)</f>
        <v>1</v>
      </c>
    </row>
    <row r="46" s="24" customFormat="1" ht="12.75">
      <c r="A46" s="93" t="str">
        <f>DATA!A45</f>
        <v>UK (UKO)</v>
      </c>
      <c r="B46" s="93" t="str">
        <f>DATA!C45&amp;" - "&amp;DATA!B45</f>
        <v>Dirigent - SR3</v>
      </c>
      <c r="C46" s="84">
        <f>SUM(D46:I46)</f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84">
        <f>SUM(K46:S46)</f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84">
        <f>SUM(U46:AC46)</f>
        <v>27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27</v>
      </c>
      <c r="AD46" s="84">
        <v>0</v>
      </c>
      <c r="AE46" s="89">
        <f>SUM(C46,J46,T46,AD46,)</f>
        <v>27</v>
      </c>
    </row>
    <row r="47" s="24" customFormat="1" ht="12.75">
      <c r="A47" s="93" t="str">
        <f>DATA!A46</f>
        <v>UK (UKO)</v>
      </c>
      <c r="B47" s="93" t="str">
        <f>DATA!C46&amp;" - "&amp;DATA!B46</f>
        <v>Inštrumentalista - sólista - SR3</v>
      </c>
      <c r="C47" s="84">
        <f>SUM(D47:I47)</f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84">
        <f>SUM(K47:S47)</f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84">
        <f>SUM(U47:AC47)</f>
        <v>111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111</v>
      </c>
      <c r="AD47" s="84">
        <v>0</v>
      </c>
      <c r="AE47" s="89">
        <f>SUM(C47,J47,T47,AD47,)</f>
        <v>111</v>
      </c>
    </row>
    <row r="48" s="24" customFormat="1" ht="12.75">
      <c r="A48" s="93" t="str">
        <f>DATA!A47</f>
        <v>UK (UKO)</v>
      </c>
      <c r="B48" s="93" t="str">
        <f>DATA!C47&amp;" - "&amp;DATA!B47</f>
        <v>Kurátor výstavy - SR3</v>
      </c>
      <c r="C48" s="84">
        <f>SUM(D48:I48)</f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84">
        <f>SUM(K48:S48)</f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84">
        <f>SUM(U48:AC48)</f>
        <v>1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1</v>
      </c>
      <c r="AD48" s="84">
        <v>0</v>
      </c>
      <c r="AE48" s="89">
        <f>SUM(C48,J48,T48,AD48,)</f>
        <v>1</v>
      </c>
    </row>
    <row r="49" s="24" customFormat="1" ht="12.75">
      <c r="A49" s="93" t="str">
        <f>DATA!A48</f>
        <v>UK (UKO)</v>
      </c>
      <c r="B49" s="93" t="str">
        <f>DATA!C48&amp;" - "&amp;DATA!B48</f>
        <v>Spevák - sólista - SR3</v>
      </c>
      <c r="C49" s="84">
        <f>SUM(D49:I49)</f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84">
        <f>SUM(K49:S49)</f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84">
        <f>SUM(U49:AC49)</f>
        <v>11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11</v>
      </c>
      <c r="AD49" s="84">
        <v>0</v>
      </c>
      <c r="AE49" s="89">
        <f>SUM(C49,J49,T49,AD49,)</f>
        <v>11</v>
      </c>
    </row>
    <row r="50" s="24" customFormat="1" ht="12.75">
      <c r="A50" s="93" t="str">
        <f>DATA!A49</f>
        <v>UK (UKO)</v>
      </c>
      <c r="B50" s="93" t="str">
        <f>DATA!C49&amp;" - "&amp;DATA!B49</f>
        <v>Výtvarník - SR3</v>
      </c>
      <c r="C50" s="84">
        <f>SUM(D50:I50)</f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84">
        <f>SUM(K50:S50)</f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84">
        <f>SUM(U50:AC50)</f>
        <v>5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5</v>
      </c>
      <c r="AD50" s="84">
        <v>0</v>
      </c>
      <c r="AE50" s="89">
        <f>SUM(C50,J50,T50,AD50,)</f>
        <v>5</v>
      </c>
    </row>
    <row r="51" s="24" customFormat="1" ht="12.75">
      <c r="A51" s="93" t="str">
        <f>DATA!A50</f>
        <v>UK (UKO)</v>
      </c>
      <c r="B51" s="93" t="str">
        <f>DATA!C50&amp;" - "&amp;DATA!B50</f>
        <v>Výtvarník - ZM2</v>
      </c>
      <c r="C51" s="84">
        <f>SUM(D51:I51)</f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84">
        <f>SUM(K51:S51)</f>
        <v>2</v>
      </c>
      <c r="K51" s="24">
        <v>0</v>
      </c>
      <c r="L51" s="24">
        <v>2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84">
        <f>SUM(U51:AC51)</f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84">
        <v>0</v>
      </c>
      <c r="AE51" s="89">
        <f>SUM(C51,J51,T51,AD51,)</f>
        <v>2</v>
      </c>
    </row>
    <row r="52" s="24" customFormat="1" ht="12.75">
      <c r="A52" s="93" t="str">
        <f>DATA!A51</f>
        <v>UK (UKO)</v>
      </c>
      <c r="B52" s="93" t="str">
        <f>DATA!C51&amp;" - "&amp;DATA!B51</f>
        <v>Inštrumentalista - sólista - ZM3</v>
      </c>
      <c r="C52" s="84">
        <f>SUM(D52:I52)</f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84">
        <f>SUM(K52:S52)</f>
        <v>2</v>
      </c>
      <c r="K52" s="24">
        <v>0</v>
      </c>
      <c r="L52" s="24">
        <v>0</v>
      </c>
      <c r="M52" s="24">
        <v>2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84">
        <f>SUM(U52:AC52)</f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84">
        <v>0</v>
      </c>
      <c r="AE52" s="89">
        <f>SUM(C52,J52,T52,AD52,)</f>
        <v>2</v>
      </c>
    </row>
    <row r="53" s="24" customFormat="1" ht="12.75">
      <c r="A53" s="93" t="str">
        <f>DATA!A52</f>
        <v>UK (UKO)</v>
      </c>
      <c r="B53" s="93" t="str">
        <f>DATA!C52&amp;" - "&amp;DATA!B52</f>
        <v>Dramaturg - ZN1</v>
      </c>
      <c r="C53" s="84">
        <f>SUM(D53:I53)</f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84">
        <f>SUM(K53:S53)</f>
        <v>2</v>
      </c>
      <c r="K53" s="24">
        <v>0</v>
      </c>
      <c r="L53" s="24">
        <v>0</v>
      </c>
      <c r="M53" s="24">
        <v>0</v>
      </c>
      <c r="N53" s="24">
        <v>2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84">
        <f>SUM(U53:AC53)</f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84">
        <v>0</v>
      </c>
      <c r="AE53" s="89">
        <f>SUM(C53,J53,T53,AD53,)</f>
        <v>2</v>
      </c>
    </row>
    <row r="54" s="24" customFormat="1" ht="12.75">
      <c r="A54" s="93" t="str">
        <f>DATA!A53</f>
        <v>UK (UKO)</v>
      </c>
      <c r="B54" s="93" t="str">
        <f>DATA!C53&amp;" - "&amp;DATA!B53</f>
        <v>Inštrumentalista - sólista - ZN1</v>
      </c>
      <c r="C54" s="84">
        <f>SUM(D54:I54)</f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84">
        <f>SUM(K54:S54)</f>
        <v>1</v>
      </c>
      <c r="K54" s="24">
        <v>0</v>
      </c>
      <c r="L54" s="24">
        <v>0</v>
      </c>
      <c r="M54" s="24">
        <v>0</v>
      </c>
      <c r="N54" s="24">
        <v>1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84">
        <f>SUM(U54:AC54)</f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84">
        <v>0</v>
      </c>
      <c r="AE54" s="89">
        <f>SUM(C54,J54,T54,AD54,)</f>
        <v>1</v>
      </c>
    </row>
    <row r="55" s="24" customFormat="1" ht="12.75">
      <c r="A55" s="93" t="str">
        <f>DATA!A54</f>
        <v>UK (UKO)</v>
      </c>
      <c r="B55" s="93" t="str">
        <f>DATA!C54&amp;" - "&amp;DATA!B54</f>
        <v>Režisér - ZN1</v>
      </c>
      <c r="C55" s="84">
        <f>SUM(D55:I55)</f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84">
        <f>SUM(K55:S55)</f>
        <v>1</v>
      </c>
      <c r="K55" s="24">
        <v>0</v>
      </c>
      <c r="L55" s="24">
        <v>0</v>
      </c>
      <c r="M55" s="24">
        <v>0</v>
      </c>
      <c r="N55" s="24">
        <v>1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84">
        <f>SUM(U55:AC55)</f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84">
        <v>0</v>
      </c>
      <c r="AE55" s="89">
        <f>SUM(C55,J55,T55,AD55,)</f>
        <v>1</v>
      </c>
    </row>
    <row r="56" s="24" customFormat="1" ht="12.75">
      <c r="A56" s="93" t="str">
        <f>DATA!A55</f>
        <v>UK (UKO)</v>
      </c>
      <c r="B56" s="93" t="str">
        <f>DATA!C55&amp;" - "&amp;DATA!B55</f>
        <v>Reštaurátor - ZN2</v>
      </c>
      <c r="C56" s="84">
        <f>SUM(D56:I56)</f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84">
        <f>SUM(K56:S56)</f>
        <v>1</v>
      </c>
      <c r="K56" s="24">
        <v>0</v>
      </c>
      <c r="L56" s="24">
        <v>0</v>
      </c>
      <c r="M56" s="24">
        <v>0</v>
      </c>
      <c r="N56" s="24">
        <v>0</v>
      </c>
      <c r="O56" s="24">
        <v>1</v>
      </c>
      <c r="P56" s="24">
        <v>0</v>
      </c>
      <c r="Q56" s="24">
        <v>0</v>
      </c>
      <c r="R56" s="24">
        <v>0</v>
      </c>
      <c r="S56" s="24">
        <v>0</v>
      </c>
      <c r="T56" s="84">
        <f>SUM(U56:AC56)</f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84">
        <v>0</v>
      </c>
      <c r="AE56" s="89">
        <f>SUM(C56,J56,T56,AD56,)</f>
        <v>1</v>
      </c>
    </row>
    <row r="57" s="24" customFormat="1" ht="12.75">
      <c r="A57" s="93" t="str">
        <f>DATA!A56</f>
        <v>UPJŠ (UPJŠ)</v>
      </c>
      <c r="B57" s="93" t="str">
        <f>DATA!C56&amp;" - "&amp;DATA!B56</f>
        <v>Autor námetu - SN3</v>
      </c>
      <c r="C57" s="84">
        <f>SUM(D57:I57)</f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84">
        <f>SUM(K57:S57)</f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84">
        <f>SUM(U57:AC57)</f>
        <v>4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4</v>
      </c>
      <c r="AA57" s="24">
        <v>0</v>
      </c>
      <c r="AB57" s="24">
        <v>0</v>
      </c>
      <c r="AC57" s="24">
        <v>0</v>
      </c>
      <c r="AD57" s="84">
        <v>0</v>
      </c>
      <c r="AE57" s="89">
        <f>SUM(C57,J57,T57,AD57,)</f>
        <v>4</v>
      </c>
    </row>
    <row r="58" s="24" customFormat="1" ht="12.75">
      <c r="A58" s="93" t="str">
        <f>DATA!A57</f>
        <v>UPJŠ (UPJŠ)</v>
      </c>
      <c r="B58" s="93" t="str">
        <f>DATA!C57&amp;" - "&amp;DATA!B57</f>
        <v>Autor scenára - SN3</v>
      </c>
      <c r="C58" s="84">
        <f>SUM(D58:I58)</f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84">
        <f>SUM(K58:S58)</f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84">
        <f>SUM(U58:AC58)</f>
        <v>3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3</v>
      </c>
      <c r="AA58" s="24">
        <v>0</v>
      </c>
      <c r="AB58" s="24">
        <v>0</v>
      </c>
      <c r="AC58" s="24">
        <v>0</v>
      </c>
      <c r="AD58" s="84">
        <v>0</v>
      </c>
      <c r="AE58" s="89">
        <f>SUM(C58,J58,T58,AD58,)</f>
        <v>3</v>
      </c>
    </row>
    <row r="59" s="24" customFormat="1" ht="12.75">
      <c r="A59" s="93" t="str">
        <f>DATA!A58</f>
        <v>UPJŠ (UPJŠ)</v>
      </c>
      <c r="B59" s="93" t="str">
        <f>DATA!C58&amp;" - "&amp;DATA!B58</f>
        <v>Dramaturg - SN3</v>
      </c>
      <c r="C59" s="84">
        <f>SUM(D59:I59)</f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84">
        <f>SUM(K59:S59)</f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84">
        <f>SUM(U59:AC59)</f>
        <v>7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7</v>
      </c>
      <c r="AA59" s="24">
        <v>0</v>
      </c>
      <c r="AB59" s="24">
        <v>0</v>
      </c>
      <c r="AC59" s="24">
        <v>0</v>
      </c>
      <c r="AD59" s="84">
        <v>0</v>
      </c>
      <c r="AE59" s="89">
        <f>SUM(C59,J59,T59,AD59,)</f>
        <v>7</v>
      </c>
    </row>
    <row r="60" s="24" customFormat="1" ht="12.75">
      <c r="A60" s="93" t="str">
        <f>DATA!A59</f>
        <v>UPJŠ (UPJŠ)</v>
      </c>
      <c r="B60" s="93" t="str">
        <f>DATA!C59&amp;" - "&amp;DATA!B59</f>
        <v>Producent - SN3</v>
      </c>
      <c r="C60" s="84">
        <f>SUM(D60:I60)</f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84">
        <f>SUM(K60:S60)</f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84">
        <f>SUM(U60:AC60)</f>
        <v>3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3</v>
      </c>
      <c r="AA60" s="24">
        <v>0</v>
      </c>
      <c r="AB60" s="24">
        <v>0</v>
      </c>
      <c r="AC60" s="24">
        <v>0</v>
      </c>
      <c r="AD60" s="84">
        <v>0</v>
      </c>
      <c r="AE60" s="89">
        <f>SUM(C60,J60,T60,AD60,)</f>
        <v>3</v>
      </c>
    </row>
    <row r="61" s="24" customFormat="1" ht="12.75">
      <c r="A61" s="93" t="str">
        <f>DATA!A60</f>
        <v>UPJŠ (UPJŠ)</v>
      </c>
      <c r="B61" s="93" t="str">
        <f>DATA!C60&amp;" - "&amp;DATA!B60</f>
        <v>Režisér - SN3</v>
      </c>
      <c r="C61" s="84">
        <f>SUM(D61:I61)</f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84">
        <f>SUM(K61:S61)</f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84">
        <f>SUM(U61:AC61)</f>
        <v>3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3</v>
      </c>
      <c r="AA61" s="24">
        <v>0</v>
      </c>
      <c r="AB61" s="24">
        <v>0</v>
      </c>
      <c r="AC61" s="24">
        <v>0</v>
      </c>
      <c r="AD61" s="84">
        <v>0</v>
      </c>
      <c r="AE61" s="89">
        <f>SUM(C61,J61,T61,AD61,)</f>
        <v>3</v>
      </c>
    </row>
    <row r="62" s="24" customFormat="1" ht="12.75">
      <c r="A62" s="93" t="str">
        <f>DATA!A61</f>
        <v>PU (PU)</v>
      </c>
      <c r="B62" s="93" t="str">
        <f>DATA!C61&amp;" - "&amp;DATA!B61</f>
        <v>Zbormajster - SM1</v>
      </c>
      <c r="C62" s="84">
        <f>SUM(D62:I62)</f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84">
        <f>SUM(K62:S62)</f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84">
        <f>SUM(U62:AC62)</f>
        <v>1</v>
      </c>
      <c r="U62" s="24">
        <v>1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84">
        <v>0</v>
      </c>
      <c r="AE62" s="89">
        <f>SUM(C62,J62,T62,AD62,)</f>
        <v>1</v>
      </c>
    </row>
    <row r="63" s="24" customFormat="1" ht="12.75">
      <c r="A63" s="93" t="str">
        <f>DATA!A62</f>
        <v>PU (PU)</v>
      </c>
      <c r="B63" s="93" t="str">
        <f>DATA!C62&amp;" - "&amp;DATA!B62</f>
        <v>Výtvarník - SM2</v>
      </c>
      <c r="C63" s="84">
        <f>SUM(D63:I63)</f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84">
        <f>SUM(K63:S63)</f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84">
        <f>SUM(U63:AC63)</f>
        <v>3</v>
      </c>
      <c r="U63" s="24">
        <v>0</v>
      </c>
      <c r="V63" s="24">
        <v>3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84">
        <v>0</v>
      </c>
      <c r="AE63" s="89">
        <f>SUM(C63,J63,T63,AD63,)</f>
        <v>3</v>
      </c>
    </row>
    <row r="64" s="24" customFormat="1" ht="12.75">
      <c r="A64" s="93" t="str">
        <f>DATA!A63</f>
        <v>PU (PU)</v>
      </c>
      <c r="B64" s="93" t="str">
        <f>DATA!C63&amp;" - "&amp;DATA!B63</f>
        <v>Dirigent - SM3</v>
      </c>
      <c r="C64" s="84">
        <f>SUM(D64:I64)</f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84">
        <f>SUM(K64:S64)</f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84">
        <f>SUM(U64:AC64)</f>
        <v>8</v>
      </c>
      <c r="U64" s="24">
        <v>0</v>
      </c>
      <c r="V64" s="24">
        <v>0</v>
      </c>
      <c r="W64" s="24">
        <v>8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84">
        <v>0</v>
      </c>
      <c r="AE64" s="89">
        <f>SUM(C64,J64,T64,AD64,)</f>
        <v>8</v>
      </c>
    </row>
    <row r="65" s="24" customFormat="1" ht="12.75">
      <c r="A65" s="93" t="str">
        <f>DATA!A64</f>
        <v>PU (PU)</v>
      </c>
      <c r="B65" s="93" t="str">
        <f>DATA!C64&amp;" - "&amp;DATA!B64</f>
        <v>Výtvarník - SM3</v>
      </c>
      <c r="C65" s="84">
        <f>SUM(D65:I65)</f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84">
        <f>SUM(K65:S65)</f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84">
        <f>SUM(U65:AC65)</f>
        <v>12</v>
      </c>
      <c r="U65" s="24">
        <v>0</v>
      </c>
      <c r="V65" s="24">
        <v>0</v>
      </c>
      <c r="W65" s="24">
        <v>12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84">
        <v>0</v>
      </c>
      <c r="AE65" s="89">
        <f>SUM(C65,J65,T65,AD65,)</f>
        <v>12</v>
      </c>
    </row>
    <row r="66" s="24" customFormat="1" ht="12.75">
      <c r="A66" s="93" t="str">
        <f>DATA!A65</f>
        <v>PU (PU)</v>
      </c>
      <c r="B66" s="93" t="str">
        <f>DATA!C65&amp;" - "&amp;DATA!B65</f>
        <v>Kurátor výstavy - SN2</v>
      </c>
      <c r="C66" s="84">
        <f>SUM(D66:I66)</f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84">
        <f>SUM(K66:S66)</f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84">
        <f>SUM(U66:AC66)</f>
        <v>1</v>
      </c>
      <c r="U66" s="24">
        <v>0</v>
      </c>
      <c r="V66" s="24">
        <v>0</v>
      </c>
      <c r="W66" s="24">
        <v>0</v>
      </c>
      <c r="X66" s="24">
        <v>0</v>
      </c>
      <c r="Y66" s="24">
        <v>1</v>
      </c>
      <c r="Z66" s="24">
        <v>0</v>
      </c>
      <c r="AA66" s="24">
        <v>0</v>
      </c>
      <c r="AB66" s="24">
        <v>0</v>
      </c>
      <c r="AC66" s="24">
        <v>0</v>
      </c>
      <c r="AD66" s="84">
        <v>0</v>
      </c>
      <c r="AE66" s="89">
        <f>SUM(C66,J66,T66,AD66,)</f>
        <v>1</v>
      </c>
    </row>
    <row r="67" s="24" customFormat="1" ht="12.75">
      <c r="A67" s="93" t="str">
        <f>DATA!A66</f>
        <v>PU (PU)</v>
      </c>
      <c r="B67" s="93" t="str">
        <f>DATA!C66&amp;" - "&amp;DATA!B66</f>
        <v>Výtvarník - SN2</v>
      </c>
      <c r="C67" s="84">
        <f>SUM(D67:I67)</f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84">
        <f>SUM(K67:S67)</f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84">
        <f>SUM(U67:AC67)</f>
        <v>26</v>
      </c>
      <c r="U67" s="24">
        <v>0</v>
      </c>
      <c r="V67" s="24">
        <v>0</v>
      </c>
      <c r="W67" s="24">
        <v>0</v>
      </c>
      <c r="X67" s="24">
        <v>0</v>
      </c>
      <c r="Y67" s="24">
        <v>26</v>
      </c>
      <c r="Z67" s="24">
        <v>0</v>
      </c>
      <c r="AA67" s="24">
        <v>0</v>
      </c>
      <c r="AB67" s="24">
        <v>0</v>
      </c>
      <c r="AC67" s="24">
        <v>0</v>
      </c>
      <c r="AD67" s="84">
        <v>0</v>
      </c>
      <c r="AE67" s="89">
        <f>SUM(C67,J67,T67,AD67,)</f>
        <v>26</v>
      </c>
    </row>
    <row r="68" s="24" customFormat="1" ht="12.75">
      <c r="A68" s="93" t="str">
        <f>DATA!A67</f>
        <v>PU (PU)</v>
      </c>
      <c r="B68" s="93" t="str">
        <f>DATA!C67&amp;" - "&amp;DATA!B67</f>
        <v>Výtvarník - SN3</v>
      </c>
      <c r="C68" s="84">
        <f>SUM(D68:I68)</f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84">
        <f>SUM(K68:S68)</f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84">
        <f>SUM(U68:AC68)</f>
        <v>47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47</v>
      </c>
      <c r="AA68" s="24">
        <v>0</v>
      </c>
      <c r="AB68" s="24">
        <v>0</v>
      </c>
      <c r="AC68" s="24">
        <v>0</v>
      </c>
      <c r="AD68" s="84">
        <v>0</v>
      </c>
      <c r="AE68" s="89">
        <f>SUM(C68,J68,T68,AD68,)</f>
        <v>47</v>
      </c>
    </row>
    <row r="69" s="24" customFormat="1" ht="12.75">
      <c r="A69" s="93" t="str">
        <f>DATA!A68</f>
        <v>PU (PU)</v>
      </c>
      <c r="B69" s="93" t="str">
        <f>DATA!C68&amp;" - "&amp;DATA!B68</f>
        <v>Autor námetu - SR1</v>
      </c>
      <c r="C69" s="84">
        <f>SUM(D69:I69)</f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84">
        <f>SUM(K69:S69)</f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84">
        <f>SUM(U69:AC69)</f>
        <v>1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1</v>
      </c>
      <c r="AB69" s="24">
        <v>0</v>
      </c>
      <c r="AC69" s="24">
        <v>0</v>
      </c>
      <c r="AD69" s="84">
        <v>0</v>
      </c>
      <c r="AE69" s="89">
        <f>SUM(C69,J69,T69,AD69,)</f>
        <v>1</v>
      </c>
    </row>
    <row r="70" s="24" customFormat="1" ht="12.75">
      <c r="A70" s="93" t="str">
        <f>DATA!A69</f>
        <v>PU (PU)</v>
      </c>
      <c r="B70" s="93" t="str">
        <f>DATA!C69&amp;" - "&amp;DATA!B69</f>
        <v>Autor scenára - SR1</v>
      </c>
      <c r="C70" s="84">
        <f>SUM(D70:I70)</f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84">
        <f>SUM(K70:S70)</f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84">
        <f>SUM(U70:AC70)</f>
        <v>2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2</v>
      </c>
      <c r="AB70" s="24">
        <v>0</v>
      </c>
      <c r="AC70" s="24">
        <v>0</v>
      </c>
      <c r="AD70" s="84">
        <v>0</v>
      </c>
      <c r="AE70" s="89">
        <f>SUM(C70,J70,T70,AD70,)</f>
        <v>2</v>
      </c>
    </row>
    <row r="71" s="24" customFormat="1" ht="12.75">
      <c r="A71" s="93" t="str">
        <f>DATA!A70</f>
        <v>PU (PU)</v>
      </c>
      <c r="B71" s="93" t="str">
        <f>DATA!C70&amp;" - "&amp;DATA!B70</f>
        <v>Dramaturg - SR1</v>
      </c>
      <c r="C71" s="84">
        <f>SUM(D71:I71)</f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84">
        <f>SUM(K71:S71)</f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84">
        <f>SUM(U71:AC71)</f>
        <v>2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2</v>
      </c>
      <c r="AB71" s="24">
        <v>0</v>
      </c>
      <c r="AC71" s="24">
        <v>0</v>
      </c>
      <c r="AD71" s="84">
        <v>0</v>
      </c>
      <c r="AE71" s="89">
        <f>SUM(C71,J71,T71,AD71,)</f>
        <v>2</v>
      </c>
    </row>
    <row r="72" s="24" customFormat="1" ht="12.75">
      <c r="A72" s="93" t="str">
        <f>DATA!A71</f>
        <v>PU (PU)</v>
      </c>
      <c r="B72" s="93" t="str">
        <f>DATA!C71&amp;" - "&amp;DATA!B71</f>
        <v>Choreograf - SR1</v>
      </c>
      <c r="C72" s="84">
        <f>SUM(D72:I72)</f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84">
        <f>SUM(K72:S72)</f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84">
        <f>SUM(U72:AC72)</f>
        <v>1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1</v>
      </c>
      <c r="AB72" s="24">
        <v>0</v>
      </c>
      <c r="AC72" s="24">
        <v>0</v>
      </c>
      <c r="AD72" s="84">
        <v>0</v>
      </c>
      <c r="AE72" s="89">
        <f>SUM(C72,J72,T72,AD72,)</f>
        <v>1</v>
      </c>
    </row>
    <row r="73" s="24" customFormat="1" ht="12.75">
      <c r="A73" s="93" t="str">
        <f>DATA!A72</f>
        <v>PU (PU)</v>
      </c>
      <c r="B73" s="93" t="str">
        <f>DATA!C72&amp;" - "&amp;DATA!B72</f>
        <v>Inštrumentalista - SR1</v>
      </c>
      <c r="C73" s="84">
        <f>SUM(D73:I73)</f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84">
        <f>SUM(K73:S73)</f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84">
        <f>SUM(U73:AC73)</f>
        <v>1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1</v>
      </c>
      <c r="AB73" s="24">
        <v>0</v>
      </c>
      <c r="AC73" s="24">
        <v>0</v>
      </c>
      <c r="AD73" s="84">
        <v>0</v>
      </c>
      <c r="AE73" s="89">
        <f>SUM(C73,J73,T73,AD73,)</f>
        <v>1</v>
      </c>
    </row>
    <row r="74" s="24" customFormat="1" ht="12.75">
      <c r="A74" s="93" t="str">
        <f>DATA!A73</f>
        <v>PU (PU)</v>
      </c>
      <c r="B74" s="93" t="str">
        <f>DATA!C73&amp;" - "&amp;DATA!B73</f>
        <v>Kurátor výstavy - SR1</v>
      </c>
      <c r="C74" s="84">
        <f>SUM(D74:I74)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84">
        <f>SUM(K74:S74)</f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84">
        <f>SUM(U74:AC74)</f>
        <v>1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1</v>
      </c>
      <c r="AB74" s="24">
        <v>0</v>
      </c>
      <c r="AC74" s="24">
        <v>0</v>
      </c>
      <c r="AD74" s="84">
        <v>0</v>
      </c>
      <c r="AE74" s="89">
        <f>SUM(C74,J74,T74,AD74,)</f>
        <v>1</v>
      </c>
    </row>
    <row r="75" s="24" customFormat="1" ht="12.75">
      <c r="A75" s="93" t="str">
        <f>DATA!A74</f>
        <v>PU (PU)</v>
      </c>
      <c r="B75" s="93" t="str">
        <f>DATA!C74&amp;" - "&amp;DATA!B74</f>
        <v>Režisér - SR1</v>
      </c>
      <c r="C75" s="84">
        <f>SUM(D75:I75)</f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84">
        <f>SUM(K75:S75)</f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84">
        <f>SUM(U75:AC75)</f>
        <v>1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1</v>
      </c>
      <c r="AB75" s="24">
        <v>0</v>
      </c>
      <c r="AC75" s="24">
        <v>0</v>
      </c>
      <c r="AD75" s="84">
        <v>0</v>
      </c>
      <c r="AE75" s="89">
        <f>SUM(C75,J75,T75,AD75,)</f>
        <v>1</v>
      </c>
    </row>
    <row r="76" s="24" customFormat="1" ht="12.75">
      <c r="A76" s="93" t="str">
        <f>DATA!A75</f>
        <v>PU (PU)</v>
      </c>
      <c r="B76" s="93" t="str">
        <f>DATA!C75&amp;" - "&amp;DATA!B75</f>
        <v>Zbormajster - SR1</v>
      </c>
      <c r="C76" s="84">
        <f>SUM(D76:I76)</f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84">
        <f>SUM(K76:S76)</f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84">
        <f>SUM(U76:AC76)</f>
        <v>1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1</v>
      </c>
      <c r="AB76" s="24">
        <v>0</v>
      </c>
      <c r="AC76" s="24">
        <v>0</v>
      </c>
      <c r="AD76" s="84">
        <v>0</v>
      </c>
      <c r="AE76" s="89">
        <f>SUM(C76,J76,T76,AD76,)</f>
        <v>1</v>
      </c>
    </row>
    <row r="77" s="24" customFormat="1" ht="12.75">
      <c r="A77" s="93" t="str">
        <f>DATA!A76</f>
        <v>PU (PU)</v>
      </c>
      <c r="B77" s="93" t="str">
        <f>DATA!C76&amp;" - "&amp;DATA!B76</f>
        <v>Inštrumentalista - SR2</v>
      </c>
      <c r="C77" s="84">
        <f>SUM(D77:I77)</f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84">
        <f>SUM(K77:S77)</f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84">
        <f>SUM(U77:AC77)</f>
        <v>1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1</v>
      </c>
      <c r="AC77" s="24">
        <v>0</v>
      </c>
      <c r="AD77" s="84">
        <v>0</v>
      </c>
      <c r="AE77" s="89">
        <f>SUM(C77,J77,T77,AD77,)</f>
        <v>1</v>
      </c>
    </row>
    <row r="78" s="24" customFormat="1" ht="12.75">
      <c r="A78" s="93" t="str">
        <f>DATA!A77</f>
        <v>PU (PU)</v>
      </c>
      <c r="B78" s="93" t="str">
        <f>DATA!C77&amp;" - "&amp;DATA!B77</f>
        <v>Kurátor výstavy - SR2</v>
      </c>
      <c r="C78" s="84">
        <f>SUM(D78:I78)</f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84">
        <f>SUM(K78:S78)</f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84">
        <f>SUM(U78:AC78)</f>
        <v>2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2</v>
      </c>
      <c r="AC78" s="24">
        <v>0</v>
      </c>
      <c r="AD78" s="84">
        <v>0</v>
      </c>
      <c r="AE78" s="89">
        <f>SUM(C78,J78,T78,AD78,)</f>
        <v>2</v>
      </c>
    </row>
    <row r="79" s="24" customFormat="1" ht="12.75">
      <c r="A79" s="93" t="str">
        <f>DATA!A78</f>
        <v>PU (PU)</v>
      </c>
      <c r="B79" s="93" t="str">
        <f>DATA!C78&amp;" - "&amp;DATA!B78</f>
        <v>Výtvarník - SR2</v>
      </c>
      <c r="C79" s="84">
        <f>SUM(D79:I79)</f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84">
        <f>SUM(K79:S79)</f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84">
        <f>SUM(U79:AC79)</f>
        <v>2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2</v>
      </c>
      <c r="AC79" s="24">
        <v>0</v>
      </c>
      <c r="AD79" s="84">
        <v>0</v>
      </c>
      <c r="AE79" s="89">
        <f>SUM(C79,J79,T79,AD79,)</f>
        <v>2</v>
      </c>
    </row>
    <row r="80" s="24" customFormat="1" ht="12.75">
      <c r="A80" s="93" t="str">
        <f>DATA!A79</f>
        <v>PU (PU)</v>
      </c>
      <c r="B80" s="93" t="str">
        <f>DATA!C79&amp;" - "&amp;DATA!B79</f>
        <v>Zbormajster - SR2</v>
      </c>
      <c r="C80" s="84">
        <f>SUM(D80:I80)</f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84">
        <f>SUM(K80:S80)</f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84">
        <f>SUM(U80:AC80)</f>
        <v>1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1</v>
      </c>
      <c r="AC80" s="24">
        <v>0</v>
      </c>
      <c r="AD80" s="84">
        <v>0</v>
      </c>
      <c r="AE80" s="89">
        <f>SUM(C80,J80,T80,AD80,)</f>
        <v>1</v>
      </c>
    </row>
    <row r="81" s="24" customFormat="1" ht="12.75">
      <c r="A81" s="93" t="str">
        <f>DATA!A80</f>
        <v>PU (PU)</v>
      </c>
      <c r="B81" s="93" t="str">
        <f>DATA!C80&amp;" - "&amp;DATA!B80</f>
        <v>Dirigent - SR3</v>
      </c>
      <c r="C81" s="84">
        <f>SUM(D81:I81)</f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84">
        <f>SUM(K81:S81)</f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84">
        <f>SUM(U81:AC81)</f>
        <v>12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12</v>
      </c>
      <c r="AD81" s="84">
        <v>0</v>
      </c>
      <c r="AE81" s="89">
        <f>SUM(C81,J81,T81,AD81,)</f>
        <v>12</v>
      </c>
    </row>
    <row r="82" s="24" customFormat="1" ht="12.75">
      <c r="A82" s="93" t="str">
        <f>DATA!A81</f>
        <v>PU (PU)</v>
      </c>
      <c r="B82" s="93" t="str">
        <f>DATA!C81&amp;" - "&amp;DATA!B81</f>
        <v>Choreograf - SR3</v>
      </c>
      <c r="C82" s="84">
        <f>SUM(D82:I82)</f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84">
        <f>SUM(K82:S82)</f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84">
        <f>SUM(U82:AC82)</f>
        <v>6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6</v>
      </c>
      <c r="AD82" s="84">
        <v>0</v>
      </c>
      <c r="AE82" s="89">
        <f>SUM(C82,J82,T82,AD82,)</f>
        <v>6</v>
      </c>
    </row>
    <row r="83" s="24" customFormat="1" ht="12.75">
      <c r="A83" s="93" t="str">
        <f>DATA!A82</f>
        <v>PU (PU)</v>
      </c>
      <c r="B83" s="93" t="str">
        <f>DATA!C82&amp;" - "&amp;DATA!B82</f>
        <v>Inštrumentalista - SR3</v>
      </c>
      <c r="C83" s="84">
        <f>SUM(D83:I83)</f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84">
        <f>SUM(K83:S83)</f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84">
        <f>SUM(U83:AC83)</f>
        <v>13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13</v>
      </c>
      <c r="AD83" s="84">
        <v>0</v>
      </c>
      <c r="AE83" s="89">
        <f>SUM(C83,J83,T83,AD83,)</f>
        <v>13</v>
      </c>
    </row>
    <row r="84" s="24" customFormat="1" ht="12.75">
      <c r="A84" s="93" t="str">
        <f>DATA!A83</f>
        <v>PU (PU)</v>
      </c>
      <c r="B84" s="93" t="str">
        <f>DATA!C83&amp;" - "&amp;DATA!B83</f>
        <v>Inštrumentalista - sólista - SR3</v>
      </c>
      <c r="C84" s="84">
        <f>SUM(D84:I84)</f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84">
        <f>SUM(K84:S84)</f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84">
        <f>SUM(U84:AC84)</f>
        <v>1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1</v>
      </c>
      <c r="AD84" s="84">
        <v>0</v>
      </c>
      <c r="AE84" s="89">
        <f>SUM(C84,J84,T84,AD84,)</f>
        <v>1</v>
      </c>
    </row>
    <row r="85" s="24" customFormat="1" ht="12.75">
      <c r="A85" s="93" t="str">
        <f>DATA!A84</f>
        <v>PU (PU)</v>
      </c>
      <c r="B85" s="93" t="str">
        <f>DATA!C84&amp;" - "&amp;DATA!B84</f>
        <v>Výtvarník - SR3</v>
      </c>
      <c r="C85" s="84">
        <f>SUM(D85:I85)</f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84">
        <f>SUM(K85:S85)</f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84">
        <f>SUM(U85:AC85)</f>
        <v>136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136</v>
      </c>
      <c r="AD85" s="84">
        <v>0</v>
      </c>
      <c r="AE85" s="89">
        <f>SUM(C85,J85,T85,AD85,)</f>
        <v>136</v>
      </c>
    </row>
    <row r="86" s="24" customFormat="1" ht="12.75">
      <c r="A86" s="93" t="str">
        <f>DATA!A85</f>
        <v>PU (PU)</v>
      </c>
      <c r="B86" s="93" t="str">
        <f>DATA!C85&amp;" - "&amp;DATA!B85</f>
        <v>Zbormajster - SR3</v>
      </c>
      <c r="C86" s="84">
        <f>SUM(D86:I86)</f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84">
        <f>SUM(K86:S86)</f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84">
        <f>SUM(U86:AC86)</f>
        <v>4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4</v>
      </c>
      <c r="AD86" s="84">
        <v>0</v>
      </c>
      <c r="AE86" s="89">
        <f>SUM(C86,J86,T86,AD86,)</f>
        <v>4</v>
      </c>
    </row>
    <row r="87" s="24" customFormat="1" ht="12.75">
      <c r="A87" s="93" t="str">
        <f>DATA!A86</f>
        <v>PU (PU)</v>
      </c>
      <c r="B87" s="93" t="str">
        <f>DATA!C86&amp;" - "&amp;DATA!B86</f>
        <v>Autor storybordov, koncept artu - ZM1</v>
      </c>
      <c r="C87" s="84">
        <f>SUM(D87:I87)</f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84">
        <f>SUM(K87:S87)</f>
        <v>1</v>
      </c>
      <c r="K87" s="24">
        <v>1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84">
        <f>SUM(U87:AC87)</f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84">
        <v>0</v>
      </c>
      <c r="AE87" s="89">
        <f>SUM(C87,J87,T87,AD87,)</f>
        <v>1</v>
      </c>
    </row>
    <row r="88" s="24" customFormat="1" ht="12.75">
      <c r="A88" s="93" t="str">
        <f>DATA!A87</f>
        <v>UCM (UCM.Trnava)</v>
      </c>
      <c r="B88" s="93" t="str">
        <f>DATA!C87&amp;" - "&amp;DATA!B87</f>
        <v>Strihač zvuku - EM1</v>
      </c>
      <c r="C88" s="84">
        <f>SUM(D88:I88)</f>
        <v>1</v>
      </c>
      <c r="D88" s="24">
        <v>1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84">
        <f>SUM(K88:S88)</f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84">
        <f>SUM(U88:AC88)</f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84">
        <v>0</v>
      </c>
      <c r="AE88" s="89">
        <f>SUM(C88,J88,T88,AD88,)</f>
        <v>1</v>
      </c>
    </row>
    <row r="89" s="24" customFormat="1" ht="12.75">
      <c r="A89" s="93" t="str">
        <f>DATA!A88</f>
        <v>UCM (UCM.Trnava)</v>
      </c>
      <c r="B89" s="93" t="str">
        <f>DATA!C88&amp;" - "&amp;DATA!B88</f>
        <v>Zvukár - EM1</v>
      </c>
      <c r="C89" s="84">
        <f>SUM(D89:I89)</f>
        <v>1</v>
      </c>
      <c r="D89" s="24">
        <v>1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84">
        <f>SUM(K89:S89)</f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84">
        <f>SUM(U89:AC89)</f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84">
        <v>0</v>
      </c>
      <c r="AE89" s="89">
        <f>SUM(C89,J89,T89,AD89,)</f>
        <v>1</v>
      </c>
    </row>
    <row r="90" s="24" customFormat="1" ht="12.75">
      <c r="A90" s="93" t="str">
        <f>DATA!A89</f>
        <v>UCM (UCM.Trnava)</v>
      </c>
      <c r="B90" s="93" t="str">
        <f>DATA!C89&amp;" - "&amp;DATA!B89</f>
        <v>Výtvarník - EM3</v>
      </c>
      <c r="C90" s="84">
        <f>SUM(D90:I90)</f>
        <v>1</v>
      </c>
      <c r="D90" s="24">
        <v>0</v>
      </c>
      <c r="E90" s="24">
        <v>0</v>
      </c>
      <c r="F90" s="24">
        <v>1</v>
      </c>
      <c r="G90" s="24">
        <v>0</v>
      </c>
      <c r="H90" s="24">
        <v>0</v>
      </c>
      <c r="I90" s="24">
        <v>0</v>
      </c>
      <c r="J90" s="84">
        <f>SUM(K90:S90)</f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84">
        <f>SUM(U90:AC90)</f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84">
        <v>0</v>
      </c>
      <c r="AE90" s="89">
        <f>SUM(C90,J90,T90,AD90,)</f>
        <v>1</v>
      </c>
    </row>
    <row r="91" s="24" customFormat="1" ht="12.75">
      <c r="A91" s="93" t="str">
        <f>DATA!A90</f>
        <v>UCM (UCM.Trnava)</v>
      </c>
      <c r="B91" s="93" t="str">
        <f>DATA!C90&amp;" - "&amp;DATA!B90</f>
        <v>Strihač zvuku - EN2</v>
      </c>
      <c r="C91" s="84">
        <f>SUM(D91:I91)</f>
        <v>7</v>
      </c>
      <c r="D91" s="24">
        <v>0</v>
      </c>
      <c r="E91" s="24">
        <v>0</v>
      </c>
      <c r="F91" s="24">
        <v>0</v>
      </c>
      <c r="G91" s="24">
        <v>0</v>
      </c>
      <c r="H91" s="24">
        <v>7</v>
      </c>
      <c r="I91" s="24">
        <v>0</v>
      </c>
      <c r="J91" s="84">
        <f>SUM(K91:S91)</f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84">
        <f>SUM(U91:AC91)</f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84">
        <v>0</v>
      </c>
      <c r="AE91" s="89">
        <f>SUM(C91,J91,T91,AD91,)</f>
        <v>7</v>
      </c>
    </row>
    <row r="92" s="24" customFormat="1" ht="12.75">
      <c r="A92" s="93" t="str">
        <f>DATA!A91</f>
        <v>UCM (UCM.Trnava)</v>
      </c>
      <c r="B92" s="93" t="str">
        <f>DATA!C91&amp;" - "&amp;DATA!B91</f>
        <v>Strihač zvuku - SM2</v>
      </c>
      <c r="C92" s="84">
        <f>SUM(D92:I92)</f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84">
        <f>SUM(K92:S92)</f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84">
        <f>SUM(U92:AC92)</f>
        <v>1</v>
      </c>
      <c r="U92" s="24">
        <v>0</v>
      </c>
      <c r="V92" s="24">
        <v>1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84">
        <v>0</v>
      </c>
      <c r="AE92" s="89">
        <f>SUM(C92,J92,T92,AD92,)</f>
        <v>1</v>
      </c>
    </row>
    <row r="93" s="24" customFormat="1" ht="12.75">
      <c r="A93" s="93" t="str">
        <f>DATA!A92</f>
        <v>UCM (UCM.Trnava)</v>
      </c>
      <c r="B93" s="93" t="str">
        <f>DATA!C92&amp;" - "&amp;DATA!B92</f>
        <v>Autor 3D modelov - SM3</v>
      </c>
      <c r="C93" s="84">
        <f>SUM(D93:I93)</f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84">
        <f>SUM(K93:S93)</f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84">
        <f>SUM(U93:AC93)</f>
        <v>1</v>
      </c>
      <c r="U93" s="24">
        <v>0</v>
      </c>
      <c r="V93" s="24">
        <v>0</v>
      </c>
      <c r="W93" s="24">
        <v>1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84">
        <v>0</v>
      </c>
      <c r="AE93" s="89">
        <f>SUM(C93,J93,T93,AD93,)</f>
        <v>1</v>
      </c>
    </row>
    <row r="94" s="24" customFormat="1" ht="12.75">
      <c r="A94" s="93" t="str">
        <f>DATA!A93</f>
        <v>UCM (UCM.Trnava)</v>
      </c>
      <c r="B94" s="93" t="str">
        <f>DATA!C93&amp;" - "&amp;DATA!B93</f>
        <v>Autor 3D vizuálov - SM3</v>
      </c>
      <c r="C94" s="84">
        <f>SUM(D94:I94)</f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84">
        <f>SUM(K94:S94)</f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84">
        <f>SUM(U94:AC94)</f>
        <v>1</v>
      </c>
      <c r="U94" s="24">
        <v>0</v>
      </c>
      <c r="V94" s="24">
        <v>0</v>
      </c>
      <c r="W94" s="24">
        <v>1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84">
        <v>0</v>
      </c>
      <c r="AE94" s="89">
        <f>SUM(C94,J94,T94,AD94,)</f>
        <v>1</v>
      </c>
    </row>
    <row r="95" s="24" customFormat="1" ht="12.75">
      <c r="A95" s="93" t="str">
        <f>DATA!A94</f>
        <v>UCM (UCM.Trnava)</v>
      </c>
      <c r="B95" s="93" t="str">
        <f>DATA!C94&amp;" - "&amp;DATA!B94</f>
        <v>Autor výtvarného návrhu - SM3</v>
      </c>
      <c r="C95" s="84">
        <f>SUM(D95:I95)</f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84">
        <f>SUM(K95:S95)</f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84">
        <f>SUM(U95:AC95)</f>
        <v>1</v>
      </c>
      <c r="U95" s="24">
        <v>0</v>
      </c>
      <c r="V95" s="24">
        <v>0</v>
      </c>
      <c r="W95" s="24">
        <v>1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84">
        <v>0</v>
      </c>
      <c r="AE95" s="89">
        <f>SUM(C95,J95,T95,AD95,)</f>
        <v>1</v>
      </c>
    </row>
    <row r="96" s="24" customFormat="1" ht="12.75">
      <c r="A96" s="93" t="str">
        <f>DATA!A95</f>
        <v>UCM (UCM.Trnava)</v>
      </c>
      <c r="B96" s="93" t="str">
        <f>DATA!C95&amp;" - "&amp;DATA!B95</f>
        <v>Výtvarník - SM3</v>
      </c>
      <c r="C96" s="84">
        <f>SUM(D96:I96)</f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84">
        <f>SUM(K96:S96)</f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84">
        <f>SUM(U96:AC96)</f>
        <v>1</v>
      </c>
      <c r="U96" s="24">
        <v>0</v>
      </c>
      <c r="V96" s="24">
        <v>0</v>
      </c>
      <c r="W96" s="24">
        <v>1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84">
        <v>0</v>
      </c>
      <c r="AE96" s="89">
        <f>SUM(C96,J96,T96,AD96,)</f>
        <v>1</v>
      </c>
    </row>
    <row r="97" s="24" customFormat="1" ht="13.5" thickBot="1">
      <c r="A97" s="93" t="str">
        <f>DATA!A96</f>
        <v>UCM (UCM.Trnava)</v>
      </c>
      <c r="B97" s="93" t="str">
        <f>DATA!C96&amp;" - "&amp;DATA!B96</f>
        <v>Autor scenára - SN1</v>
      </c>
      <c r="C97" s="84">
        <f>SUM(D97:I97)</f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84">
        <f>SUM(K97:S97)</f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84">
        <f>SUM(U97:AC97)</f>
        <v>1</v>
      </c>
      <c r="U97" s="24">
        <v>0</v>
      </c>
      <c r="V97" s="24">
        <v>0</v>
      </c>
      <c r="W97" s="24">
        <v>0</v>
      </c>
      <c r="X97" s="24">
        <v>1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84">
        <v>0</v>
      </c>
      <c r="AE97" s="89">
        <f>SUM(C97,J97,T97,AD97,)</f>
        <v>1</v>
      </c>
    </row>
    <row r="98">
      <c r="A98" s="61" t="str">
        <f>DATA!A97</f>
        <v>UCM (UCM.Trnava)</v>
      </c>
      <c r="B98" s="61" t="str">
        <f>DATA!C97&amp;" - "&amp;DATA!B97</f>
        <v>Dizajnér - SN1</v>
      </c>
      <c r="C98" s="84">
        <f>SUM(D98:I98)</f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84">
        <f>SUM(K98:S98)</f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4">
        <f>SUM(U98:AC98)</f>
        <v>2</v>
      </c>
      <c r="U98" s="9">
        <v>0</v>
      </c>
      <c r="V98" s="9">
        <v>0</v>
      </c>
      <c r="W98" s="9">
        <v>0</v>
      </c>
      <c r="X98" s="9">
        <v>2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84">
        <v>0</v>
      </c>
      <c r="AE98" s="89">
        <f>SUM(C98,J98,T98,AD98,)</f>
        <v>2</v>
      </c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</row>
    <row r="99">
      <c r="A99" s="61" t="str">
        <f>DATA!A98</f>
        <v>UCM (UCM.Trnava)</v>
      </c>
      <c r="B99" s="61" t="str">
        <f>DATA!C98&amp;" - "&amp;DATA!B98</f>
        <v>Kurátor výstavy - SN1</v>
      </c>
      <c r="C99" s="84">
        <f>SUM(D99:I99)</f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84">
        <f>SUM(K99:S99)</f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84">
        <f>SUM(U99:AC99)</f>
        <v>1</v>
      </c>
      <c r="U99" s="17">
        <v>0</v>
      </c>
      <c r="V99" s="17">
        <v>0</v>
      </c>
      <c r="W99" s="17">
        <v>0</v>
      </c>
      <c r="X99" s="17">
        <v>1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84">
        <v>0</v>
      </c>
      <c r="AE99" s="89">
        <f>SUM(C99,J99,T99,AD99,)</f>
        <v>1</v>
      </c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</row>
    <row r="100">
      <c r="A100" s="61" t="str">
        <f>DATA!A99</f>
        <v>UCM (UCM.Trnava)</v>
      </c>
      <c r="B100" s="61" t="str">
        <f>DATA!C99&amp;" - "&amp;DATA!B99</f>
        <v>Režisér - SN1</v>
      </c>
      <c r="C100" s="84">
        <f>SUM(D100:I100)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84">
        <f>SUM(K100:S100)</f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84">
        <f>SUM(U100:AC100)</f>
        <v>3</v>
      </c>
      <c r="U100" s="17">
        <v>0</v>
      </c>
      <c r="V100" s="17">
        <v>0</v>
      </c>
      <c r="W100" s="17">
        <v>0</v>
      </c>
      <c r="X100" s="17">
        <v>3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84">
        <v>0</v>
      </c>
      <c r="AE100" s="89">
        <f>SUM(C100,J100,T100,AD100,)</f>
        <v>3</v>
      </c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</row>
    <row r="101">
      <c r="A101" s="61" t="str">
        <f>DATA!A100</f>
        <v>UCM (UCM.Trnava)</v>
      </c>
      <c r="B101" s="61" t="str">
        <f>DATA!C100&amp;" - "&amp;DATA!B100</f>
        <v>Strihač zvuku - SN1</v>
      </c>
      <c r="C101" s="84">
        <f>SUM(D101:I101)</f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84">
        <f>SUM(K101:S101)</f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84">
        <f>SUM(U101:AC101)</f>
        <v>2</v>
      </c>
      <c r="U101" s="17">
        <v>0</v>
      </c>
      <c r="V101" s="17">
        <v>0</v>
      </c>
      <c r="W101" s="17">
        <v>0</v>
      </c>
      <c r="X101" s="17">
        <v>2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84">
        <v>0</v>
      </c>
      <c r="AE101" s="89">
        <f>SUM(C101,J101,T101,AD101,)</f>
        <v>2</v>
      </c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</row>
    <row r="102">
      <c r="A102" s="61" t="str">
        <f>DATA!A101</f>
        <v>UCM (UCM.Trnava)</v>
      </c>
      <c r="B102" s="97" t="str">
        <f>DATA!C101&amp;" - "&amp;DATA!B101</f>
        <v>Výtvarník - SN1</v>
      </c>
      <c r="C102" s="84">
        <f>SUM(D102:I102)</f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84">
        <f>SUM(K102:S102)</f>
        <v>0</v>
      </c>
      <c r="K102" s="13">
        <v>0</v>
      </c>
      <c r="L102" s="13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84">
        <f>SUM(U102:AC102)</f>
        <v>11</v>
      </c>
      <c r="U102">
        <v>0</v>
      </c>
      <c r="V102">
        <v>0</v>
      </c>
      <c r="W102">
        <v>0</v>
      </c>
      <c r="X102">
        <v>11</v>
      </c>
      <c r="Y102">
        <v>0</v>
      </c>
      <c r="Z102">
        <v>0</v>
      </c>
      <c r="AA102">
        <v>0</v>
      </c>
      <c r="AB102">
        <v>0</v>
      </c>
      <c r="AC102">
        <v>0</v>
      </c>
      <c r="AD102" s="84">
        <v>0</v>
      </c>
      <c r="AE102" s="89">
        <f>SUM(C102,J102,T102,AD102,)</f>
        <v>11</v>
      </c>
    </row>
    <row r="103">
      <c r="A103" s="61" t="str">
        <f>DATA!A102</f>
        <v>UCM (UCM.Trnava)</v>
      </c>
      <c r="B103" s="97" t="str">
        <f>DATA!C102&amp;" - "&amp;DATA!B102</f>
        <v>Autor scenára - SN2</v>
      </c>
      <c r="C103" s="84">
        <f>SUM(D103:I103)</f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84">
        <f>SUM(K103:S103)</f>
        <v>0</v>
      </c>
      <c r="K103" s="13">
        <v>0</v>
      </c>
      <c r="L103" s="1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84">
        <f>SUM(U103:AC103)</f>
        <v>1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 s="84">
        <v>0</v>
      </c>
      <c r="AE103" s="89">
        <f>SUM(C103,J103,T103,AD103,)</f>
        <v>1</v>
      </c>
    </row>
    <row r="104">
      <c r="A104" s="61" t="str">
        <f>DATA!A103</f>
        <v>UCM (UCM.Trnava)</v>
      </c>
      <c r="B104" s="97" t="str">
        <f>DATA!C103&amp;" - "&amp;DATA!B103</f>
        <v>Dizajnér - SN2</v>
      </c>
      <c r="C104" s="84">
        <f>SUM(D104:I104)</f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84">
        <f>SUM(K104:S104)</f>
        <v>0</v>
      </c>
      <c r="K104" s="13">
        <v>0</v>
      </c>
      <c r="L104" s="13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84">
        <f>SUM(U104:AC104)</f>
        <v>14</v>
      </c>
      <c r="U104">
        <v>0</v>
      </c>
      <c r="V104">
        <v>0</v>
      </c>
      <c r="W104">
        <v>0</v>
      </c>
      <c r="X104">
        <v>0</v>
      </c>
      <c r="Y104">
        <v>14</v>
      </c>
      <c r="Z104">
        <v>0</v>
      </c>
      <c r="AA104">
        <v>0</v>
      </c>
      <c r="AB104">
        <v>0</v>
      </c>
      <c r="AC104">
        <v>0</v>
      </c>
      <c r="AD104" s="84">
        <v>0</v>
      </c>
      <c r="AE104" s="89">
        <f>SUM(C104,J104,T104,AD104,)</f>
        <v>14</v>
      </c>
    </row>
    <row r="105">
      <c r="A105" s="61" t="str">
        <f>DATA!A104</f>
        <v>UCM (UCM.Trnava)</v>
      </c>
      <c r="B105" s="97" t="str">
        <f>DATA!C104&amp;" - "&amp;DATA!B104</f>
        <v>Kameraman - SN2</v>
      </c>
      <c r="C105" s="84">
        <f>SUM(D105:I105)</f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84">
        <f>SUM(K105:S105)</f>
        <v>0</v>
      </c>
      <c r="K105" s="13">
        <v>0</v>
      </c>
      <c r="L105" s="13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84">
        <f>SUM(U105:AC105)</f>
        <v>1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 s="84">
        <v>0</v>
      </c>
      <c r="AE105" s="89">
        <f>SUM(C105,J105,T105,AD105,)</f>
        <v>1</v>
      </c>
    </row>
    <row r="106">
      <c r="A106" s="61" t="str">
        <f>DATA!A105</f>
        <v>UCM (UCM.Trnava)</v>
      </c>
      <c r="B106" s="97" t="str">
        <f>DATA!C105&amp;" - "&amp;DATA!B105</f>
        <v>Kolorista - SN2</v>
      </c>
      <c r="C106" s="84">
        <f>SUM(D106:I106)</f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84">
        <f>SUM(K106:S106)</f>
        <v>0</v>
      </c>
      <c r="K106" s="13">
        <v>0</v>
      </c>
      <c r="L106" s="13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84">
        <f>SUM(U106:AC106)</f>
        <v>1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 s="84">
        <v>0</v>
      </c>
      <c r="AE106" s="89">
        <f>SUM(C106,J106,T106,AD106,)</f>
        <v>1</v>
      </c>
    </row>
    <row r="107">
      <c r="A107" s="61" t="str">
        <f>DATA!A106</f>
        <v>UCM (UCM.Trnava)</v>
      </c>
      <c r="B107" s="97" t="str">
        <f>DATA!C106&amp;" - "&amp;DATA!B106</f>
        <v>Majster zvuku - SN2</v>
      </c>
      <c r="C107" s="84">
        <f>SUM(D107:I107)</f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84">
        <f>SUM(K107:S107)</f>
        <v>0</v>
      </c>
      <c r="K107" s="13">
        <v>0</v>
      </c>
      <c r="L107" s="13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84">
        <f>SUM(U107:AC107)</f>
        <v>1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 s="84">
        <v>0</v>
      </c>
      <c r="AE107" s="89">
        <f>SUM(C107,J107,T107,AD107,)</f>
        <v>1</v>
      </c>
    </row>
    <row r="108">
      <c r="A108" s="61" t="str">
        <f>DATA!A107</f>
        <v>UCM (UCM.Trnava)</v>
      </c>
      <c r="B108" s="97" t="str">
        <f>DATA!C107&amp;" - "&amp;DATA!B107</f>
        <v>Režisér - SN2</v>
      </c>
      <c r="C108" s="84">
        <f>SUM(D108:I108)</f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84">
        <f>SUM(K108:S108)</f>
        <v>0</v>
      </c>
      <c r="K108" s="13">
        <v>0</v>
      </c>
      <c r="L108" s="13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84">
        <f>SUM(U108:AC108)</f>
        <v>2</v>
      </c>
      <c r="U108">
        <v>0</v>
      </c>
      <c r="V108">
        <v>0</v>
      </c>
      <c r="W108">
        <v>0</v>
      </c>
      <c r="X108">
        <v>0</v>
      </c>
      <c r="Y108">
        <v>2</v>
      </c>
      <c r="Z108">
        <v>0</v>
      </c>
      <c r="AA108">
        <v>0</v>
      </c>
      <c r="AB108">
        <v>0</v>
      </c>
      <c r="AC108">
        <v>0</v>
      </c>
      <c r="AD108" s="84">
        <v>0</v>
      </c>
      <c r="AE108" s="89">
        <f>SUM(C108,J108,T108,AD108,)</f>
        <v>2</v>
      </c>
    </row>
    <row r="109">
      <c r="A109" s="61" t="str">
        <f>DATA!A108</f>
        <v>UCM (UCM.Trnava)</v>
      </c>
      <c r="B109" s="97" t="str">
        <f>DATA!C108&amp;" - "&amp;DATA!B108</f>
        <v>Strihač - SN2</v>
      </c>
      <c r="C109" s="84">
        <f>SUM(D109:I109)</f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84">
        <f>SUM(K109:S109)</f>
        <v>0</v>
      </c>
      <c r="K109" s="13">
        <v>0</v>
      </c>
      <c r="L109" s="13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84">
        <f>SUM(U109:AC109)</f>
        <v>1</v>
      </c>
      <c r="U109">
        <v>0</v>
      </c>
      <c r="V109">
        <v>0</v>
      </c>
      <c r="W109">
        <v>0</v>
      </c>
      <c r="X109">
        <v>0</v>
      </c>
      <c r="Y109">
        <v>1</v>
      </c>
      <c r="Z109">
        <v>0</v>
      </c>
      <c r="AA109">
        <v>0</v>
      </c>
      <c r="AB109">
        <v>0</v>
      </c>
      <c r="AC109">
        <v>0</v>
      </c>
      <c r="AD109" s="84">
        <v>0</v>
      </c>
      <c r="AE109" s="89">
        <f>SUM(C109,J109,T109,AD109,)</f>
        <v>1</v>
      </c>
    </row>
    <row r="110">
      <c r="A110" s="61" t="str">
        <f>DATA!A109</f>
        <v>UCM (UCM.Trnava)</v>
      </c>
      <c r="B110" s="97" t="str">
        <f>DATA!C109&amp;" - "&amp;DATA!B109</f>
        <v>Strihač zvuku - SN2</v>
      </c>
      <c r="C110" s="84">
        <f>SUM(D110:I110)</f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84">
        <f>SUM(K110:S110)</f>
        <v>0</v>
      </c>
      <c r="K110" s="13">
        <v>0</v>
      </c>
      <c r="L110" s="13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84">
        <f>SUM(U110:AC110)</f>
        <v>1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0</v>
      </c>
      <c r="AA110">
        <v>0</v>
      </c>
      <c r="AB110">
        <v>0</v>
      </c>
      <c r="AC110">
        <v>0</v>
      </c>
      <c r="AD110" s="84">
        <v>0</v>
      </c>
      <c r="AE110" s="89">
        <f>SUM(C110,J110,T110,AD110,)</f>
        <v>1</v>
      </c>
    </row>
    <row r="111">
      <c r="A111" s="61" t="str">
        <f>DATA!A110</f>
        <v>UCM (UCM.Trnava)</v>
      </c>
      <c r="B111" s="97" t="str">
        <f>DATA!C110&amp;" - "&amp;DATA!B110</f>
        <v>Výtvarník - SN2</v>
      </c>
      <c r="C111" s="84">
        <f>SUM(D111:I111)</f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84">
        <f>SUM(K111:S111)</f>
        <v>0</v>
      </c>
      <c r="K111" s="13">
        <v>0</v>
      </c>
      <c r="L111" s="13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84">
        <f>SUM(U111:AC111)</f>
        <v>8</v>
      </c>
      <c r="U111">
        <v>0</v>
      </c>
      <c r="V111">
        <v>0</v>
      </c>
      <c r="W111">
        <v>0</v>
      </c>
      <c r="X111">
        <v>0</v>
      </c>
      <c r="Y111">
        <v>8</v>
      </c>
      <c r="Z111">
        <v>0</v>
      </c>
      <c r="AA111">
        <v>0</v>
      </c>
      <c r="AB111">
        <v>0</v>
      </c>
      <c r="AC111">
        <v>0</v>
      </c>
      <c r="AD111" s="84">
        <v>0</v>
      </c>
      <c r="AE111" s="89">
        <f>SUM(C111,J111,T111,AD111,)</f>
        <v>8</v>
      </c>
    </row>
    <row r="112">
      <c r="A112" s="61" t="str">
        <f>DATA!A111</f>
        <v>UCM (UCM.Trnava)</v>
      </c>
      <c r="B112" s="97" t="str">
        <f>DATA!C111&amp;" - "&amp;DATA!B111</f>
        <v>Asistent strihu - SN3</v>
      </c>
      <c r="C112" s="84">
        <f>SUM(D112:I112)</f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84">
        <f>SUM(K112:S112)</f>
        <v>0</v>
      </c>
      <c r="K112" s="13">
        <v>0</v>
      </c>
      <c r="L112" s="13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84">
        <f>SUM(U112:AC112)</f>
        <v>1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1</v>
      </c>
      <c r="AA112">
        <v>0</v>
      </c>
      <c r="AB112">
        <v>0</v>
      </c>
      <c r="AC112">
        <v>0</v>
      </c>
      <c r="AD112" s="84">
        <v>0</v>
      </c>
      <c r="AE112" s="89">
        <f>SUM(C112,J112,T112,AD112,)</f>
        <v>1</v>
      </c>
    </row>
    <row r="113">
      <c r="A113" s="61" t="str">
        <f>DATA!A112</f>
        <v>UCM (UCM.Trnava)</v>
      </c>
      <c r="B113" s="97" t="str">
        <f>DATA!C112&amp;" - "&amp;DATA!B112</f>
        <v>Autor 3D modelov - SN3</v>
      </c>
      <c r="C113" s="84">
        <f>SUM(D113:I113)</f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84">
        <f>SUM(K113:S113)</f>
        <v>0</v>
      </c>
      <c r="K113" s="13">
        <v>0</v>
      </c>
      <c r="L113" s="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84">
        <f>SUM(U113:AC113)</f>
        <v>1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1</v>
      </c>
      <c r="AA113">
        <v>0</v>
      </c>
      <c r="AB113">
        <v>0</v>
      </c>
      <c r="AC113">
        <v>0</v>
      </c>
      <c r="AD113" s="84">
        <v>0</v>
      </c>
      <c r="AE113" s="89">
        <f>SUM(C113,J113,T113,AD113,)</f>
        <v>1</v>
      </c>
    </row>
    <row r="114">
      <c r="A114" s="61" t="str">
        <f>DATA!A113</f>
        <v>UCM (UCM.Trnava)</v>
      </c>
      <c r="B114" s="97" t="str">
        <f>DATA!C113&amp;" - "&amp;DATA!B113</f>
        <v>Autor animácie - SN3</v>
      </c>
      <c r="C114" s="84">
        <f>SUM(D114:I114)</f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84">
        <f>SUM(K114:S114)</f>
        <v>0</v>
      </c>
      <c r="K114" s="13">
        <v>0</v>
      </c>
      <c r="L114" s="13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84">
        <f>SUM(U114:AC114)</f>
        <v>2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2</v>
      </c>
      <c r="AA114">
        <v>0</v>
      </c>
      <c r="AB114">
        <v>0</v>
      </c>
      <c r="AC114">
        <v>0</v>
      </c>
      <c r="AD114" s="84">
        <v>0</v>
      </c>
      <c r="AE114" s="89">
        <f>SUM(C114,J114,T114,AD114,)</f>
        <v>2</v>
      </c>
    </row>
    <row r="115">
      <c r="A115" s="61" t="str">
        <f>DATA!A114</f>
        <v>UCM (UCM.Trnava)</v>
      </c>
      <c r="B115" s="97" t="str">
        <f>DATA!C114&amp;" - "&amp;DATA!B114</f>
        <v>Autor grafiky - SN3</v>
      </c>
      <c r="C115" s="84">
        <f>SUM(D115:I115)</f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84">
        <f>SUM(K115:S115)</f>
        <v>0</v>
      </c>
      <c r="K115" s="13">
        <v>0</v>
      </c>
      <c r="L115" s="13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84">
        <f>SUM(U115:AC115)</f>
        <v>3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3</v>
      </c>
      <c r="AA115">
        <v>0</v>
      </c>
      <c r="AB115">
        <v>0</v>
      </c>
      <c r="AC115">
        <v>0</v>
      </c>
      <c r="AD115" s="84">
        <v>0</v>
      </c>
      <c r="AE115" s="89">
        <f>SUM(C115,J115,T115,AD115,)</f>
        <v>3</v>
      </c>
    </row>
    <row r="116">
      <c r="A116" s="61" t="str">
        <f>DATA!A115</f>
        <v>UCM (UCM.Trnava)</v>
      </c>
      <c r="B116" s="97" t="str">
        <f>DATA!C115&amp;" - "&amp;DATA!B115</f>
        <v>Autor námetu - SN3</v>
      </c>
      <c r="C116" s="84">
        <f>SUM(D116:I116)</f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84">
        <f>SUM(K116:S116)</f>
        <v>0</v>
      </c>
      <c r="K116" s="13">
        <v>0</v>
      </c>
      <c r="L116" s="13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84">
        <f>SUM(U116:AC116)</f>
        <v>2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2</v>
      </c>
      <c r="AA116">
        <v>0</v>
      </c>
      <c r="AB116">
        <v>0</v>
      </c>
      <c r="AC116">
        <v>0</v>
      </c>
      <c r="AD116" s="84">
        <v>0</v>
      </c>
      <c r="AE116" s="89">
        <f>SUM(C116,J116,T116,AD116,)</f>
        <v>2</v>
      </c>
    </row>
    <row r="117">
      <c r="A117" s="61" t="str">
        <f>DATA!A116</f>
        <v>UCM (UCM.Trnava)</v>
      </c>
      <c r="B117" s="97" t="str">
        <f>DATA!C116&amp;" - "&amp;DATA!B116</f>
        <v>Autor storybordov, koncept artu - SN3</v>
      </c>
      <c r="C117" s="84">
        <f>SUM(D117:I117)</f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84">
        <f>SUM(K117:S117)</f>
        <v>0</v>
      </c>
      <c r="K117" s="13">
        <v>0</v>
      </c>
      <c r="L117" s="13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84">
        <f>SUM(U117:AC117)</f>
        <v>1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1</v>
      </c>
      <c r="AA117">
        <v>0</v>
      </c>
      <c r="AB117">
        <v>0</v>
      </c>
      <c r="AC117">
        <v>0</v>
      </c>
      <c r="AD117" s="84">
        <v>0</v>
      </c>
      <c r="AE117" s="89">
        <f>SUM(C117,J117,T117,AD117,)</f>
        <v>1</v>
      </c>
    </row>
    <row r="118">
      <c r="A118" s="61" t="str">
        <f>DATA!A117</f>
        <v>UCM (UCM.Trnava)</v>
      </c>
      <c r="B118" s="97" t="str">
        <f>DATA!C117&amp;" - "&amp;DATA!B117</f>
        <v>Dizajnér - SN3</v>
      </c>
      <c r="C118" s="84">
        <f>SUM(D118:I118)</f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84">
        <f>SUM(K118:S118)</f>
        <v>0</v>
      </c>
      <c r="K118" s="13">
        <v>0</v>
      </c>
      <c r="L118" s="13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84">
        <f>SUM(U118:AC118)</f>
        <v>5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5</v>
      </c>
      <c r="AA118">
        <v>0</v>
      </c>
      <c r="AB118">
        <v>0</v>
      </c>
      <c r="AC118">
        <v>0</v>
      </c>
      <c r="AD118" s="84">
        <v>0</v>
      </c>
      <c r="AE118" s="89">
        <f>SUM(C118,J118,T118,AD118,)</f>
        <v>5</v>
      </c>
    </row>
    <row r="119">
      <c r="A119" s="61" t="str">
        <f>DATA!A118</f>
        <v>UCM (UCM.Trnava)</v>
      </c>
      <c r="B119" s="97" t="str">
        <f>DATA!C118&amp;" - "&amp;DATA!B118</f>
        <v>Kameraman - SN3</v>
      </c>
      <c r="C119" s="84">
        <f>SUM(D119:I119)</f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84">
        <f>SUM(K119:S119)</f>
        <v>0</v>
      </c>
      <c r="K119" s="13">
        <v>0</v>
      </c>
      <c r="L119" s="13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84">
        <f>SUM(U119:AC119)</f>
        <v>13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13</v>
      </c>
      <c r="AA119">
        <v>0</v>
      </c>
      <c r="AB119">
        <v>0</v>
      </c>
      <c r="AC119">
        <v>0</v>
      </c>
      <c r="AD119" s="84">
        <v>0</v>
      </c>
      <c r="AE119" s="89">
        <f>SUM(C119,J119,T119,AD119,)</f>
        <v>13</v>
      </c>
    </row>
    <row r="120">
      <c r="A120" s="61" t="str">
        <f>DATA!A119</f>
        <v>UCM (UCM.Trnava)</v>
      </c>
      <c r="B120" s="97" t="str">
        <f>DATA!C119&amp;" - "&amp;DATA!B119</f>
        <v>Kolorista - SN3</v>
      </c>
      <c r="C120" s="84">
        <f>SUM(D120:I120)</f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84">
        <f>SUM(K120:S120)</f>
        <v>0</v>
      </c>
      <c r="K120" s="13">
        <v>0</v>
      </c>
      <c r="L120" s="13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84">
        <f>SUM(U120:AC120)</f>
        <v>14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14</v>
      </c>
      <c r="AA120">
        <v>0</v>
      </c>
      <c r="AB120">
        <v>0</v>
      </c>
      <c r="AC120">
        <v>0</v>
      </c>
      <c r="AD120" s="84">
        <v>0</v>
      </c>
      <c r="AE120" s="89">
        <f>SUM(C120,J120,T120,AD120,)</f>
        <v>14</v>
      </c>
    </row>
    <row r="121">
      <c r="A121" s="61" t="str">
        <f>DATA!A120</f>
        <v>UCM (UCM.Trnava)</v>
      </c>
      <c r="B121" s="97" t="str">
        <f>DATA!C120&amp;" - "&amp;DATA!B120</f>
        <v>Kurátor výstavy - SN3</v>
      </c>
      <c r="C121" s="84">
        <f>SUM(D121:I121)</f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84">
        <f>SUM(K121:S121)</f>
        <v>0</v>
      </c>
      <c r="K121" s="13">
        <v>0</v>
      </c>
      <c r="L121" s="13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84">
        <f>SUM(U121:AC121)</f>
        <v>1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1</v>
      </c>
      <c r="AA121">
        <v>0</v>
      </c>
      <c r="AB121">
        <v>0</v>
      </c>
      <c r="AC121">
        <v>0</v>
      </c>
      <c r="AD121" s="84">
        <v>0</v>
      </c>
      <c r="AE121" s="89">
        <f>SUM(C121,J121,T121,AD121,)</f>
        <v>1</v>
      </c>
    </row>
    <row r="122">
      <c r="A122" s="61" t="str">
        <f>DATA!A121</f>
        <v>UCM (UCM.Trnava)</v>
      </c>
      <c r="B122" s="97" t="str">
        <f>DATA!C121&amp;" - "&amp;DATA!B121</f>
        <v>Majster zvuku - SN3</v>
      </c>
      <c r="C122" s="84">
        <f>SUM(D122:I122)</f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84">
        <f>SUM(K122:S122)</f>
        <v>0</v>
      </c>
      <c r="K122" s="13">
        <v>0</v>
      </c>
      <c r="L122" s="13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84">
        <f>SUM(U122:AC122)</f>
        <v>14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14</v>
      </c>
      <c r="AA122">
        <v>0</v>
      </c>
      <c r="AB122">
        <v>0</v>
      </c>
      <c r="AC122">
        <v>0</v>
      </c>
      <c r="AD122" s="84">
        <v>0</v>
      </c>
      <c r="AE122" s="89">
        <f>SUM(C122,J122,T122,AD122,)</f>
        <v>14</v>
      </c>
    </row>
    <row r="123">
      <c r="A123" s="61" t="str">
        <f>DATA!A122</f>
        <v>UCM (UCM.Trnava)</v>
      </c>
      <c r="B123" s="97" t="str">
        <f>DATA!C122&amp;" - "&amp;DATA!B122</f>
        <v>Producent VFX - SN3</v>
      </c>
      <c r="C123" s="84">
        <f>SUM(D123:I123)</f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84">
        <f>SUM(K123:S123)</f>
        <v>0</v>
      </c>
      <c r="K123" s="13">
        <v>0</v>
      </c>
      <c r="L123" s="1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84">
        <f>SUM(U123:AC123)</f>
        <v>1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>
        <v>0</v>
      </c>
      <c r="AD123" s="84">
        <v>0</v>
      </c>
      <c r="AE123" s="89">
        <f>SUM(C123,J123,T123,AD123,)</f>
        <v>1</v>
      </c>
    </row>
    <row r="124">
      <c r="A124" s="61" t="str">
        <f>DATA!A123</f>
        <v>UCM (UCM.Trnava)</v>
      </c>
      <c r="B124" s="97" t="str">
        <f>DATA!C123&amp;" - "&amp;DATA!B123</f>
        <v>Režisér - SN3</v>
      </c>
      <c r="C124" s="84">
        <f>SUM(D124:I124)</f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84">
        <f>SUM(K124:S124)</f>
        <v>0</v>
      </c>
      <c r="K124" s="13">
        <v>0</v>
      </c>
      <c r="L124" s="13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84">
        <f>SUM(U124:AC124)</f>
        <v>13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13</v>
      </c>
      <c r="AA124">
        <v>0</v>
      </c>
      <c r="AB124">
        <v>0</v>
      </c>
      <c r="AC124">
        <v>0</v>
      </c>
      <c r="AD124" s="84">
        <v>0</v>
      </c>
      <c r="AE124" s="89">
        <f>SUM(C124,J124,T124,AD124,)</f>
        <v>13</v>
      </c>
    </row>
    <row r="125">
      <c r="A125" s="61" t="str">
        <f>DATA!A124</f>
        <v>UCM (UCM.Trnava)</v>
      </c>
      <c r="B125" s="97" t="str">
        <f>DATA!C124&amp;" - "&amp;DATA!B124</f>
        <v>Režisér animácie - SN3</v>
      </c>
      <c r="C125" s="84">
        <f>SUM(D125:I125)</f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84">
        <f>SUM(K125:S125)</f>
        <v>0</v>
      </c>
      <c r="K125" s="13">
        <v>0</v>
      </c>
      <c r="L125" s="13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84">
        <f>SUM(U125:AC125)</f>
        <v>1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</v>
      </c>
      <c r="AA125">
        <v>0</v>
      </c>
      <c r="AB125">
        <v>0</v>
      </c>
      <c r="AC125">
        <v>0</v>
      </c>
      <c r="AD125" s="84">
        <v>0</v>
      </c>
      <c r="AE125" s="89">
        <f>SUM(C125,J125,T125,AD125,)</f>
        <v>1</v>
      </c>
    </row>
    <row r="126">
      <c r="A126" s="61" t="str">
        <f>DATA!A125</f>
        <v>UCM (UCM.Trnava)</v>
      </c>
      <c r="B126" s="97" t="str">
        <f>DATA!C125&amp;" - "&amp;DATA!B125</f>
        <v>Strihač - SN3</v>
      </c>
      <c r="C126" s="84">
        <f>SUM(D126:I126)</f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84">
        <f>SUM(K126:S126)</f>
        <v>0</v>
      </c>
      <c r="K126" s="13">
        <v>0</v>
      </c>
      <c r="L126" s="13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84">
        <f>SUM(U126:AC126)</f>
        <v>14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14</v>
      </c>
      <c r="AA126">
        <v>0</v>
      </c>
      <c r="AB126">
        <v>0</v>
      </c>
      <c r="AC126">
        <v>0</v>
      </c>
      <c r="AD126" s="84">
        <v>0</v>
      </c>
      <c r="AE126" s="89">
        <f>SUM(C126,J126,T126,AD126,)</f>
        <v>14</v>
      </c>
    </row>
    <row r="127">
      <c r="A127" s="61" t="str">
        <f>DATA!A126</f>
        <v>UCM (UCM.Trnava)</v>
      </c>
      <c r="B127" s="97" t="str">
        <f>DATA!C126&amp;" - "&amp;DATA!B126</f>
        <v>Supervízor postprodukcie - SN3</v>
      </c>
      <c r="C127" s="84">
        <f>SUM(D127:I127)</f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84">
        <f>SUM(K127:S127)</f>
        <v>0</v>
      </c>
      <c r="K127" s="13">
        <v>0</v>
      </c>
      <c r="L127" s="13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84">
        <f>SUM(U127:AC127)</f>
        <v>14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14</v>
      </c>
      <c r="AA127">
        <v>0</v>
      </c>
      <c r="AB127">
        <v>0</v>
      </c>
      <c r="AC127">
        <v>0</v>
      </c>
      <c r="AD127" s="84">
        <v>0</v>
      </c>
      <c r="AE127" s="89">
        <f>SUM(C127,J127,T127,AD127,)</f>
        <v>14</v>
      </c>
    </row>
    <row r="128">
      <c r="A128" s="61" t="str">
        <f>DATA!A127</f>
        <v>UCM (UCM.Trnava)</v>
      </c>
      <c r="B128" s="97" t="str">
        <f>DATA!C127&amp;" - "&amp;DATA!B127</f>
        <v>Výtvarník - SN3</v>
      </c>
      <c r="C128" s="84">
        <f>SUM(D128:I128)</f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84">
        <f>SUM(K128:S128)</f>
        <v>0</v>
      </c>
      <c r="K128" s="13">
        <v>0</v>
      </c>
      <c r="L128" s="13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84">
        <f>SUM(U128:AC128)</f>
        <v>2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2</v>
      </c>
      <c r="AA128">
        <v>0</v>
      </c>
      <c r="AB128">
        <v>0</v>
      </c>
      <c r="AC128">
        <v>0</v>
      </c>
      <c r="AD128" s="84">
        <v>0</v>
      </c>
      <c r="AE128" s="89">
        <f>SUM(C128,J128,T128,AD128,)</f>
        <v>2</v>
      </c>
    </row>
    <row r="129">
      <c r="A129" s="61" t="str">
        <f>DATA!A128</f>
        <v>UCM (UCM.Trnava)</v>
      </c>
      <c r="B129" s="97" t="str">
        <f>DATA!C128&amp;" - "&amp;DATA!B128</f>
        <v>Asistent strihu - SR3</v>
      </c>
      <c r="C129" s="84">
        <f>SUM(D129:I129)</f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84">
        <f>SUM(K129:S129)</f>
        <v>0</v>
      </c>
      <c r="K129" s="13">
        <v>0</v>
      </c>
      <c r="L129" s="13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84">
        <f>SUM(U129:AC129)</f>
        <v>6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6</v>
      </c>
      <c r="AD129" s="84">
        <v>0</v>
      </c>
      <c r="AE129" s="89">
        <f>SUM(C129,J129,T129,AD129,)</f>
        <v>6</v>
      </c>
    </row>
    <row r="130">
      <c r="A130" s="61" t="str">
        <f>DATA!A129</f>
        <v>UCM (UCM.Trnava)</v>
      </c>
      <c r="B130" s="97" t="str">
        <f>DATA!C129&amp;" - "&amp;DATA!B129</f>
        <v>Autor animácie - SR3</v>
      </c>
      <c r="C130" s="84">
        <f>SUM(D130:I130)</f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84">
        <f>SUM(K130:S130)</f>
        <v>0</v>
      </c>
      <c r="K130" s="13">
        <v>0</v>
      </c>
      <c r="L130" s="13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84">
        <f>SUM(U130:AC130)</f>
        <v>16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16</v>
      </c>
      <c r="AD130" s="84">
        <v>0</v>
      </c>
      <c r="AE130" s="89">
        <f>SUM(C130,J130,T130,AD130,)</f>
        <v>16</v>
      </c>
    </row>
    <row r="131">
      <c r="A131" s="61" t="str">
        <f>DATA!A130</f>
        <v>UCM (UCM.Trnava)</v>
      </c>
      <c r="B131" s="97" t="str">
        <f>DATA!C130&amp;" - "&amp;DATA!B130</f>
        <v>Autor námetu - SR3</v>
      </c>
      <c r="C131" s="84">
        <f>SUM(D131:I131)</f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84">
        <f>SUM(K131:S131)</f>
        <v>0</v>
      </c>
      <c r="K131" s="13">
        <v>0</v>
      </c>
      <c r="L131" s="13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84">
        <f>SUM(U131:AC131)</f>
        <v>1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</v>
      </c>
      <c r="AD131" s="84">
        <v>0</v>
      </c>
      <c r="AE131" s="89">
        <f>SUM(C131,J131,T131,AD131,)</f>
        <v>1</v>
      </c>
    </row>
    <row r="132">
      <c r="A132" s="61" t="str">
        <f>DATA!A131</f>
        <v>UCM (UCM.Trnava)</v>
      </c>
      <c r="B132" s="97" t="str">
        <f>DATA!C131&amp;" - "&amp;DATA!B131</f>
        <v>Autor storylinov - SR3</v>
      </c>
      <c r="C132" s="84">
        <f>SUM(D132:I132)</f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84">
        <f>SUM(K132:S132)</f>
        <v>0</v>
      </c>
      <c r="K132" s="13">
        <v>0</v>
      </c>
      <c r="L132" s="13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84">
        <f>SUM(U132:AC132)</f>
        <v>1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1</v>
      </c>
      <c r="AD132" s="84">
        <v>0</v>
      </c>
      <c r="AE132" s="89">
        <f>SUM(C132,J132,T132,AD132,)</f>
        <v>1</v>
      </c>
    </row>
    <row r="133">
      <c r="A133" s="61" t="str">
        <f>DATA!A132</f>
        <v>UCM (UCM.Trnava)</v>
      </c>
      <c r="B133" s="97" t="str">
        <f>DATA!C132&amp;" - "&amp;DATA!B132</f>
        <v>Kameraman - SR3</v>
      </c>
      <c r="C133" s="84">
        <f>SUM(D133:I133)</f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84">
        <f>SUM(K133:S133)</f>
        <v>0</v>
      </c>
      <c r="K133" s="13">
        <v>0</v>
      </c>
      <c r="L133" s="1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84">
        <f>SUM(U133:AC133)</f>
        <v>20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20</v>
      </c>
      <c r="AD133" s="84">
        <v>0</v>
      </c>
      <c r="AE133" s="89">
        <f>SUM(C133,J133,T133,AD133,)</f>
        <v>20</v>
      </c>
    </row>
    <row r="134">
      <c r="A134" s="61" t="str">
        <f>DATA!A133</f>
        <v>UCM (UCM.Trnava)</v>
      </c>
      <c r="B134" s="97" t="str">
        <f>DATA!C133&amp;" - "&amp;DATA!B133</f>
        <v>Kolorista - SR3</v>
      </c>
      <c r="C134" s="84">
        <f>SUM(D134:I134)</f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84">
        <f>SUM(K134:S134)</f>
        <v>0</v>
      </c>
      <c r="K134" s="13">
        <v>0</v>
      </c>
      <c r="L134" s="13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84">
        <f>SUM(U134:AC134)</f>
        <v>14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14</v>
      </c>
      <c r="AD134" s="84">
        <v>0</v>
      </c>
      <c r="AE134" s="89">
        <f>SUM(C134,J134,T134,AD134,)</f>
        <v>14</v>
      </c>
    </row>
    <row r="135">
      <c r="A135" s="61" t="str">
        <f>DATA!A134</f>
        <v>UCM (UCM.Trnava)</v>
      </c>
      <c r="B135" s="97" t="str">
        <f>DATA!C134&amp;" - "&amp;DATA!B134</f>
        <v>Kurátor výstavy - SR3</v>
      </c>
      <c r="C135" s="84">
        <f>SUM(D135:I135)</f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84">
        <f>SUM(K135:S135)</f>
        <v>0</v>
      </c>
      <c r="K135" s="13">
        <v>0</v>
      </c>
      <c r="L135" s="13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84">
        <f>SUM(U135:AC135)</f>
        <v>2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2</v>
      </c>
      <c r="AD135" s="84">
        <v>0</v>
      </c>
      <c r="AE135" s="89">
        <f>SUM(C135,J135,T135,AD135,)</f>
        <v>2</v>
      </c>
    </row>
    <row r="136">
      <c r="A136" s="61" t="str">
        <f>DATA!A135</f>
        <v>UCM (UCM.Trnava)</v>
      </c>
      <c r="B136" s="97" t="str">
        <f>DATA!C135&amp;" - "&amp;DATA!B135</f>
        <v>Majster zvuku - SR3</v>
      </c>
      <c r="C136" s="84">
        <f>SUM(D136:I136)</f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84">
        <f>SUM(K136:S136)</f>
        <v>0</v>
      </c>
      <c r="K136" s="13">
        <v>0</v>
      </c>
      <c r="L136" s="13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84">
        <f>SUM(U136:AC136)</f>
        <v>5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5</v>
      </c>
      <c r="AD136" s="84">
        <v>0</v>
      </c>
      <c r="AE136" s="89">
        <f>SUM(C136,J136,T136,AD136,)</f>
        <v>5</v>
      </c>
    </row>
    <row r="137">
      <c r="A137" s="61" t="str">
        <f>DATA!A136</f>
        <v>UCM (UCM.Trnava)</v>
      </c>
      <c r="B137" s="97" t="str">
        <f>DATA!C136&amp;" - "&amp;DATA!B136</f>
        <v>Režisér - SR3</v>
      </c>
      <c r="C137" s="84">
        <f>SUM(D137:I137)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84">
        <f>SUM(K137:S137)</f>
        <v>0</v>
      </c>
      <c r="K137" s="13">
        <v>0</v>
      </c>
      <c r="L137" s="13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84">
        <f>SUM(U137:AC137)</f>
        <v>20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20</v>
      </c>
      <c r="AD137" s="84">
        <v>0</v>
      </c>
      <c r="AE137" s="89">
        <f>SUM(C137,J137,T137,AD137,)</f>
        <v>20</v>
      </c>
    </row>
    <row r="138">
      <c r="A138" s="61" t="str">
        <f>DATA!A137</f>
        <v>UCM (UCM.Trnava)</v>
      </c>
      <c r="B138" s="97" t="str">
        <f>DATA!C137&amp;" - "&amp;DATA!B137</f>
        <v>Strihač - SR3</v>
      </c>
      <c r="C138" s="84">
        <f>SUM(D138:I138)</f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84">
        <f>SUM(K138:S138)</f>
        <v>0</v>
      </c>
      <c r="K138" s="13">
        <v>0</v>
      </c>
      <c r="L138" s="13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84">
        <f>SUM(U138:AC138)</f>
        <v>20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20</v>
      </c>
      <c r="AD138" s="84">
        <v>0</v>
      </c>
      <c r="AE138" s="89">
        <f>SUM(C138,J138,T138,AD138,)</f>
        <v>20</v>
      </c>
    </row>
    <row r="139">
      <c r="A139" s="61" t="str">
        <f>DATA!A138</f>
        <v>UCM (UCM.Trnava)</v>
      </c>
      <c r="B139" s="97" t="str">
        <f>DATA!C138&amp;" - "&amp;DATA!B138</f>
        <v>Strihač zvuku - SR3</v>
      </c>
      <c r="C139" s="84">
        <f>SUM(D139:I139)</f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84">
        <f>SUM(K139:S139)</f>
        <v>0</v>
      </c>
      <c r="K139" s="13">
        <v>0</v>
      </c>
      <c r="L139" s="13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84">
        <f>SUM(U139:AC139)</f>
        <v>4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4</v>
      </c>
      <c r="AD139" s="84">
        <v>0</v>
      </c>
      <c r="AE139" s="89">
        <f>SUM(C139,J139,T139,AD139,)</f>
        <v>4</v>
      </c>
    </row>
    <row r="140">
      <c r="A140" s="61" t="str">
        <f>DATA!A139</f>
        <v>UCM (UCM.Trnava)</v>
      </c>
      <c r="B140" s="97" t="str">
        <f>DATA!C139&amp;" - "&amp;DATA!B139</f>
        <v>Supervízor postprodukcie - SR3</v>
      </c>
      <c r="C140" s="84">
        <f>SUM(D140:I140)</f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84">
        <f>SUM(K140:S140)</f>
        <v>0</v>
      </c>
      <c r="K140" s="13">
        <v>0</v>
      </c>
      <c r="L140" s="13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84">
        <f>SUM(U140:AC140)</f>
        <v>16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16</v>
      </c>
      <c r="AD140" s="84">
        <v>0</v>
      </c>
      <c r="AE140" s="89">
        <f>SUM(C140,J140,T140,AD140,)</f>
        <v>16</v>
      </c>
    </row>
    <row r="141">
      <c r="A141" s="61" t="str">
        <f>DATA!A140</f>
        <v>UCM (UCM.Trnava)</v>
      </c>
      <c r="B141" s="97" t="str">
        <f>DATA!C140&amp;" - "&amp;DATA!B140</f>
        <v>Výtvarník - ZN1</v>
      </c>
      <c r="C141" s="84">
        <f>SUM(D141:I141)</f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84">
        <f>SUM(K141:S141)</f>
        <v>1</v>
      </c>
      <c r="K141" s="13">
        <v>0</v>
      </c>
      <c r="L141" s="13">
        <v>0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0</v>
      </c>
      <c r="S141">
        <v>0</v>
      </c>
      <c r="T141" s="84">
        <f>SUM(U141:AC141)</f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s="84">
        <v>0</v>
      </c>
      <c r="AE141" s="89">
        <f>SUM(C141,J141,T141,AD141,)</f>
        <v>1</v>
      </c>
    </row>
    <row r="142">
      <c r="A142" s="61" t="str">
        <f>DATA!A141</f>
        <v>UKF (UKF.Nitra)</v>
      </c>
      <c r="B142" s="97" t="str">
        <f>DATA!C141&amp;" - "&amp;DATA!B141</f>
        <v>Inštrumentalista - sólista - EM3</v>
      </c>
      <c r="C142" s="84">
        <f>SUM(D142:I142)</f>
        <v>1</v>
      </c>
      <c r="D142" s="13">
        <v>0</v>
      </c>
      <c r="E142" s="13">
        <v>0</v>
      </c>
      <c r="F142" s="13">
        <v>1</v>
      </c>
      <c r="G142" s="13">
        <v>0</v>
      </c>
      <c r="H142" s="13">
        <v>0</v>
      </c>
      <c r="I142" s="13">
        <v>0</v>
      </c>
      <c r="J142" s="84">
        <f>SUM(K142:S142)</f>
        <v>0</v>
      </c>
      <c r="K142" s="13">
        <v>0</v>
      </c>
      <c r="L142" s="13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84">
        <f>SUM(U142:AC142)</f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s="84">
        <v>0</v>
      </c>
      <c r="AE142" s="89">
        <f>SUM(C142,J142,T142,AD142,)</f>
        <v>1</v>
      </c>
    </row>
    <row r="143">
      <c r="A143" s="61" t="str">
        <f>DATA!A142</f>
        <v>UKF (UKF.Nitra)</v>
      </c>
      <c r="B143" s="97" t="str">
        <f>DATA!C142&amp;" - "&amp;DATA!B142</f>
        <v>Inštrumentalista - sólista - EN1</v>
      </c>
      <c r="C143" s="84">
        <f>SUM(D143:I143)</f>
        <v>1</v>
      </c>
      <c r="D143" s="13">
        <v>0</v>
      </c>
      <c r="E143" s="13">
        <v>0</v>
      </c>
      <c r="F143" s="13">
        <v>0</v>
      </c>
      <c r="G143" s="13">
        <v>1</v>
      </c>
      <c r="H143" s="13">
        <v>0</v>
      </c>
      <c r="I143" s="13">
        <v>0</v>
      </c>
      <c r="J143" s="84">
        <f>SUM(K143:S143)</f>
        <v>0</v>
      </c>
      <c r="K143" s="13">
        <v>0</v>
      </c>
      <c r="L143" s="1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84">
        <f>SUM(U143:AC143)</f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s="84">
        <v>0</v>
      </c>
      <c r="AE143" s="89">
        <f>SUM(C143,J143,T143,AD143,)</f>
        <v>1</v>
      </c>
    </row>
    <row r="144">
      <c r="A144" s="61" t="str">
        <f>DATA!A143</f>
        <v>UKF (UKF.Nitra)</v>
      </c>
      <c r="B144" s="97" t="str">
        <f>DATA!C143&amp;" - "&amp;DATA!B143</f>
        <v>Inštrumentalista - sólista - EN3</v>
      </c>
      <c r="C144" s="84">
        <f>SUM(D144:I144)</f>
        <v>1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1</v>
      </c>
      <c r="J144" s="84">
        <f>SUM(K144:S144)</f>
        <v>0</v>
      </c>
      <c r="K144" s="13">
        <v>0</v>
      </c>
      <c r="L144" s="13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84">
        <f>SUM(U144:AC144)</f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s="84">
        <v>0</v>
      </c>
      <c r="AE144" s="89">
        <f>SUM(C144,J144,T144,AD144,)</f>
        <v>1</v>
      </c>
    </row>
    <row r="145">
      <c r="A145" s="61" t="str">
        <f>DATA!A144</f>
        <v>UKF (UKF.Nitra)</v>
      </c>
      <c r="B145" s="97" t="str">
        <f>DATA!C144&amp;" - "&amp;DATA!B144</f>
        <v>Inštrumentalista - sólista - SM1</v>
      </c>
      <c r="C145" s="84">
        <f>SUM(D145:I145)</f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84">
        <f>SUM(K145:S145)</f>
        <v>0</v>
      </c>
      <c r="K145" s="13">
        <v>0</v>
      </c>
      <c r="L145" s="13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84">
        <f>SUM(U145:AC145)</f>
        <v>2</v>
      </c>
      <c r="U145">
        <v>2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s="84">
        <v>0</v>
      </c>
      <c r="AE145" s="89">
        <f>SUM(C145,J145,T145,AD145,)</f>
        <v>2</v>
      </c>
    </row>
    <row r="146">
      <c r="A146" s="61" t="str">
        <f>DATA!A145</f>
        <v>UKF (UKF.Nitra)</v>
      </c>
      <c r="B146" s="97" t="str">
        <f>DATA!C145&amp;" - "&amp;DATA!B145</f>
        <v>Inštrumentalista - sólista - SM2</v>
      </c>
      <c r="C146" s="84">
        <f>SUM(D146:I146)</f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84">
        <f>SUM(K146:S146)</f>
        <v>0</v>
      </c>
      <c r="K146" s="13">
        <v>0</v>
      </c>
      <c r="L146" s="13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84">
        <f>SUM(U146:AC146)</f>
        <v>1</v>
      </c>
      <c r="U146">
        <v>0</v>
      </c>
      <c r="V146">
        <v>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s="84">
        <v>0</v>
      </c>
      <c r="AE146" s="89">
        <f>SUM(C146,J146,T146,AD146,)</f>
        <v>1</v>
      </c>
    </row>
    <row r="147">
      <c r="A147" s="61" t="str">
        <f>DATA!A146</f>
        <v>UKF (UKF.Nitra)</v>
      </c>
      <c r="B147" s="97" t="str">
        <f>DATA!C146&amp;" - "&amp;DATA!B146</f>
        <v>Inštrumentalista - sólista - SM3</v>
      </c>
      <c r="C147" s="84">
        <f>SUM(D147:I147)</f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84">
        <f>SUM(K147:S147)</f>
        <v>0</v>
      </c>
      <c r="K147" s="13">
        <v>0</v>
      </c>
      <c r="L147" s="13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84">
        <f>SUM(U147:AC147)</f>
        <v>17</v>
      </c>
      <c r="U147">
        <v>0</v>
      </c>
      <c r="V147">
        <v>0</v>
      </c>
      <c r="W147">
        <v>17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s="84">
        <v>0</v>
      </c>
      <c r="AE147" s="89">
        <f>SUM(C147,J147,T147,AD147,)</f>
        <v>17</v>
      </c>
    </row>
    <row r="148">
      <c r="A148" s="61" t="str">
        <f>DATA!A147</f>
        <v>UKF (UKF.Nitra)</v>
      </c>
      <c r="B148" s="97" t="str">
        <f>DATA!C147&amp;" - "&amp;DATA!B147</f>
        <v>Výtvarník - SM3</v>
      </c>
      <c r="C148" s="84">
        <f>SUM(D148:I148)</f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84">
        <f>SUM(K148:S148)</f>
        <v>0</v>
      </c>
      <c r="K148" s="13">
        <v>0</v>
      </c>
      <c r="L148" s="13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84">
        <f>SUM(U148:AC148)</f>
        <v>3</v>
      </c>
      <c r="U148">
        <v>0</v>
      </c>
      <c r="V148">
        <v>0</v>
      </c>
      <c r="W148">
        <v>3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s="84">
        <v>0</v>
      </c>
      <c r="AE148" s="89">
        <f>SUM(C148,J148,T148,AD148,)</f>
        <v>3</v>
      </c>
    </row>
    <row r="149">
      <c r="A149" s="61" t="str">
        <f>DATA!A148</f>
        <v>UKF (UKF.Nitra)</v>
      </c>
      <c r="B149" s="97" t="str">
        <f>DATA!C148&amp;" - "&amp;DATA!B148</f>
        <v>Autor dramatického diela - SN1</v>
      </c>
      <c r="C149" s="84">
        <f>SUM(D149:I149)</f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84">
        <f>SUM(K149:S149)</f>
        <v>0</v>
      </c>
      <c r="K149" s="13">
        <v>0</v>
      </c>
      <c r="L149" s="13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84">
        <f>SUM(U149:AC149)</f>
        <v>1</v>
      </c>
      <c r="U149">
        <v>0</v>
      </c>
      <c r="V149">
        <v>0</v>
      </c>
      <c r="W149">
        <v>0</v>
      </c>
      <c r="X149">
        <v>1</v>
      </c>
      <c r="Y149">
        <v>0</v>
      </c>
      <c r="Z149">
        <v>0</v>
      </c>
      <c r="AA149">
        <v>0</v>
      </c>
      <c r="AB149">
        <v>0</v>
      </c>
      <c r="AC149">
        <v>0</v>
      </c>
      <c r="AD149" s="84">
        <v>0</v>
      </c>
      <c r="AE149" s="89">
        <f>SUM(C149,J149,T149,AD149,)</f>
        <v>1</v>
      </c>
    </row>
    <row r="150">
      <c r="A150" s="61" t="str">
        <f>DATA!A149</f>
        <v>UKF (UKF.Nitra)</v>
      </c>
      <c r="B150" s="97" t="str">
        <f>DATA!C149&amp;" - "&amp;DATA!B149</f>
        <v>Dramaturg - SN1</v>
      </c>
      <c r="C150" s="84">
        <f>SUM(D150:I150)</f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84">
        <f>SUM(K150:S150)</f>
        <v>0</v>
      </c>
      <c r="K150" s="13">
        <v>0</v>
      </c>
      <c r="L150" s="13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84">
        <f>SUM(U150:AC150)</f>
        <v>1</v>
      </c>
      <c r="U150">
        <v>0</v>
      </c>
      <c r="V150">
        <v>0</v>
      </c>
      <c r="W150">
        <v>0</v>
      </c>
      <c r="X150">
        <v>1</v>
      </c>
      <c r="Y150">
        <v>0</v>
      </c>
      <c r="Z150">
        <v>0</v>
      </c>
      <c r="AA150">
        <v>0</v>
      </c>
      <c r="AB150">
        <v>0</v>
      </c>
      <c r="AC150">
        <v>0</v>
      </c>
      <c r="AD150" s="84">
        <v>0</v>
      </c>
      <c r="AE150" s="89">
        <f>SUM(C150,J150,T150,AD150,)</f>
        <v>1</v>
      </c>
    </row>
    <row r="151">
      <c r="A151" s="61" t="str">
        <f>DATA!A150</f>
        <v>UKF (UKF.Nitra)</v>
      </c>
      <c r="B151" s="97" t="str">
        <f>DATA!C150&amp;" - "&amp;DATA!B150</f>
        <v>Inštrumentalista - sólista - SN1</v>
      </c>
      <c r="C151" s="84">
        <f>SUM(D151:I151)</f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84">
        <f>SUM(K151:S151)</f>
        <v>0</v>
      </c>
      <c r="K151" s="13">
        <v>0</v>
      </c>
      <c r="L151" s="13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84">
        <f>SUM(U151:AC151)</f>
        <v>4</v>
      </c>
      <c r="U151">
        <v>0</v>
      </c>
      <c r="V151">
        <v>0</v>
      </c>
      <c r="W151">
        <v>0</v>
      </c>
      <c r="X151">
        <v>4</v>
      </c>
      <c r="Y151">
        <v>0</v>
      </c>
      <c r="Z151">
        <v>0</v>
      </c>
      <c r="AA151">
        <v>0</v>
      </c>
      <c r="AB151">
        <v>0</v>
      </c>
      <c r="AC151">
        <v>0</v>
      </c>
      <c r="AD151" s="84">
        <v>0</v>
      </c>
      <c r="AE151" s="89">
        <f>SUM(C151,J151,T151,AD151,)</f>
        <v>4</v>
      </c>
    </row>
    <row r="152">
      <c r="A152" s="61" t="str">
        <f>DATA!A151</f>
        <v>UKF (UKF.Nitra)</v>
      </c>
      <c r="B152" s="97" t="str">
        <f>DATA!C151&amp;" - "&amp;DATA!B151</f>
        <v>Režisér - SN1</v>
      </c>
      <c r="C152" s="84">
        <f>SUM(D152:I152)</f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84">
        <f>SUM(K152:S152)</f>
        <v>0</v>
      </c>
      <c r="K152" s="13">
        <v>0</v>
      </c>
      <c r="L152" s="13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84">
        <f>SUM(U152:AC152)</f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0</v>
      </c>
      <c r="AA152">
        <v>0</v>
      </c>
      <c r="AB152">
        <v>0</v>
      </c>
      <c r="AC152">
        <v>0</v>
      </c>
      <c r="AD152" s="84">
        <v>0</v>
      </c>
      <c r="AE152" s="89">
        <f>SUM(C152,J152,T152,AD152,)</f>
        <v>1</v>
      </c>
    </row>
    <row r="153">
      <c r="A153" s="61" t="str">
        <f>DATA!A152</f>
        <v>UKF (UKF.Nitra)</v>
      </c>
      <c r="B153" s="97" t="str">
        <f>DATA!C152&amp;" - "&amp;DATA!B152</f>
        <v>Výtvarník - SN1</v>
      </c>
      <c r="C153" s="84">
        <f>SUM(D153:I153)</f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84">
        <f>SUM(K153:S153)</f>
        <v>0</v>
      </c>
      <c r="K153" s="13">
        <v>0</v>
      </c>
      <c r="L153" s="1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84">
        <f>SUM(U153:AC153)</f>
        <v>3</v>
      </c>
      <c r="U153">
        <v>0</v>
      </c>
      <c r="V153">
        <v>0</v>
      </c>
      <c r="W153">
        <v>0</v>
      </c>
      <c r="X153">
        <v>3</v>
      </c>
      <c r="Y153">
        <v>0</v>
      </c>
      <c r="Z153">
        <v>0</v>
      </c>
      <c r="AA153">
        <v>0</v>
      </c>
      <c r="AB153">
        <v>0</v>
      </c>
      <c r="AC153">
        <v>0</v>
      </c>
      <c r="AD153" s="84">
        <v>0</v>
      </c>
      <c r="AE153" s="89">
        <f>SUM(C153,J153,T153,AD153,)</f>
        <v>3</v>
      </c>
    </row>
    <row r="154">
      <c r="A154" s="61" t="str">
        <f>DATA!A153</f>
        <v>UKF (UKF.Nitra)</v>
      </c>
      <c r="B154" s="97" t="str">
        <f>DATA!C153&amp;" - "&amp;DATA!B153</f>
        <v>Autor scenára - SN2</v>
      </c>
      <c r="C154" s="84">
        <f>SUM(D154:I154)</f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84">
        <f>SUM(K154:S154)</f>
        <v>0</v>
      </c>
      <c r="K154" s="13">
        <v>0</v>
      </c>
      <c r="L154" s="13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84">
        <f>SUM(U154:AC154)</f>
        <v>5</v>
      </c>
      <c r="U154">
        <v>0</v>
      </c>
      <c r="V154">
        <v>0</v>
      </c>
      <c r="W154">
        <v>0</v>
      </c>
      <c r="X154">
        <v>0</v>
      </c>
      <c r="Y154">
        <v>5</v>
      </c>
      <c r="Z154">
        <v>0</v>
      </c>
      <c r="AA154">
        <v>0</v>
      </c>
      <c r="AB154">
        <v>0</v>
      </c>
      <c r="AC154">
        <v>0</v>
      </c>
      <c r="AD154" s="84">
        <v>0</v>
      </c>
      <c r="AE154" s="89">
        <f>SUM(C154,J154,T154,AD154,)</f>
        <v>5</v>
      </c>
    </row>
    <row r="155">
      <c r="A155" s="61" t="str">
        <f>DATA!A154</f>
        <v>UKF (UKF.Nitra)</v>
      </c>
      <c r="B155" s="97" t="str">
        <f>DATA!C154&amp;" - "&amp;DATA!B154</f>
        <v>Hudobný dramaturg - SN2</v>
      </c>
      <c r="C155" s="84">
        <f>SUM(D155:I155)</f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84">
        <f>SUM(K155:S155)</f>
        <v>0</v>
      </c>
      <c r="K155" s="13">
        <v>0</v>
      </c>
      <c r="L155" s="13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84">
        <f>SUM(U155:AC155)</f>
        <v>5</v>
      </c>
      <c r="U155">
        <v>0</v>
      </c>
      <c r="V155">
        <v>0</v>
      </c>
      <c r="W155">
        <v>0</v>
      </c>
      <c r="X155">
        <v>0</v>
      </c>
      <c r="Y155">
        <v>5</v>
      </c>
      <c r="Z155">
        <v>0</v>
      </c>
      <c r="AA155">
        <v>0</v>
      </c>
      <c r="AB155">
        <v>0</v>
      </c>
      <c r="AC155">
        <v>0</v>
      </c>
      <c r="AD155" s="84">
        <v>0</v>
      </c>
      <c r="AE155" s="89">
        <f>SUM(C155,J155,T155,AD155,)</f>
        <v>5</v>
      </c>
    </row>
    <row r="156">
      <c r="A156" s="61" t="str">
        <f>DATA!A155</f>
        <v>UKF (UKF.Nitra)</v>
      </c>
      <c r="B156" s="97" t="str">
        <f>DATA!C155&amp;" - "&amp;DATA!B155</f>
        <v>Inštrumentalista - sólista - SN2</v>
      </c>
      <c r="C156" s="84">
        <f>SUM(D156:I156)</f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84">
        <f>SUM(K156:S156)</f>
        <v>0</v>
      </c>
      <c r="K156" s="13">
        <v>0</v>
      </c>
      <c r="L156" s="13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84">
        <f>SUM(U156:AC156)</f>
        <v>1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0</v>
      </c>
      <c r="AA156">
        <v>0</v>
      </c>
      <c r="AB156">
        <v>0</v>
      </c>
      <c r="AC156">
        <v>0</v>
      </c>
      <c r="AD156" s="84">
        <v>0</v>
      </c>
      <c r="AE156" s="89">
        <f>SUM(C156,J156,T156,AD156,)</f>
        <v>1</v>
      </c>
    </row>
    <row r="157">
      <c r="A157" s="61" t="str">
        <f>DATA!A156</f>
        <v>UKF (UKF.Nitra)</v>
      </c>
      <c r="B157" s="97" t="str">
        <f>DATA!C156&amp;" - "&amp;DATA!B156</f>
        <v>Kurátor výstavy - SN2</v>
      </c>
      <c r="C157" s="84">
        <f>SUM(D157:I157)</f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84">
        <f>SUM(K157:S157)</f>
        <v>0</v>
      </c>
      <c r="K157" s="13">
        <v>0</v>
      </c>
      <c r="L157" s="13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84">
        <f>SUM(U157:AC157)</f>
        <v>2</v>
      </c>
      <c r="U157">
        <v>0</v>
      </c>
      <c r="V157">
        <v>0</v>
      </c>
      <c r="W157">
        <v>0</v>
      </c>
      <c r="X157">
        <v>0</v>
      </c>
      <c r="Y157">
        <v>2</v>
      </c>
      <c r="Z157">
        <v>0</v>
      </c>
      <c r="AA157">
        <v>0</v>
      </c>
      <c r="AB157">
        <v>0</v>
      </c>
      <c r="AC157">
        <v>0</v>
      </c>
      <c r="AD157" s="84">
        <v>0</v>
      </c>
      <c r="AE157" s="89">
        <f>SUM(C157,J157,T157,AD157,)</f>
        <v>2</v>
      </c>
    </row>
    <row r="158">
      <c r="A158" s="61" t="str">
        <f>DATA!A157</f>
        <v>UKF (UKF.Nitra)</v>
      </c>
      <c r="B158" s="97" t="str">
        <f>DATA!C157&amp;" - "&amp;DATA!B157</f>
        <v>Režisér - SN2</v>
      </c>
      <c r="C158" s="84">
        <f>SUM(D158:I158)</f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84">
        <f>SUM(K158:S158)</f>
        <v>0</v>
      </c>
      <c r="K158" s="13">
        <v>0</v>
      </c>
      <c r="L158" s="13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84">
        <f>SUM(U158:AC158)</f>
        <v>5</v>
      </c>
      <c r="U158">
        <v>0</v>
      </c>
      <c r="V158">
        <v>0</v>
      </c>
      <c r="W158">
        <v>0</v>
      </c>
      <c r="X158">
        <v>0</v>
      </c>
      <c r="Y158">
        <v>5</v>
      </c>
      <c r="Z158">
        <v>0</v>
      </c>
      <c r="AA158">
        <v>0</v>
      </c>
      <c r="AB158">
        <v>0</v>
      </c>
      <c r="AC158">
        <v>0</v>
      </c>
      <c r="AD158" s="84">
        <v>0</v>
      </c>
      <c r="AE158" s="89">
        <f>SUM(C158,J158,T158,AD158,)</f>
        <v>5</v>
      </c>
    </row>
    <row r="159">
      <c r="A159" s="61" t="str">
        <f>DATA!A158</f>
        <v>UKF (UKF.Nitra)</v>
      </c>
      <c r="B159" s="97" t="str">
        <f>DATA!C158&amp;" - "&amp;DATA!B158</f>
        <v>Výtvarník - SN2</v>
      </c>
      <c r="C159" s="84">
        <f>SUM(D159:I159)</f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84">
        <f>SUM(K159:S159)</f>
        <v>0</v>
      </c>
      <c r="K159" s="13">
        <v>0</v>
      </c>
      <c r="L159" s="13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84">
        <f>SUM(U159:AC159)</f>
        <v>9</v>
      </c>
      <c r="U159">
        <v>0</v>
      </c>
      <c r="V159">
        <v>0</v>
      </c>
      <c r="W159">
        <v>0</v>
      </c>
      <c r="X159">
        <v>0</v>
      </c>
      <c r="Y159">
        <v>9</v>
      </c>
      <c r="Z159">
        <v>0</v>
      </c>
      <c r="AA159">
        <v>0</v>
      </c>
      <c r="AB159">
        <v>0</v>
      </c>
      <c r="AC159">
        <v>0</v>
      </c>
      <c r="AD159" s="84">
        <v>0</v>
      </c>
      <c r="AE159" s="89">
        <f>SUM(C159,J159,T159,AD159,)</f>
        <v>9</v>
      </c>
    </row>
    <row r="160">
      <c r="A160" s="61" t="str">
        <f>DATA!A159</f>
        <v>UKF (UKF.Nitra)</v>
      </c>
      <c r="B160" s="97" t="str">
        <f>DATA!C159&amp;" - "&amp;DATA!B159</f>
        <v>Asistent réžie - SN3</v>
      </c>
      <c r="C160" s="84">
        <f>SUM(D160:I160)</f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84">
        <f>SUM(K160:S160)</f>
        <v>0</v>
      </c>
      <c r="K160" s="13">
        <v>0</v>
      </c>
      <c r="L160" s="13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84">
        <f>SUM(U160:AC160)</f>
        <v>5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5</v>
      </c>
      <c r="AA160">
        <v>0</v>
      </c>
      <c r="AB160">
        <v>0</v>
      </c>
      <c r="AC160">
        <v>0</v>
      </c>
      <c r="AD160" s="84">
        <v>0</v>
      </c>
      <c r="AE160" s="89">
        <f>SUM(C160,J160,T160,AD160,)</f>
        <v>5</v>
      </c>
    </row>
    <row r="161">
      <c r="A161" s="61" t="str">
        <f>DATA!A160</f>
        <v>UKF (UKF.Nitra)</v>
      </c>
      <c r="B161" s="97" t="str">
        <f>DATA!C160&amp;" - "&amp;DATA!B160</f>
        <v>Inštrumentalista - sólista - SN3</v>
      </c>
      <c r="C161" s="84">
        <f>SUM(D161:I161)</f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84">
        <f>SUM(K161:S161)</f>
        <v>0</v>
      </c>
      <c r="K161" s="13">
        <v>0</v>
      </c>
      <c r="L161" s="13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84">
        <f>SUM(U161:AC161)</f>
        <v>9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9</v>
      </c>
      <c r="AA161">
        <v>0</v>
      </c>
      <c r="AB161">
        <v>0</v>
      </c>
      <c r="AC161">
        <v>0</v>
      </c>
      <c r="AD161" s="84">
        <v>0</v>
      </c>
      <c r="AE161" s="89">
        <f>SUM(C161,J161,T161,AD161,)</f>
        <v>9</v>
      </c>
    </row>
    <row r="162">
      <c r="A162" s="61" t="str">
        <f>DATA!A161</f>
        <v>UKF (UKF.Nitra)</v>
      </c>
      <c r="B162" s="97" t="str">
        <f>DATA!C161&amp;" - "&amp;DATA!B161</f>
        <v>Spevák - sólista - SN3</v>
      </c>
      <c r="C162" s="84">
        <f>SUM(D162:I162)</f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84">
        <f>SUM(K162:S162)</f>
        <v>0</v>
      </c>
      <c r="K162" s="13">
        <v>0</v>
      </c>
      <c r="L162" s="13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84">
        <f>SUM(U162:AC162)</f>
        <v>7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7</v>
      </c>
      <c r="AA162">
        <v>0</v>
      </c>
      <c r="AB162">
        <v>0</v>
      </c>
      <c r="AC162">
        <v>0</v>
      </c>
      <c r="AD162" s="84">
        <v>0</v>
      </c>
      <c r="AE162" s="89">
        <f>SUM(C162,J162,T162,AD162,)</f>
        <v>7</v>
      </c>
    </row>
    <row r="163">
      <c r="A163" s="61" t="str">
        <f>DATA!A162</f>
        <v>UKF (UKF.Nitra)</v>
      </c>
      <c r="B163" s="97" t="str">
        <f>DATA!C162&amp;" - "&amp;DATA!B162</f>
        <v>Výtvarník - SN3</v>
      </c>
      <c r="C163" s="84">
        <f>SUM(D163:I163)</f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84">
        <f>SUM(K163:S163)</f>
        <v>0</v>
      </c>
      <c r="K163" s="13">
        <v>0</v>
      </c>
      <c r="L163" s="1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84">
        <f>SUM(U163:AC163)</f>
        <v>27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27</v>
      </c>
      <c r="AA163">
        <v>0</v>
      </c>
      <c r="AB163">
        <v>0</v>
      </c>
      <c r="AC163">
        <v>0</v>
      </c>
      <c r="AD163" s="84">
        <v>0</v>
      </c>
      <c r="AE163" s="89">
        <f>SUM(C163,J163,T163,AD163,)</f>
        <v>27</v>
      </c>
    </row>
    <row r="164">
      <c r="A164" s="61" t="str">
        <f>DATA!A163</f>
        <v>UKF (UKF.Nitra)</v>
      </c>
      <c r="B164" s="97" t="str">
        <f>DATA!C163&amp;" - "&amp;DATA!B163</f>
        <v>Dramaturg projektu - SR1</v>
      </c>
      <c r="C164" s="84">
        <f>SUM(D164:I164)</f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84">
        <f>SUM(K164:S164)</f>
        <v>0</v>
      </c>
      <c r="K164" s="13">
        <v>0</v>
      </c>
      <c r="L164" s="13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84">
        <f>SUM(U164:AC164)</f>
        <v>1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1</v>
      </c>
      <c r="AB164">
        <v>0</v>
      </c>
      <c r="AC164">
        <v>0</v>
      </c>
      <c r="AD164" s="84">
        <v>0</v>
      </c>
      <c r="AE164" s="89">
        <f>SUM(C164,J164,T164,AD164,)</f>
        <v>1</v>
      </c>
    </row>
    <row r="165">
      <c r="A165" s="61" t="str">
        <f>DATA!A164</f>
        <v>UKF (UKF.Nitra)</v>
      </c>
      <c r="B165" s="97" t="str">
        <f>DATA!C164&amp;" - "&amp;DATA!B164</f>
        <v>Inštrumentalista - sólista - SR1</v>
      </c>
      <c r="C165" s="84">
        <f>SUM(D165:I165)</f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84">
        <f>SUM(K165:S165)</f>
        <v>0</v>
      </c>
      <c r="K165" s="13">
        <v>0</v>
      </c>
      <c r="L165" s="13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84">
        <f>SUM(U165:AC165)</f>
        <v>10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10</v>
      </c>
      <c r="AB165">
        <v>0</v>
      </c>
      <c r="AC165">
        <v>0</v>
      </c>
      <c r="AD165" s="84">
        <v>0</v>
      </c>
      <c r="AE165" s="89">
        <f>SUM(C165,J165,T165,AD165,)</f>
        <v>10</v>
      </c>
    </row>
    <row r="166">
      <c r="A166" s="61" t="str">
        <f>DATA!A165</f>
        <v>UKF (UKF.Nitra)</v>
      </c>
      <c r="B166" s="97" t="str">
        <f>DATA!C165&amp;" - "&amp;DATA!B165</f>
        <v>Výtvarník - SR1</v>
      </c>
      <c r="C166" s="84">
        <f>SUM(D166:I166)</f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84">
        <f>SUM(K166:S166)</f>
        <v>0</v>
      </c>
      <c r="K166" s="13">
        <v>0</v>
      </c>
      <c r="L166" s="13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84">
        <f>SUM(U166:AC166)</f>
        <v>7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7</v>
      </c>
      <c r="AB166">
        <v>0</v>
      </c>
      <c r="AC166">
        <v>0</v>
      </c>
      <c r="AD166" s="84">
        <v>0</v>
      </c>
      <c r="AE166" s="89">
        <f>SUM(C166,J166,T166,AD166,)</f>
        <v>7</v>
      </c>
    </row>
    <row r="167">
      <c r="A167" s="61" t="str">
        <f>DATA!A166</f>
        <v>UKF (UKF.Nitra)</v>
      </c>
      <c r="B167" s="97" t="str">
        <f>DATA!C166&amp;" - "&amp;DATA!B166</f>
        <v>Inštrumentalista - sólista - SR2</v>
      </c>
      <c r="C167" s="84">
        <f>SUM(D167:I167)</f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84">
        <f>SUM(K167:S167)</f>
        <v>0</v>
      </c>
      <c r="K167" s="13">
        <v>0</v>
      </c>
      <c r="L167" s="13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84">
        <f>SUM(U167:AC167)</f>
        <v>1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</v>
      </c>
      <c r="AC167">
        <v>0</v>
      </c>
      <c r="AD167" s="84">
        <v>0</v>
      </c>
      <c r="AE167" s="89">
        <f>SUM(C167,J167,T167,AD167,)</f>
        <v>1</v>
      </c>
    </row>
    <row r="168">
      <c r="A168" s="61" t="str">
        <f>DATA!A167</f>
        <v>UKF (UKF.Nitra)</v>
      </c>
      <c r="B168" s="97" t="str">
        <f>DATA!C167&amp;" - "&amp;DATA!B167</f>
        <v>Výtvarník - SR2</v>
      </c>
      <c r="C168" s="84">
        <f>SUM(D168:I168)</f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84">
        <f>SUM(K168:S168)</f>
        <v>0</v>
      </c>
      <c r="K168" s="13">
        <v>0</v>
      </c>
      <c r="L168" s="13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84">
        <f>SUM(U168:AC168)</f>
        <v>8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8</v>
      </c>
      <c r="AC168">
        <v>0</v>
      </c>
      <c r="AD168" s="84">
        <v>0</v>
      </c>
      <c r="AE168" s="89">
        <f>SUM(C168,J168,T168,AD168,)</f>
        <v>8</v>
      </c>
    </row>
    <row r="169">
      <c r="A169" s="61" t="str">
        <f>DATA!A168</f>
        <v>UKF (UKF.Nitra)</v>
      </c>
      <c r="B169" s="97" t="str">
        <f>DATA!C168&amp;" - "&amp;DATA!B168</f>
        <v>Inštrumentalista - sólista - SR3</v>
      </c>
      <c r="C169" s="84">
        <f>SUM(D169:I169)</f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84">
        <f>SUM(K169:S169)</f>
        <v>0</v>
      </c>
      <c r="K169" s="13">
        <v>0</v>
      </c>
      <c r="L169" s="13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84">
        <f>SUM(U169:AC169)</f>
        <v>65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65</v>
      </c>
      <c r="AD169" s="84">
        <v>0</v>
      </c>
      <c r="AE169" s="89">
        <f>SUM(C169,J169,T169,AD169,)</f>
        <v>65</v>
      </c>
    </row>
    <row r="170">
      <c r="A170" s="61" t="str">
        <f>DATA!A169</f>
        <v>UKF (UKF.Nitra)</v>
      </c>
      <c r="B170" s="97" t="str">
        <f>DATA!C169&amp;" - "&amp;DATA!B169</f>
        <v>Spevák - sólista - SR3</v>
      </c>
      <c r="C170" s="84">
        <f>SUM(D170:I170)</f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84">
        <f>SUM(K170:S170)</f>
        <v>0</v>
      </c>
      <c r="K170" s="13">
        <v>0</v>
      </c>
      <c r="L170" s="13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84">
        <f>SUM(U170:AC170)</f>
        <v>33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33</v>
      </c>
      <c r="AD170" s="84">
        <v>0</v>
      </c>
      <c r="AE170" s="89">
        <f>SUM(C170,J170,T170,AD170,)</f>
        <v>33</v>
      </c>
    </row>
    <row r="171">
      <c r="A171" s="61" t="str">
        <f>DATA!A170</f>
        <v>UKF (UKF.Nitra)</v>
      </c>
      <c r="B171" s="97" t="str">
        <f>DATA!C170&amp;" - "&amp;DATA!B170</f>
        <v>Výtvarník - SR3</v>
      </c>
      <c r="C171" s="84">
        <f>SUM(D171:I171)</f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84">
        <f>SUM(K171:S171)</f>
        <v>0</v>
      </c>
      <c r="K171" s="13">
        <v>0</v>
      </c>
      <c r="L171" s="13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84">
        <f>SUM(U171:AC171)</f>
        <v>3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3</v>
      </c>
      <c r="AD171" s="84">
        <v>0</v>
      </c>
      <c r="AE171" s="89">
        <f>SUM(C171,J171,T171,AD171,)</f>
        <v>3</v>
      </c>
    </row>
    <row r="172">
      <c r="A172" s="61" t="str">
        <f>DATA!A171</f>
        <v>UKF (UKF.Nitra)</v>
      </c>
      <c r="B172" s="97" t="str">
        <f>DATA!C171&amp;" - "&amp;DATA!B171</f>
        <v>Inštrumentalista - sólista - ZN1</v>
      </c>
      <c r="C172" s="84">
        <f>SUM(D172:I172)</f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84">
        <f>SUM(K172:S172)</f>
        <v>3</v>
      </c>
      <c r="K172" s="13">
        <v>0</v>
      </c>
      <c r="L172" s="13">
        <v>0</v>
      </c>
      <c r="M172">
        <v>0</v>
      </c>
      <c r="N172">
        <v>3</v>
      </c>
      <c r="O172">
        <v>0</v>
      </c>
      <c r="P172">
        <v>0</v>
      </c>
      <c r="Q172">
        <v>0</v>
      </c>
      <c r="R172">
        <v>0</v>
      </c>
      <c r="S172">
        <v>0</v>
      </c>
      <c r="T172" s="84">
        <f>SUM(U172:AC172)</f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s="84">
        <v>0</v>
      </c>
      <c r="AE172" s="89">
        <f>SUM(C172,J172,T172,AD172,)</f>
        <v>3</v>
      </c>
    </row>
    <row r="173">
      <c r="A173" s="61" t="str">
        <f>DATA!A172</f>
        <v>UMB (UMB.B.Bystrica)</v>
      </c>
      <c r="B173" s="97" t="str">
        <f>DATA!C172&amp;" - "&amp;DATA!B172</f>
        <v>Dramaturg - SM1</v>
      </c>
      <c r="C173" s="84">
        <f>SUM(D173:I173)</f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84">
        <f>SUM(K173:S173)</f>
        <v>0</v>
      </c>
      <c r="K173" s="13">
        <v>0</v>
      </c>
      <c r="L173" s="1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84">
        <f>SUM(U173:AC173)</f>
        <v>4</v>
      </c>
      <c r="U173">
        <v>4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s="84">
        <v>0</v>
      </c>
      <c r="AE173" s="89">
        <f>SUM(C173,J173,T173,AD173,)</f>
        <v>4</v>
      </c>
    </row>
    <row r="174">
      <c r="A174" s="61" t="str">
        <f>DATA!A173</f>
        <v>UMB (UMB.B.Bystrica)</v>
      </c>
      <c r="B174" s="97" t="str">
        <f>DATA!C173&amp;" - "&amp;DATA!B173</f>
        <v>Režisér - SM1</v>
      </c>
      <c r="C174" s="84">
        <f>SUM(D174:I174)</f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84">
        <f>SUM(K174:S174)</f>
        <v>0</v>
      </c>
      <c r="K174" s="13">
        <v>0</v>
      </c>
      <c r="L174" s="13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84">
        <f>SUM(U174:AC174)</f>
        <v>4</v>
      </c>
      <c r="U174">
        <v>4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s="84">
        <v>0</v>
      </c>
      <c r="AE174" s="89">
        <f>SUM(C174,J174,T174,AD174,)</f>
        <v>4</v>
      </c>
    </row>
    <row r="175">
      <c r="A175" s="61" t="str">
        <f>DATA!A174</f>
        <v>UMB (UMB.B.Bystrica)</v>
      </c>
      <c r="B175" s="97" t="str">
        <f>DATA!C174&amp;" - "&amp;DATA!B174</f>
        <v>Autor libreta - SN1</v>
      </c>
      <c r="C175" s="84">
        <f>SUM(D175:I175)</f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84">
        <f>SUM(K175:S175)</f>
        <v>0</v>
      </c>
      <c r="K175" s="13">
        <v>0</v>
      </c>
      <c r="L175" s="13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84">
        <f>SUM(U175:AC175)</f>
        <v>1</v>
      </c>
      <c r="U175">
        <v>0</v>
      </c>
      <c r="V175">
        <v>0</v>
      </c>
      <c r="W175">
        <v>0</v>
      </c>
      <c r="X175">
        <v>1</v>
      </c>
      <c r="Y175">
        <v>0</v>
      </c>
      <c r="Z175">
        <v>0</v>
      </c>
      <c r="AA175">
        <v>0</v>
      </c>
      <c r="AB175">
        <v>0</v>
      </c>
      <c r="AC175">
        <v>0</v>
      </c>
      <c r="AD175" s="84">
        <v>0</v>
      </c>
      <c r="AE175" s="89">
        <f>SUM(C175,J175,T175,AD175,)</f>
        <v>1</v>
      </c>
    </row>
    <row r="176">
      <c r="A176" s="61" t="str">
        <f>DATA!A175</f>
        <v>UMB (UMB.B.Bystrica)</v>
      </c>
      <c r="B176" s="97" t="str">
        <f>DATA!C175&amp;" - "&amp;DATA!B175</f>
        <v>Autor námetu - SN1</v>
      </c>
      <c r="C176" s="84">
        <f>SUM(D176:I176)</f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84">
        <f>SUM(K176:S176)</f>
        <v>0</v>
      </c>
      <c r="K176" s="13">
        <v>0</v>
      </c>
      <c r="L176" s="13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84">
        <f>SUM(U176:AC176)</f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0</v>
      </c>
      <c r="AA176">
        <v>0</v>
      </c>
      <c r="AB176">
        <v>0</v>
      </c>
      <c r="AC176">
        <v>0</v>
      </c>
      <c r="AD176" s="84">
        <v>0</v>
      </c>
      <c r="AE176" s="89">
        <f>SUM(C176,J176,T176,AD176,)</f>
        <v>1</v>
      </c>
    </row>
    <row r="177">
      <c r="A177" s="61" t="str">
        <f>DATA!A176</f>
        <v>UMB (UMB.B.Bystrica)</v>
      </c>
      <c r="B177" s="97" t="str">
        <f>DATA!C176&amp;" - "&amp;DATA!B176</f>
        <v>Autor scenára - SN1</v>
      </c>
      <c r="C177" s="84">
        <f>SUM(D177:I177)</f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84">
        <f>SUM(K177:S177)</f>
        <v>0</v>
      </c>
      <c r="K177" s="13">
        <v>0</v>
      </c>
      <c r="L177" s="13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84">
        <f>SUM(U177:AC177)</f>
        <v>2</v>
      </c>
      <c r="U177">
        <v>0</v>
      </c>
      <c r="V177">
        <v>0</v>
      </c>
      <c r="W177">
        <v>0</v>
      </c>
      <c r="X177">
        <v>2</v>
      </c>
      <c r="Y177">
        <v>0</v>
      </c>
      <c r="Z177">
        <v>0</v>
      </c>
      <c r="AA177">
        <v>0</v>
      </c>
      <c r="AB177">
        <v>0</v>
      </c>
      <c r="AC177">
        <v>0</v>
      </c>
      <c r="AD177" s="84">
        <v>0</v>
      </c>
      <c r="AE177" s="89">
        <f>SUM(C177,J177,T177,AD177,)</f>
        <v>2</v>
      </c>
    </row>
    <row r="178">
      <c r="A178" s="61" t="str">
        <f>DATA!A177</f>
        <v>UMB (UMB.B.Bystrica)</v>
      </c>
      <c r="B178" s="97" t="str">
        <f>DATA!C177&amp;" - "&amp;DATA!B177</f>
        <v>Autor textu - SN1</v>
      </c>
      <c r="C178" s="84">
        <f>SUM(D178:I178)</f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84">
        <f>SUM(K178:S178)</f>
        <v>0</v>
      </c>
      <c r="K178" s="13">
        <v>0</v>
      </c>
      <c r="L178" s="13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84">
        <f>SUM(U178:AC178)</f>
        <v>1</v>
      </c>
      <c r="U178">
        <v>0</v>
      </c>
      <c r="V178">
        <v>0</v>
      </c>
      <c r="W178">
        <v>0</v>
      </c>
      <c r="X178">
        <v>1</v>
      </c>
      <c r="Y178">
        <v>0</v>
      </c>
      <c r="Z178">
        <v>0</v>
      </c>
      <c r="AA178">
        <v>0</v>
      </c>
      <c r="AB178">
        <v>0</v>
      </c>
      <c r="AC178">
        <v>0</v>
      </c>
      <c r="AD178" s="84">
        <v>0</v>
      </c>
      <c r="AE178" s="89">
        <f>SUM(C178,J178,T178,AD178,)</f>
        <v>1</v>
      </c>
    </row>
    <row r="179">
      <c r="A179" s="61" t="str">
        <f>DATA!A178</f>
        <v>UMB (UMB.B.Bystrica)</v>
      </c>
      <c r="B179" s="97" t="str">
        <f>DATA!C178&amp;" - "&amp;DATA!B178</f>
        <v>Dramaturg - SN1</v>
      </c>
      <c r="C179" s="84">
        <f>SUM(D179:I179)</f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84">
        <f>SUM(K179:S179)</f>
        <v>0</v>
      </c>
      <c r="K179" s="13">
        <v>0</v>
      </c>
      <c r="L179" s="13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84">
        <f>SUM(U179:AC179)</f>
        <v>2</v>
      </c>
      <c r="U179">
        <v>0</v>
      </c>
      <c r="V179">
        <v>0</v>
      </c>
      <c r="W179">
        <v>0</v>
      </c>
      <c r="X179">
        <v>2</v>
      </c>
      <c r="Y179">
        <v>0</v>
      </c>
      <c r="Z179">
        <v>0</v>
      </c>
      <c r="AA179">
        <v>0</v>
      </c>
      <c r="AB179">
        <v>0</v>
      </c>
      <c r="AC179">
        <v>0</v>
      </c>
      <c r="AD179" s="84">
        <v>0</v>
      </c>
      <c r="AE179" s="89">
        <f>SUM(C179,J179,T179,AD179,)</f>
        <v>2</v>
      </c>
    </row>
    <row r="180">
      <c r="A180" s="61" t="str">
        <f>DATA!A179</f>
        <v>UMB (UMB.B.Bystrica)</v>
      </c>
      <c r="B180" s="97" t="str">
        <f>DATA!C179&amp;" - "&amp;DATA!B179</f>
        <v>Choreograf - SN1</v>
      </c>
      <c r="C180" s="84">
        <f>SUM(D180:I180)</f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84">
        <f>SUM(K180:S180)</f>
        <v>0</v>
      </c>
      <c r="K180" s="13">
        <v>0</v>
      </c>
      <c r="L180" s="13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84">
        <f>SUM(U180:AC180)</f>
        <v>3</v>
      </c>
      <c r="U180">
        <v>0</v>
      </c>
      <c r="V180">
        <v>0</v>
      </c>
      <c r="W180">
        <v>0</v>
      </c>
      <c r="X180">
        <v>3</v>
      </c>
      <c r="Y180">
        <v>0</v>
      </c>
      <c r="Z180">
        <v>0</v>
      </c>
      <c r="AA180">
        <v>0</v>
      </c>
      <c r="AB180">
        <v>0</v>
      </c>
      <c r="AC180">
        <v>0</v>
      </c>
      <c r="AD180" s="84">
        <v>0</v>
      </c>
      <c r="AE180" s="89">
        <f>SUM(C180,J180,T180,AD180,)</f>
        <v>3</v>
      </c>
    </row>
    <row r="181">
      <c r="A181" s="61" t="str">
        <f>DATA!A180</f>
        <v>UMB (UMB.B.Bystrica)</v>
      </c>
      <c r="B181" s="97" t="str">
        <f>DATA!C180&amp;" - "&amp;DATA!B180</f>
        <v>Režisér - SN1</v>
      </c>
      <c r="C181" s="84">
        <f>SUM(D181:I181)</f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84">
        <f>SUM(K181:S181)</f>
        <v>0</v>
      </c>
      <c r="K181" s="13">
        <v>0</v>
      </c>
      <c r="L181" s="13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84">
        <f>SUM(U181:AC181)</f>
        <v>3</v>
      </c>
      <c r="U181">
        <v>0</v>
      </c>
      <c r="V181">
        <v>0</v>
      </c>
      <c r="W181">
        <v>0</v>
      </c>
      <c r="X181">
        <v>3</v>
      </c>
      <c r="Y181">
        <v>0</v>
      </c>
      <c r="Z181">
        <v>0</v>
      </c>
      <c r="AA181">
        <v>0</v>
      </c>
      <c r="AB181">
        <v>0</v>
      </c>
      <c r="AC181">
        <v>0</v>
      </c>
      <c r="AD181" s="84">
        <v>0</v>
      </c>
      <c r="AE181" s="89">
        <f>SUM(C181,J181,T181,AD181,)</f>
        <v>3</v>
      </c>
    </row>
    <row r="182">
      <c r="A182" s="61" t="str">
        <f>DATA!A181</f>
        <v>UMB (UMB.B.Bystrica)</v>
      </c>
      <c r="B182" s="97" t="str">
        <f>DATA!C181&amp;" - "&amp;DATA!B181</f>
        <v>Autor scenára - SR1</v>
      </c>
      <c r="C182" s="84">
        <f>SUM(D182:I182)</f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84">
        <f>SUM(K182:S182)</f>
        <v>0</v>
      </c>
      <c r="K182" s="13">
        <v>0</v>
      </c>
      <c r="L182" s="13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84">
        <f>SUM(U182:AC182)</f>
        <v>1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</v>
      </c>
      <c r="AB182">
        <v>0</v>
      </c>
      <c r="AC182">
        <v>0</v>
      </c>
      <c r="AD182" s="84">
        <v>0</v>
      </c>
      <c r="AE182" s="89">
        <f>SUM(C182,J182,T182,AD182,)</f>
        <v>1</v>
      </c>
    </row>
    <row r="183">
      <c r="A183" s="61" t="str">
        <f>DATA!A182</f>
        <v>UMB (UMB.B.Bystrica)</v>
      </c>
      <c r="B183" s="97" t="str">
        <f>DATA!C182&amp;" - "&amp;DATA!B182</f>
        <v>Dramaturg - SR1</v>
      </c>
      <c r="C183" s="84">
        <f>SUM(D183:I183)</f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84">
        <f>SUM(K183:S183)</f>
        <v>0</v>
      </c>
      <c r="K183" s="13">
        <v>0</v>
      </c>
      <c r="L183" s="1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84">
        <f>SUM(U183:AC183)</f>
        <v>1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0</v>
      </c>
      <c r="AC183">
        <v>0</v>
      </c>
      <c r="AD183" s="84">
        <v>0</v>
      </c>
      <c r="AE183" s="89">
        <f>SUM(C183,J183,T183,AD183,)</f>
        <v>1</v>
      </c>
    </row>
    <row r="184">
      <c r="A184" s="61" t="str">
        <f>DATA!A183</f>
        <v>UMB (UMB.B.Bystrica)</v>
      </c>
      <c r="B184" s="97" t="str">
        <f>DATA!C183&amp;" - "&amp;DATA!B183</f>
        <v>Choreograf - SR1</v>
      </c>
      <c r="C184" s="84">
        <f>SUM(D184:I184)</f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84">
        <f>SUM(K184:S184)</f>
        <v>0</v>
      </c>
      <c r="K184" s="13">
        <v>0</v>
      </c>
      <c r="L184" s="13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84">
        <f>SUM(U184:AC184)</f>
        <v>2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2</v>
      </c>
      <c r="AB184">
        <v>0</v>
      </c>
      <c r="AC184">
        <v>0</v>
      </c>
      <c r="AD184" s="84">
        <v>0</v>
      </c>
      <c r="AE184" s="89">
        <f>SUM(C184,J184,T184,AD184,)</f>
        <v>2</v>
      </c>
    </row>
    <row r="185">
      <c r="A185" s="61" t="str">
        <f>DATA!A184</f>
        <v>UMB (UMB.B.Bystrica)</v>
      </c>
      <c r="B185" s="97" t="str">
        <f>DATA!C184&amp;" - "&amp;DATA!B184</f>
        <v>Režisér - SR1</v>
      </c>
      <c r="C185" s="84">
        <f>SUM(D185:I185)</f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84">
        <f>SUM(K185:S185)</f>
        <v>0</v>
      </c>
      <c r="K185" s="13">
        <v>0</v>
      </c>
      <c r="L185" s="13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84">
        <f>SUM(U185:AC185)</f>
        <v>2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2</v>
      </c>
      <c r="AB185">
        <v>0</v>
      </c>
      <c r="AC185">
        <v>0</v>
      </c>
      <c r="AD185" s="84">
        <v>0</v>
      </c>
      <c r="AE185" s="89">
        <f>SUM(C185,J185,T185,AD185,)</f>
        <v>2</v>
      </c>
    </row>
    <row r="186">
      <c r="A186" s="61" t="str">
        <f>DATA!A185</f>
        <v>UMB (UMB.B.Bystrica)</v>
      </c>
      <c r="B186" s="97" t="str">
        <f>DATA!C185&amp;" - "&amp;DATA!B185</f>
        <v>Choreograf - SR2</v>
      </c>
      <c r="C186" s="84">
        <f>SUM(D186:I186)</f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84">
        <f>SUM(K186:S186)</f>
        <v>0</v>
      </c>
      <c r="K186" s="13">
        <v>0</v>
      </c>
      <c r="L186" s="13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84">
        <f>SUM(U186:AC186)</f>
        <v>4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4</v>
      </c>
      <c r="AC186">
        <v>0</v>
      </c>
      <c r="AD186" s="84">
        <v>0</v>
      </c>
      <c r="AE186" s="89">
        <f>SUM(C186,J186,T186,AD186,)</f>
        <v>4</v>
      </c>
    </row>
    <row r="187">
      <c r="A187" s="61" t="str">
        <f>DATA!A186</f>
        <v>UMB (UMB.B.Bystrica)</v>
      </c>
      <c r="B187" s="97" t="str">
        <f>DATA!C186&amp;" - "&amp;DATA!B186</f>
        <v>Choreograf - SR3</v>
      </c>
      <c r="C187" s="84">
        <f>SUM(D187:I187)</f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84">
        <f>SUM(K187:S187)</f>
        <v>0</v>
      </c>
      <c r="K187" s="13">
        <v>0</v>
      </c>
      <c r="L187" s="13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84">
        <f>SUM(U187:AC187)</f>
        <v>2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2</v>
      </c>
      <c r="AD187" s="84">
        <v>0</v>
      </c>
      <c r="AE187" s="89">
        <f>SUM(C187,J187,T187,AD187,)</f>
        <v>2</v>
      </c>
    </row>
    <row r="188">
      <c r="A188" s="61" t="str">
        <f>DATA!A187</f>
        <v>TU (TUT)</v>
      </c>
      <c r="B188" s="97" t="str">
        <f>DATA!C187&amp;" - "&amp;DATA!B187</f>
        <v>Kurátor výstavy - EN1</v>
      </c>
      <c r="C188" s="84">
        <f>SUM(D188:I188)</f>
        <v>1</v>
      </c>
      <c r="D188" s="13">
        <v>0</v>
      </c>
      <c r="E188" s="13">
        <v>0</v>
      </c>
      <c r="F188" s="13">
        <v>0</v>
      </c>
      <c r="G188" s="13">
        <v>1</v>
      </c>
      <c r="H188" s="13">
        <v>0</v>
      </c>
      <c r="I188" s="13">
        <v>0</v>
      </c>
      <c r="J188" s="84">
        <f>SUM(K188:S188)</f>
        <v>0</v>
      </c>
      <c r="K188" s="13">
        <v>0</v>
      </c>
      <c r="L188" s="13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84">
        <f>SUM(U188:AC188)</f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s="84">
        <v>0</v>
      </c>
      <c r="AE188" s="89">
        <f>SUM(C188,J188,T188,AD188,)</f>
        <v>1</v>
      </c>
    </row>
    <row r="189">
      <c r="A189" s="61" t="str">
        <f>DATA!A188</f>
        <v>TU (TUT)</v>
      </c>
      <c r="B189" s="97" t="str">
        <f>DATA!C188&amp;" - "&amp;DATA!B188</f>
        <v>Výtvarník - EN2</v>
      </c>
      <c r="C189" s="84">
        <f>SUM(D189:I189)</f>
        <v>1</v>
      </c>
      <c r="D189" s="13">
        <v>0</v>
      </c>
      <c r="E189" s="13">
        <v>0</v>
      </c>
      <c r="F189" s="13">
        <v>0</v>
      </c>
      <c r="G189" s="13">
        <v>0</v>
      </c>
      <c r="H189" s="13">
        <v>1</v>
      </c>
      <c r="I189" s="13">
        <v>0</v>
      </c>
      <c r="J189" s="84">
        <f>SUM(K189:S189)</f>
        <v>0</v>
      </c>
      <c r="K189" s="13">
        <v>0</v>
      </c>
      <c r="L189" s="13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84">
        <f>SUM(U189:AC189)</f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s="84">
        <v>0</v>
      </c>
      <c r="AE189" s="89">
        <f>SUM(C189,J189,T189,AD189,)</f>
        <v>1</v>
      </c>
    </row>
    <row r="190">
      <c r="A190" s="61" t="str">
        <f>DATA!A189</f>
        <v>TU (TUT)</v>
      </c>
      <c r="B190" s="97" t="str">
        <f>DATA!C189&amp;" - "&amp;DATA!B189</f>
        <v>Kurátor výstavy - SM1</v>
      </c>
      <c r="C190" s="84">
        <f>SUM(D190:I190)</f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84">
        <f>SUM(K190:S190)</f>
        <v>0</v>
      </c>
      <c r="K190" s="13">
        <v>0</v>
      </c>
      <c r="L190" s="13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84">
        <f>SUM(U190:AC190)</f>
        <v>1</v>
      </c>
      <c r="U190">
        <v>1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s="84">
        <v>0</v>
      </c>
      <c r="AE190" s="89">
        <f>SUM(C190,J190,T190,AD190,)</f>
        <v>1</v>
      </c>
    </row>
    <row r="191">
      <c r="A191" s="61" t="str">
        <f>DATA!A190</f>
        <v>TU (TUT)</v>
      </c>
      <c r="B191" s="97" t="str">
        <f>DATA!C190&amp;" - "&amp;DATA!B190</f>
        <v>Výtvarník - SM1</v>
      </c>
      <c r="C191" s="84">
        <f>SUM(D191:I191)</f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84">
        <f>SUM(K191:S191)</f>
        <v>0</v>
      </c>
      <c r="K191" s="13">
        <v>0</v>
      </c>
      <c r="L191" s="13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84">
        <f>SUM(U191:AC191)</f>
        <v>8</v>
      </c>
      <c r="U191">
        <v>8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s="84">
        <v>0</v>
      </c>
      <c r="AE191" s="89">
        <f>SUM(C191,J191,T191,AD191,)</f>
        <v>8</v>
      </c>
    </row>
    <row r="192">
      <c r="A192" s="61" t="str">
        <f>DATA!A191</f>
        <v>TU (TUT)</v>
      </c>
      <c r="B192" s="97" t="str">
        <f>DATA!C191&amp;" - "&amp;DATA!B191</f>
        <v>Kurátor výstavy - SM2</v>
      </c>
      <c r="C192" s="84">
        <f>SUM(D192:I192)</f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84">
        <f>SUM(K192:S192)</f>
        <v>0</v>
      </c>
      <c r="K192" s="13">
        <v>0</v>
      </c>
      <c r="L192" s="13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84">
        <f>SUM(U192:AC192)</f>
        <v>1</v>
      </c>
      <c r="U192">
        <v>0</v>
      </c>
      <c r="V192">
        <v>1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s="84">
        <v>0</v>
      </c>
      <c r="AE192" s="89">
        <f>SUM(C192,J192,T192,AD192,)</f>
        <v>1</v>
      </c>
    </row>
    <row r="193">
      <c r="A193" s="61" t="str">
        <f>DATA!A192</f>
        <v>TU (TUT)</v>
      </c>
      <c r="B193" s="97" t="str">
        <f>DATA!C192&amp;" - "&amp;DATA!B192</f>
        <v>Dizajnér - SN1</v>
      </c>
      <c r="C193" s="84">
        <f>SUM(D193:I193)</f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84">
        <f>SUM(K193:S193)</f>
        <v>0</v>
      </c>
      <c r="K193" s="13">
        <v>0</v>
      </c>
      <c r="L193" s="1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84">
        <f>SUM(U193:AC193)</f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0</v>
      </c>
      <c r="AA193">
        <v>0</v>
      </c>
      <c r="AB193">
        <v>0</v>
      </c>
      <c r="AC193">
        <v>0</v>
      </c>
      <c r="AD193" s="84">
        <v>0</v>
      </c>
      <c r="AE193" s="89">
        <f>SUM(C193,J193,T193,AD193,)</f>
        <v>1</v>
      </c>
    </row>
    <row r="194">
      <c r="A194" s="61" t="str">
        <f>DATA!A193</f>
        <v>TU (TUT)</v>
      </c>
      <c r="B194" s="97" t="str">
        <f>DATA!C193&amp;" - "&amp;DATA!B193</f>
        <v>Kurátor výstavy - SN1</v>
      </c>
      <c r="C194" s="84">
        <f>SUM(D194:I194)</f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84">
        <f>SUM(K194:S194)</f>
        <v>0</v>
      </c>
      <c r="K194" s="13">
        <v>0</v>
      </c>
      <c r="L194" s="13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84">
        <f>SUM(U194:AC194)</f>
        <v>5</v>
      </c>
      <c r="U194">
        <v>0</v>
      </c>
      <c r="V194">
        <v>0</v>
      </c>
      <c r="W194">
        <v>0</v>
      </c>
      <c r="X194">
        <v>5</v>
      </c>
      <c r="Y194">
        <v>0</v>
      </c>
      <c r="Z194">
        <v>0</v>
      </c>
      <c r="AA194">
        <v>0</v>
      </c>
      <c r="AB194">
        <v>0</v>
      </c>
      <c r="AC194">
        <v>0</v>
      </c>
      <c r="AD194" s="84">
        <v>0</v>
      </c>
      <c r="AE194" s="89">
        <f>SUM(C194,J194,T194,AD194,)</f>
        <v>5</v>
      </c>
    </row>
    <row r="195">
      <c r="A195" s="61" t="str">
        <f>DATA!A194</f>
        <v>TU (TUT)</v>
      </c>
      <c r="B195" s="97" t="str">
        <f>DATA!C194&amp;" - "&amp;DATA!B194</f>
        <v>Výtvarník - SN1</v>
      </c>
      <c r="C195" s="84">
        <f>SUM(D195:I195)</f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84">
        <f>SUM(K195:S195)</f>
        <v>0</v>
      </c>
      <c r="K195" s="13">
        <v>0</v>
      </c>
      <c r="L195" s="13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84">
        <f>SUM(U195:AC195)</f>
        <v>2</v>
      </c>
      <c r="U195">
        <v>0</v>
      </c>
      <c r="V195">
        <v>0</v>
      </c>
      <c r="W195">
        <v>0</v>
      </c>
      <c r="X195">
        <v>2</v>
      </c>
      <c r="Y195">
        <v>0</v>
      </c>
      <c r="Z195">
        <v>0</v>
      </c>
      <c r="AA195">
        <v>0</v>
      </c>
      <c r="AB195">
        <v>0</v>
      </c>
      <c r="AC195">
        <v>0</v>
      </c>
      <c r="AD195" s="84">
        <v>0</v>
      </c>
      <c r="AE195" s="89">
        <f>SUM(C195,J195,T195,AD195,)</f>
        <v>2</v>
      </c>
    </row>
    <row r="196">
      <c r="A196" s="61" t="str">
        <f>DATA!A195</f>
        <v>TU (TUT)</v>
      </c>
      <c r="B196" s="97" t="str">
        <f>DATA!C195&amp;" - "&amp;DATA!B195</f>
        <v>Kurátor výstavy - SN2</v>
      </c>
      <c r="C196" s="84">
        <f>SUM(D196:I196)</f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84">
        <f>SUM(K196:S196)</f>
        <v>0</v>
      </c>
      <c r="K196" s="13">
        <v>0</v>
      </c>
      <c r="L196" s="13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84">
        <f>SUM(U196:AC196)</f>
        <v>4</v>
      </c>
      <c r="U196">
        <v>0</v>
      </c>
      <c r="V196">
        <v>0</v>
      </c>
      <c r="W196">
        <v>0</v>
      </c>
      <c r="X196">
        <v>0</v>
      </c>
      <c r="Y196">
        <v>4</v>
      </c>
      <c r="Z196">
        <v>0</v>
      </c>
      <c r="AA196">
        <v>0</v>
      </c>
      <c r="AB196">
        <v>0</v>
      </c>
      <c r="AC196">
        <v>0</v>
      </c>
      <c r="AD196" s="84">
        <v>0</v>
      </c>
      <c r="AE196" s="89">
        <f>SUM(C196,J196,T196,AD196,)</f>
        <v>4</v>
      </c>
    </row>
    <row r="197">
      <c r="A197" s="61" t="str">
        <f>DATA!A196</f>
        <v>TU (TUT)</v>
      </c>
      <c r="B197" s="97" t="str">
        <f>DATA!C196&amp;" - "&amp;DATA!B196</f>
        <v>Dizajnér - SN3</v>
      </c>
      <c r="C197" s="84">
        <f>SUM(D197:I197)</f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84">
        <f>SUM(K197:S197)</f>
        <v>0</v>
      </c>
      <c r="K197" s="13">
        <v>0</v>
      </c>
      <c r="L197" s="13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84">
        <f>SUM(U197:AC197)</f>
        <v>1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1</v>
      </c>
      <c r="AA197">
        <v>0</v>
      </c>
      <c r="AB197">
        <v>0</v>
      </c>
      <c r="AC197">
        <v>0</v>
      </c>
      <c r="AD197" s="84">
        <v>0</v>
      </c>
      <c r="AE197" s="89">
        <f>SUM(C197,J197,T197,AD197,)</f>
        <v>1</v>
      </c>
    </row>
    <row r="198">
      <c r="A198" s="61" t="str">
        <f>DATA!A197</f>
        <v>TU (TUT)</v>
      </c>
      <c r="B198" s="97" t="str">
        <f>DATA!C197&amp;" - "&amp;DATA!B197</f>
        <v>Herec v hlavnej úlohe - SN3</v>
      </c>
      <c r="C198" s="84">
        <f>SUM(D198:I198)</f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84">
        <f>SUM(K198:S198)</f>
        <v>0</v>
      </c>
      <c r="K198" s="13">
        <v>0</v>
      </c>
      <c r="L198" s="13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84">
        <f>SUM(U198:AC198)</f>
        <v>1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1</v>
      </c>
      <c r="AA198">
        <v>0</v>
      </c>
      <c r="AB198">
        <v>0</v>
      </c>
      <c r="AC198">
        <v>0</v>
      </c>
      <c r="AD198" s="84">
        <v>0</v>
      </c>
      <c r="AE198" s="89">
        <f>SUM(C198,J198,T198,AD198,)</f>
        <v>1</v>
      </c>
    </row>
    <row r="199">
      <c r="A199" s="61" t="str">
        <f>DATA!A198</f>
        <v>TU (TUT)</v>
      </c>
      <c r="B199" s="97" t="str">
        <f>DATA!C198&amp;" - "&amp;DATA!B198</f>
        <v>Kurátor výstavy - SN3</v>
      </c>
      <c r="C199" s="84">
        <f>SUM(D199:I199)</f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84">
        <f>SUM(K199:S199)</f>
        <v>0</v>
      </c>
      <c r="K199" s="13">
        <v>0</v>
      </c>
      <c r="L199" s="13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84">
        <f>SUM(U199:AC199)</f>
        <v>4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4</v>
      </c>
      <c r="AA199">
        <v>0</v>
      </c>
      <c r="AB199">
        <v>0</v>
      </c>
      <c r="AC199">
        <v>0</v>
      </c>
      <c r="AD199" s="84">
        <v>0</v>
      </c>
      <c r="AE199" s="89">
        <f>SUM(C199,J199,T199,AD199,)</f>
        <v>4</v>
      </c>
    </row>
    <row r="200">
      <c r="A200" s="61" t="str">
        <f>DATA!A199</f>
        <v>TU (TUT)</v>
      </c>
      <c r="B200" s="97" t="str">
        <f>DATA!C199&amp;" - "&amp;DATA!B199</f>
        <v>Supervízor postprodukcie - SN3</v>
      </c>
      <c r="C200" s="84">
        <f>SUM(D200:I200)</f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84">
        <f>SUM(K200:S200)</f>
        <v>0</v>
      </c>
      <c r="K200" s="13">
        <v>0</v>
      </c>
      <c r="L200" s="13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84">
        <f>SUM(U200:AC200)</f>
        <v>1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1</v>
      </c>
      <c r="AA200">
        <v>0</v>
      </c>
      <c r="AB200">
        <v>0</v>
      </c>
      <c r="AC200">
        <v>0</v>
      </c>
      <c r="AD200" s="84">
        <v>0</v>
      </c>
      <c r="AE200" s="89">
        <f>SUM(C200,J200,T200,AD200,)</f>
        <v>1</v>
      </c>
    </row>
    <row r="201">
      <c r="A201" s="61" t="str">
        <f>DATA!A200</f>
        <v>TU (TUT)</v>
      </c>
      <c r="B201" s="97" t="str">
        <f>DATA!C200&amp;" - "&amp;DATA!B200</f>
        <v>Výtvarník - SN3</v>
      </c>
      <c r="C201" s="84">
        <f>SUM(D201:I201)</f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84">
        <f>SUM(K201:S201)</f>
        <v>0</v>
      </c>
      <c r="K201" s="13">
        <v>0</v>
      </c>
      <c r="L201" s="13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84">
        <f>SUM(U201:AC201)</f>
        <v>1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1</v>
      </c>
      <c r="AA201">
        <v>0</v>
      </c>
      <c r="AB201">
        <v>0</v>
      </c>
      <c r="AC201">
        <v>0</v>
      </c>
      <c r="AD201" s="84">
        <v>0</v>
      </c>
      <c r="AE201" s="89">
        <f>SUM(C201,J201,T201,AD201,)</f>
        <v>1</v>
      </c>
    </row>
    <row r="202">
      <c r="A202" s="61" t="str">
        <f>DATA!A201</f>
        <v>TU (TUT)</v>
      </c>
      <c r="B202" s="97" t="str">
        <f>DATA!C201&amp;" - "&amp;DATA!B201</f>
        <v>Dizajnér - SR1</v>
      </c>
      <c r="C202" s="84">
        <f>SUM(D202:I202)</f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84">
        <f>SUM(K202:S202)</f>
        <v>0</v>
      </c>
      <c r="K202" s="13">
        <v>0</v>
      </c>
      <c r="L202" s="13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84">
        <f>SUM(U202:AC202)</f>
        <v>2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2</v>
      </c>
      <c r="AB202">
        <v>0</v>
      </c>
      <c r="AC202">
        <v>0</v>
      </c>
      <c r="AD202" s="84">
        <v>0</v>
      </c>
      <c r="AE202" s="89">
        <f>SUM(C202,J202,T202,AD202,)</f>
        <v>2</v>
      </c>
    </row>
    <row r="203">
      <c r="A203" s="61" t="str">
        <f>DATA!A202</f>
        <v>TU (TUT)</v>
      </c>
      <c r="B203" s="97" t="str">
        <f>DATA!C202&amp;" - "&amp;DATA!B202</f>
        <v>Výtvarník - SR1</v>
      </c>
      <c r="C203" s="84">
        <f>SUM(D203:I203)</f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84">
        <f>SUM(K203:S203)</f>
        <v>0</v>
      </c>
      <c r="K203" s="13">
        <v>0</v>
      </c>
      <c r="L203" s="1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84">
        <f>SUM(U203:AC203)</f>
        <v>5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5</v>
      </c>
      <c r="AB203">
        <v>0</v>
      </c>
      <c r="AC203">
        <v>0</v>
      </c>
      <c r="AD203" s="84">
        <v>0</v>
      </c>
      <c r="AE203" s="89">
        <f>SUM(C203,J203,T203,AD203,)</f>
        <v>5</v>
      </c>
    </row>
    <row r="204">
      <c r="A204" s="61" t="str">
        <f>DATA!A203</f>
        <v>TU (TUT)</v>
      </c>
      <c r="B204" s="97" t="str">
        <f>DATA!C203&amp;" - "&amp;DATA!B203</f>
        <v>Kurátor výstavy - SR2</v>
      </c>
      <c r="C204" s="84">
        <f>SUM(D204:I204)</f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84">
        <f>SUM(K204:S204)</f>
        <v>0</v>
      </c>
      <c r="K204" s="13">
        <v>0</v>
      </c>
      <c r="L204" s="13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84">
        <f>SUM(U204:AC204)</f>
        <v>6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6</v>
      </c>
      <c r="AC204">
        <v>0</v>
      </c>
      <c r="AD204" s="84">
        <v>0</v>
      </c>
      <c r="AE204" s="89">
        <f>SUM(C204,J204,T204,AD204,)</f>
        <v>6</v>
      </c>
    </row>
    <row r="205">
      <c r="A205" s="61" t="str">
        <f>DATA!A204</f>
        <v>TU (TUT)</v>
      </c>
      <c r="B205" s="97" t="str">
        <f>DATA!C204&amp;" - "&amp;DATA!B204</f>
        <v>Výtvarník - SR2</v>
      </c>
      <c r="C205" s="84">
        <f>SUM(D205:I205)</f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84">
        <f>SUM(K205:S205)</f>
        <v>0</v>
      </c>
      <c r="K205" s="13">
        <v>0</v>
      </c>
      <c r="L205" s="13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84">
        <f>SUM(U205:AC205)</f>
        <v>4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4</v>
      </c>
      <c r="AC205">
        <v>0</v>
      </c>
      <c r="AD205" s="84">
        <v>0</v>
      </c>
      <c r="AE205" s="89">
        <f>SUM(C205,J205,T205,AD205,)</f>
        <v>4</v>
      </c>
    </row>
    <row r="206">
      <c r="A206" s="61" t="str">
        <f>DATA!A205</f>
        <v>TU (TUT)</v>
      </c>
      <c r="B206" s="97" t="str">
        <f>DATA!C205&amp;" - "&amp;DATA!B205</f>
        <v>Kurátor výstavy - SR3</v>
      </c>
      <c r="C206" s="84">
        <f>SUM(D206:I206)</f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84">
        <f>SUM(K206:S206)</f>
        <v>0</v>
      </c>
      <c r="K206" s="13">
        <v>0</v>
      </c>
      <c r="L206" s="13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84">
        <f>SUM(U206:AC206)</f>
        <v>3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3</v>
      </c>
      <c r="AD206" s="84">
        <v>0</v>
      </c>
      <c r="AE206" s="89">
        <f>SUM(C206,J206,T206,AD206,)</f>
        <v>3</v>
      </c>
    </row>
    <row r="207">
      <c r="A207" s="61" t="str">
        <f>DATA!A206</f>
        <v>TU (TUT)</v>
      </c>
      <c r="B207" s="97" t="str">
        <f>DATA!C206&amp;" - "&amp;DATA!B206</f>
        <v>Výtvarník - SR3</v>
      </c>
      <c r="C207" s="84">
        <f>SUM(D207:I207)</f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84">
        <f>SUM(K207:S207)</f>
        <v>0</v>
      </c>
      <c r="K207" s="13">
        <v>0</v>
      </c>
      <c r="L207" s="13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84">
        <f>SUM(U207:AC207)</f>
        <v>6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6</v>
      </c>
      <c r="AD207" s="84">
        <v>0</v>
      </c>
      <c r="AE207" s="89">
        <f>SUM(C207,J207,T207,AD207,)</f>
        <v>6</v>
      </c>
    </row>
    <row r="208">
      <c r="A208" s="61" t="str">
        <f>DATA!A207</f>
        <v>TU (TUT)</v>
      </c>
      <c r="B208" s="97" t="str">
        <f>DATA!C207&amp;" - "&amp;DATA!B207</f>
        <v>Kurátor výstavy - ZM1</v>
      </c>
      <c r="C208" s="84">
        <f>SUM(D208:I208)</f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84">
        <f>SUM(K208:S208)</f>
        <v>1</v>
      </c>
      <c r="K208" s="13">
        <v>1</v>
      </c>
      <c r="L208" s="13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84">
        <f>SUM(U208:AC208)</f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s="84">
        <v>0</v>
      </c>
      <c r="AE208" s="89">
        <f>SUM(C208,J208,T208,AD208,)</f>
        <v>1</v>
      </c>
    </row>
    <row r="209">
      <c r="A209" s="61" t="str">
        <f>DATA!A208</f>
        <v>TU (TUT)</v>
      </c>
      <c r="B209" s="97" t="str">
        <f>DATA!C208&amp;" - "&amp;DATA!B208</f>
        <v>Kurátor výstavy - ZN1</v>
      </c>
      <c r="C209" s="84">
        <f>SUM(D209:I209)</f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84">
        <f>SUM(K209:S209)</f>
        <v>1</v>
      </c>
      <c r="K209" s="13">
        <v>0</v>
      </c>
      <c r="L209" s="13">
        <v>0</v>
      </c>
      <c r="M209">
        <v>0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0</v>
      </c>
      <c r="T209" s="84">
        <f>SUM(U209:AC209)</f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s="84">
        <v>0</v>
      </c>
      <c r="AE209" s="89">
        <f>SUM(C209,J209,T209,AD209,)</f>
        <v>1</v>
      </c>
    </row>
    <row r="210">
      <c r="A210" s="61" t="str">
        <f>DATA!A209</f>
        <v>TU (TUT)</v>
      </c>
      <c r="B210" s="97" t="str">
        <f>DATA!C209&amp;" - "&amp;DATA!B209</f>
        <v>Výtvarník - ZN1</v>
      </c>
      <c r="C210" s="84">
        <f>SUM(D210:I210)</f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84">
        <f>SUM(K210:S210)</f>
        <v>23</v>
      </c>
      <c r="K210" s="13">
        <v>0</v>
      </c>
      <c r="L210" s="13">
        <v>0</v>
      </c>
      <c r="M210">
        <v>0</v>
      </c>
      <c r="N210">
        <v>23</v>
      </c>
      <c r="O210">
        <v>0</v>
      </c>
      <c r="P210">
        <v>0</v>
      </c>
      <c r="Q210">
        <v>0</v>
      </c>
      <c r="R210">
        <v>0</v>
      </c>
      <c r="S210">
        <v>0</v>
      </c>
      <c r="T210" s="84">
        <f>SUM(U210:AC210)</f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s="84">
        <v>0</v>
      </c>
      <c r="AE210" s="89">
        <f>SUM(C210,J210,T210,AD210,)</f>
        <v>23</v>
      </c>
    </row>
    <row r="211">
      <c r="A211" s="61" t="str">
        <f>DATA!A210</f>
        <v>TU (TUT)</v>
      </c>
      <c r="B211" s="97" t="str">
        <f>DATA!C210&amp;" - "&amp;DATA!B210</f>
        <v>Kurátor výstavy - ZN2</v>
      </c>
      <c r="C211" s="84">
        <f>SUM(D211:I211)</f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84">
        <f>SUM(K211:S211)</f>
        <v>1</v>
      </c>
      <c r="K211" s="13">
        <v>0</v>
      </c>
      <c r="L211" s="13">
        <v>0</v>
      </c>
      <c r="M211">
        <v>0</v>
      </c>
      <c r="N211">
        <v>0</v>
      </c>
      <c r="O211">
        <v>1</v>
      </c>
      <c r="P211">
        <v>0</v>
      </c>
      <c r="Q211">
        <v>0</v>
      </c>
      <c r="R211">
        <v>0</v>
      </c>
      <c r="S211">
        <v>0</v>
      </c>
      <c r="T211" s="84">
        <f>SUM(U211:AC211)</f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s="84">
        <v>0</v>
      </c>
      <c r="AE211" s="89">
        <f>SUM(C211,J211,T211,AD211,)</f>
        <v>1</v>
      </c>
    </row>
    <row r="212">
      <c r="A212" s="61" t="str">
        <f>DATA!A211</f>
        <v>TU (TUT)</v>
      </c>
      <c r="B212" s="97" t="str">
        <f>DATA!C211&amp;" - "&amp;DATA!B211</f>
        <v>Výtvarník - ZN2</v>
      </c>
      <c r="C212" s="84">
        <f>SUM(D212:I212)</f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84">
        <f>SUM(K212:S212)</f>
        <v>19</v>
      </c>
      <c r="K212" s="13">
        <v>0</v>
      </c>
      <c r="L212" s="13">
        <v>0</v>
      </c>
      <c r="M212">
        <v>0</v>
      </c>
      <c r="N212">
        <v>0</v>
      </c>
      <c r="O212">
        <v>19</v>
      </c>
      <c r="P212">
        <v>0</v>
      </c>
      <c r="Q212">
        <v>0</v>
      </c>
      <c r="R212">
        <v>0</v>
      </c>
      <c r="S212">
        <v>0</v>
      </c>
      <c r="T212" s="84">
        <f>SUM(U212:AC212)</f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s="84">
        <v>0</v>
      </c>
      <c r="AE212" s="89">
        <f>SUM(C212,J212,T212,AD212,)</f>
        <v>19</v>
      </c>
    </row>
    <row r="213">
      <c r="A213" s="61" t="str">
        <f>DATA!A212</f>
        <v>TU (TUT)</v>
      </c>
      <c r="B213" s="97" t="str">
        <f>DATA!C212&amp;" - "&amp;DATA!B212</f>
        <v>Výtvarník - ZN3</v>
      </c>
      <c r="C213" s="84">
        <f>SUM(D213:I213)</f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84">
        <f>SUM(K213:S213)</f>
        <v>29</v>
      </c>
      <c r="K213" s="13">
        <v>0</v>
      </c>
      <c r="L213" s="13">
        <v>0</v>
      </c>
      <c r="M213">
        <v>0</v>
      </c>
      <c r="N213">
        <v>0</v>
      </c>
      <c r="O213">
        <v>0</v>
      </c>
      <c r="P213">
        <v>29</v>
      </c>
      <c r="Q213">
        <v>0</v>
      </c>
      <c r="R213">
        <v>0</v>
      </c>
      <c r="S213">
        <v>0</v>
      </c>
      <c r="T213" s="84">
        <f>SUM(U213:AC213)</f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s="84">
        <v>0</v>
      </c>
      <c r="AE213" s="89">
        <f>SUM(C213,J213,T213,AD213,)</f>
        <v>29</v>
      </c>
    </row>
    <row r="214">
      <c r="A214" s="61" t="str">
        <f>DATA!A213</f>
        <v>TUKE (TU.Košice)</v>
      </c>
      <c r="B214" s="97" t="str">
        <f>DATA!C213&amp;" - "&amp;DATA!B213</f>
        <v>Výtvarník - EM1</v>
      </c>
      <c r="C214" s="84">
        <f>SUM(D214:I214)</f>
        <v>21</v>
      </c>
      <c r="D214" s="13">
        <v>21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84">
        <f>SUM(K214:S214)</f>
        <v>0</v>
      </c>
      <c r="K214" s="13">
        <v>0</v>
      </c>
      <c r="L214" s="13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84">
        <f>SUM(U214:AC214)</f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s="84">
        <v>0</v>
      </c>
      <c r="AE214" s="89">
        <f>SUM(C214,J214,T214,AD214,)</f>
        <v>21</v>
      </c>
    </row>
    <row r="215">
      <c r="A215" s="61" t="str">
        <f>DATA!A214</f>
        <v>TUKE (TU.Košice)</v>
      </c>
      <c r="B215" s="97" t="str">
        <f>DATA!C214&amp;" - "&amp;DATA!B214</f>
        <v>Dizajnér - EM3</v>
      </c>
      <c r="C215" s="84">
        <f>SUM(D215:I215)</f>
        <v>1</v>
      </c>
      <c r="D215" s="13">
        <v>0</v>
      </c>
      <c r="E215" s="13">
        <v>0</v>
      </c>
      <c r="F215" s="13">
        <v>1</v>
      </c>
      <c r="G215" s="13">
        <v>0</v>
      </c>
      <c r="H215" s="13">
        <v>0</v>
      </c>
      <c r="I215" s="13">
        <v>0</v>
      </c>
      <c r="J215" s="84">
        <f>SUM(K215:S215)</f>
        <v>0</v>
      </c>
      <c r="K215" s="13">
        <v>0</v>
      </c>
      <c r="L215" s="13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84">
        <f>SUM(U215:AC215)</f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s="84">
        <v>0</v>
      </c>
      <c r="AE215" s="89">
        <f>SUM(C215,J215,T215,AD215,)</f>
        <v>1</v>
      </c>
    </row>
    <row r="216">
      <c r="A216" s="61" t="str">
        <f>DATA!A215</f>
        <v>TUKE (TU.Košice)</v>
      </c>
      <c r="B216" s="97" t="str">
        <f>DATA!C215&amp;" - "&amp;DATA!B215</f>
        <v>Architekt - I</v>
      </c>
      <c r="C216" s="84">
        <f>SUM(D216:I216)</f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84">
        <f>SUM(K216:S216)</f>
        <v>0</v>
      </c>
      <c r="K216" s="13">
        <v>0</v>
      </c>
      <c r="L216" s="13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84">
        <f>SUM(U216:AC216)</f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s="84">
        <v>19</v>
      </c>
      <c r="AE216" s="89">
        <f>SUM(C216,J216,T216,AD216,)</f>
        <v>19</v>
      </c>
    </row>
    <row r="217">
      <c r="A217" s="61" t="str">
        <f>DATA!A216</f>
        <v>TUKE (TU.Košice)</v>
      </c>
      <c r="B217" s="97" t="str">
        <f>DATA!C216&amp;" - "&amp;DATA!B216</f>
        <v>Dizajnér - I</v>
      </c>
      <c r="C217" s="84">
        <f>SUM(D217:I217)</f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84">
        <f>SUM(K217:S217)</f>
        <v>0</v>
      </c>
      <c r="K217" s="13">
        <v>0</v>
      </c>
      <c r="L217" s="13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84">
        <f>SUM(U217:AC217)</f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s="84">
        <v>2</v>
      </c>
      <c r="AE217" s="89">
        <f>SUM(C217,J217,T217,AD217,)</f>
        <v>2</v>
      </c>
    </row>
    <row r="218">
      <c r="A218" s="61" t="str">
        <f>DATA!A217</f>
        <v>TUKE (TU.Košice)</v>
      </c>
      <c r="B218" s="97" t="str">
        <f>DATA!C217&amp;" - "&amp;DATA!B217</f>
        <v>Architekt - SM1</v>
      </c>
      <c r="C218" s="84">
        <f>SUM(D218:I218)</f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84">
        <f>SUM(K218:S218)</f>
        <v>0</v>
      </c>
      <c r="K218" s="13">
        <v>0</v>
      </c>
      <c r="L218" s="13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84">
        <f>SUM(U218:AC218)</f>
        <v>4</v>
      </c>
      <c r="U218">
        <v>4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s="84">
        <v>0</v>
      </c>
      <c r="AE218" s="89">
        <f>SUM(C218,J218,T218,AD218,)</f>
        <v>4</v>
      </c>
    </row>
    <row r="219">
      <c r="A219" s="61" t="str">
        <f>DATA!A218</f>
        <v>TUKE (TU.Košice)</v>
      </c>
      <c r="B219" s="97" t="str">
        <f>DATA!C218&amp;" - "&amp;DATA!B218</f>
        <v>Dizajnér - SM1</v>
      </c>
      <c r="C219" s="84">
        <f>SUM(D219:I219)</f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84">
        <f>SUM(K219:S219)</f>
        <v>0</v>
      </c>
      <c r="K219" s="13">
        <v>0</v>
      </c>
      <c r="L219" s="13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84">
        <f>SUM(U219:AC219)</f>
        <v>2</v>
      </c>
      <c r="U219">
        <v>2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s="84">
        <v>0</v>
      </c>
      <c r="AE219" s="89">
        <f>SUM(C219,J219,T219,AD219,)</f>
        <v>2</v>
      </c>
    </row>
    <row r="220">
      <c r="A220" s="61" t="str">
        <f>DATA!A219</f>
        <v>TUKE (TU.Košice)</v>
      </c>
      <c r="B220" s="97" t="str">
        <f>DATA!C219&amp;" - "&amp;DATA!B219</f>
        <v>Výtvarník - SM1</v>
      </c>
      <c r="C220" s="84">
        <f>SUM(D220:I220)</f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84">
        <f>SUM(K220:S220)</f>
        <v>0</v>
      </c>
      <c r="K220" s="13">
        <v>0</v>
      </c>
      <c r="L220" s="13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84">
        <f>SUM(U220:AC220)</f>
        <v>14</v>
      </c>
      <c r="U220">
        <v>14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s="84">
        <v>0</v>
      </c>
      <c r="AE220" s="89">
        <f>SUM(C220,J220,T220,AD220,)</f>
        <v>14</v>
      </c>
    </row>
    <row r="221">
      <c r="A221" s="61" t="str">
        <f>DATA!A220</f>
        <v>TUKE (TU.Košice)</v>
      </c>
      <c r="B221" s="97" t="str">
        <f>DATA!C220&amp;" - "&amp;DATA!B220</f>
        <v>Dizajnér - SM2</v>
      </c>
      <c r="C221" s="84">
        <f>SUM(D221:I221)</f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84">
        <f>SUM(K221:S221)</f>
        <v>0</v>
      </c>
      <c r="K221" s="13">
        <v>0</v>
      </c>
      <c r="L221" s="13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84">
        <f>SUM(U221:AC221)</f>
        <v>2</v>
      </c>
      <c r="U221">
        <v>0</v>
      </c>
      <c r="V221">
        <v>2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s="84">
        <v>0</v>
      </c>
      <c r="AE221" s="89">
        <f>SUM(C221,J221,T221,AD221,)</f>
        <v>2</v>
      </c>
    </row>
    <row r="222">
      <c r="A222" s="61" t="str">
        <f>DATA!A221</f>
        <v>TUKE (TU.Košice)</v>
      </c>
      <c r="B222" s="97" t="str">
        <f>DATA!C221&amp;" - "&amp;DATA!B221</f>
        <v>Výtvarník - SM2</v>
      </c>
      <c r="C222" s="84">
        <f>SUM(D222:I222)</f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84">
        <f>SUM(K222:S222)</f>
        <v>0</v>
      </c>
      <c r="K222" s="13">
        <v>0</v>
      </c>
      <c r="L222" s="13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84">
        <f>SUM(U222:AC222)</f>
        <v>25</v>
      </c>
      <c r="U222">
        <v>0</v>
      </c>
      <c r="V222">
        <v>25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s="84">
        <v>0</v>
      </c>
      <c r="AE222" s="89">
        <f>SUM(C222,J222,T222,AD222,)</f>
        <v>25</v>
      </c>
    </row>
    <row r="223">
      <c r="A223" s="61" t="str">
        <f>DATA!A222</f>
        <v>TUKE (TU.Košice)</v>
      </c>
      <c r="B223" s="97" t="str">
        <f>DATA!C222&amp;" - "&amp;DATA!B222</f>
        <v>Dizajnér - SM3</v>
      </c>
      <c r="C223" s="84">
        <f>SUM(D223:I223)</f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84">
        <f>SUM(K223:S223)</f>
        <v>0</v>
      </c>
      <c r="K223" s="13">
        <v>0</v>
      </c>
      <c r="L223" s="1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84">
        <f>SUM(U223:AC223)</f>
        <v>9</v>
      </c>
      <c r="U223">
        <v>0</v>
      </c>
      <c r="V223">
        <v>0</v>
      </c>
      <c r="W223">
        <v>9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s="84">
        <v>0</v>
      </c>
      <c r="AE223" s="89">
        <f>SUM(C223,J223,T223,AD223,)</f>
        <v>9</v>
      </c>
    </row>
    <row r="224">
      <c r="A224" s="61" t="str">
        <f>DATA!A223</f>
        <v>TUKE (TU.Košice)</v>
      </c>
      <c r="B224" s="97" t="str">
        <f>DATA!C223&amp;" - "&amp;DATA!B223</f>
        <v>Kurátor výstavy - SM3</v>
      </c>
      <c r="C224" s="84">
        <f>SUM(D224:I224)</f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84">
        <f>SUM(K224:S224)</f>
        <v>0</v>
      </c>
      <c r="K224" s="13">
        <v>0</v>
      </c>
      <c r="L224" s="13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84">
        <f>SUM(U224:AC224)</f>
        <v>1</v>
      </c>
      <c r="U224">
        <v>0</v>
      </c>
      <c r="V224">
        <v>0</v>
      </c>
      <c r="W224">
        <v>1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s="84">
        <v>0</v>
      </c>
      <c r="AE224" s="89">
        <f>SUM(C224,J224,T224,AD224,)</f>
        <v>1</v>
      </c>
    </row>
    <row r="225">
      <c r="A225" s="61" t="str">
        <f>DATA!A224</f>
        <v>TUKE (TU.Košice)</v>
      </c>
      <c r="B225" s="97" t="str">
        <f>DATA!C224&amp;" - "&amp;DATA!B224</f>
        <v>Výtvarník - SM3</v>
      </c>
      <c r="C225" s="84">
        <f>SUM(D225:I225)</f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84">
        <f>SUM(K225:S225)</f>
        <v>0</v>
      </c>
      <c r="K225" s="13">
        <v>0</v>
      </c>
      <c r="L225" s="13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84">
        <f>SUM(U225:AC225)</f>
        <v>13</v>
      </c>
      <c r="U225">
        <v>0</v>
      </c>
      <c r="V225">
        <v>0</v>
      </c>
      <c r="W225">
        <v>13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s="84">
        <v>0</v>
      </c>
      <c r="AE225" s="89">
        <f>SUM(C225,J225,T225,AD225,)</f>
        <v>13</v>
      </c>
    </row>
    <row r="226">
      <c r="A226" s="61" t="str">
        <f>DATA!A225</f>
        <v>TUKE (TU.Košice)</v>
      </c>
      <c r="B226" s="97" t="str">
        <f>DATA!C225&amp;" - "&amp;DATA!B225</f>
        <v>Architekt - SN1</v>
      </c>
      <c r="C226" s="84">
        <f>SUM(D226:I226)</f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84">
        <f>SUM(K226:S226)</f>
        <v>0</v>
      </c>
      <c r="K226" s="13">
        <v>0</v>
      </c>
      <c r="L226" s="13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84">
        <f>SUM(U226:AC226)</f>
        <v>7</v>
      </c>
      <c r="U226">
        <v>0</v>
      </c>
      <c r="V226">
        <v>0</v>
      </c>
      <c r="W226">
        <v>0</v>
      </c>
      <c r="X226">
        <v>7</v>
      </c>
      <c r="Y226">
        <v>0</v>
      </c>
      <c r="Z226">
        <v>0</v>
      </c>
      <c r="AA226">
        <v>0</v>
      </c>
      <c r="AB226">
        <v>0</v>
      </c>
      <c r="AC226">
        <v>0</v>
      </c>
      <c r="AD226" s="84">
        <v>0</v>
      </c>
      <c r="AE226" s="89">
        <f>SUM(C226,J226,T226,AD226,)</f>
        <v>7</v>
      </c>
    </row>
    <row r="227">
      <c r="A227" s="61" t="str">
        <f>DATA!A226</f>
        <v>TUKE (TU.Košice)</v>
      </c>
      <c r="B227" s="97" t="str">
        <f>DATA!C226&amp;" - "&amp;DATA!B226</f>
        <v>Dizajnér - SN1</v>
      </c>
      <c r="C227" s="84">
        <f>SUM(D227:I227)</f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84">
        <f>SUM(K227:S227)</f>
        <v>0</v>
      </c>
      <c r="K227" s="13">
        <v>0</v>
      </c>
      <c r="L227" s="13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84">
        <f>SUM(U227:AC227)</f>
        <v>2</v>
      </c>
      <c r="U227">
        <v>0</v>
      </c>
      <c r="V227">
        <v>0</v>
      </c>
      <c r="W227">
        <v>0</v>
      </c>
      <c r="X227">
        <v>2</v>
      </c>
      <c r="Y227">
        <v>0</v>
      </c>
      <c r="Z227">
        <v>0</v>
      </c>
      <c r="AA227">
        <v>0</v>
      </c>
      <c r="AB227">
        <v>0</v>
      </c>
      <c r="AC227">
        <v>0</v>
      </c>
      <c r="AD227" s="84">
        <v>0</v>
      </c>
      <c r="AE227" s="89">
        <f>SUM(C227,J227,T227,AD227,)</f>
        <v>2</v>
      </c>
    </row>
    <row r="228">
      <c r="A228" s="61" t="str">
        <f>DATA!A227</f>
        <v>TUKE (TU.Košice)</v>
      </c>
      <c r="B228" s="97" t="str">
        <f>DATA!C227&amp;" - "&amp;DATA!B227</f>
        <v>Výtvarník - SN1</v>
      </c>
      <c r="C228" s="84">
        <f>SUM(D228:I228)</f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84">
        <f>SUM(K228:S228)</f>
        <v>0</v>
      </c>
      <c r="K228" s="13">
        <v>0</v>
      </c>
      <c r="L228" s="13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84">
        <f>SUM(U228:AC228)</f>
        <v>10</v>
      </c>
      <c r="U228">
        <v>0</v>
      </c>
      <c r="V228">
        <v>0</v>
      </c>
      <c r="W228">
        <v>0</v>
      </c>
      <c r="X228">
        <v>10</v>
      </c>
      <c r="Y228">
        <v>0</v>
      </c>
      <c r="Z228">
        <v>0</v>
      </c>
      <c r="AA228">
        <v>0</v>
      </c>
      <c r="AB228">
        <v>0</v>
      </c>
      <c r="AC228">
        <v>0</v>
      </c>
      <c r="AD228" s="84">
        <v>0</v>
      </c>
      <c r="AE228" s="89">
        <f>SUM(C228,J228,T228,AD228,)</f>
        <v>10</v>
      </c>
    </row>
    <row r="229">
      <c r="A229" s="61" t="str">
        <f>DATA!A228</f>
        <v>TUKE (TU.Košice)</v>
      </c>
      <c r="B229" s="97" t="str">
        <f>DATA!C228&amp;" - "&amp;DATA!B228</f>
        <v>Architekt - SN2</v>
      </c>
      <c r="C229" s="84">
        <f>SUM(D229:I229)</f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84">
        <f>SUM(K229:S229)</f>
        <v>0</v>
      </c>
      <c r="K229" s="13">
        <v>0</v>
      </c>
      <c r="L229" s="13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84">
        <f>SUM(U229:AC229)</f>
        <v>1</v>
      </c>
      <c r="U229">
        <v>0</v>
      </c>
      <c r="V229">
        <v>0</v>
      </c>
      <c r="W229">
        <v>0</v>
      </c>
      <c r="X229">
        <v>0</v>
      </c>
      <c r="Y229">
        <v>1</v>
      </c>
      <c r="Z229">
        <v>0</v>
      </c>
      <c r="AA229">
        <v>0</v>
      </c>
      <c r="AB229">
        <v>0</v>
      </c>
      <c r="AC229">
        <v>0</v>
      </c>
      <c r="AD229" s="84">
        <v>0</v>
      </c>
      <c r="AE229" s="89">
        <f>SUM(C229,J229,T229,AD229,)</f>
        <v>1</v>
      </c>
    </row>
    <row r="230">
      <c r="A230" s="61" t="str">
        <f>DATA!A229</f>
        <v>TUKE (TU.Košice)</v>
      </c>
      <c r="B230" s="97" t="str">
        <f>DATA!C229&amp;" - "&amp;DATA!B229</f>
        <v>Autor textu - SN2</v>
      </c>
      <c r="C230" s="84">
        <f>SUM(D230:I230)</f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84">
        <f>SUM(K230:S230)</f>
        <v>0</v>
      </c>
      <c r="K230" s="13">
        <v>0</v>
      </c>
      <c r="L230" s="13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84">
        <f>SUM(U230:AC230)</f>
        <v>1</v>
      </c>
      <c r="U230">
        <v>0</v>
      </c>
      <c r="V230">
        <v>0</v>
      </c>
      <c r="W230">
        <v>0</v>
      </c>
      <c r="X230">
        <v>0</v>
      </c>
      <c r="Y230">
        <v>1</v>
      </c>
      <c r="Z230">
        <v>0</v>
      </c>
      <c r="AA230">
        <v>0</v>
      </c>
      <c r="AB230">
        <v>0</v>
      </c>
      <c r="AC230">
        <v>0</v>
      </c>
      <c r="AD230" s="84">
        <v>0</v>
      </c>
      <c r="AE230" s="89">
        <f>SUM(C230,J230,T230,AD230,)</f>
        <v>1</v>
      </c>
    </row>
    <row r="231">
      <c r="A231" s="61" t="str">
        <f>DATA!A230</f>
        <v>TUKE (TU.Košice)</v>
      </c>
      <c r="B231" s="97" t="str">
        <f>DATA!C230&amp;" - "&amp;DATA!B230</f>
        <v>Dizajnér - SN2</v>
      </c>
      <c r="C231" s="84">
        <f>SUM(D231:I231)</f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84">
        <f>SUM(K231:S231)</f>
        <v>0</v>
      </c>
      <c r="K231" s="13">
        <v>0</v>
      </c>
      <c r="L231" s="13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84">
        <f>SUM(U231:AC231)</f>
        <v>1</v>
      </c>
      <c r="U231">
        <v>0</v>
      </c>
      <c r="V231">
        <v>0</v>
      </c>
      <c r="W231">
        <v>0</v>
      </c>
      <c r="X231">
        <v>0</v>
      </c>
      <c r="Y231">
        <v>1</v>
      </c>
      <c r="Z231">
        <v>0</v>
      </c>
      <c r="AA231">
        <v>0</v>
      </c>
      <c r="AB231">
        <v>0</v>
      </c>
      <c r="AC231">
        <v>0</v>
      </c>
      <c r="AD231" s="84">
        <v>0</v>
      </c>
      <c r="AE231" s="89">
        <f>SUM(C231,J231,T231,AD231,)</f>
        <v>1</v>
      </c>
    </row>
    <row r="232">
      <c r="A232" s="61" t="str">
        <f>DATA!A231</f>
        <v>TUKE (TU.Košice)</v>
      </c>
      <c r="B232" s="97" t="str">
        <f>DATA!C231&amp;" - "&amp;DATA!B231</f>
        <v>Kurátor výstavy - SN2</v>
      </c>
      <c r="C232" s="84">
        <f>SUM(D232:I232)</f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84">
        <f>SUM(K232:S232)</f>
        <v>0</v>
      </c>
      <c r="K232" s="13">
        <v>0</v>
      </c>
      <c r="L232" s="13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84">
        <f>SUM(U232:AC232)</f>
        <v>1</v>
      </c>
      <c r="U232">
        <v>0</v>
      </c>
      <c r="V232">
        <v>0</v>
      </c>
      <c r="W232">
        <v>0</v>
      </c>
      <c r="X232">
        <v>0</v>
      </c>
      <c r="Y232">
        <v>1</v>
      </c>
      <c r="Z232">
        <v>0</v>
      </c>
      <c r="AA232">
        <v>0</v>
      </c>
      <c r="AB232">
        <v>0</v>
      </c>
      <c r="AC232">
        <v>0</v>
      </c>
      <c r="AD232" s="84">
        <v>0</v>
      </c>
      <c r="AE232" s="89">
        <f>SUM(C232,J232,T232,AD232,)</f>
        <v>1</v>
      </c>
    </row>
    <row r="233">
      <c r="A233" s="61" t="str">
        <f>DATA!A232</f>
        <v>TUKE (TU.Košice)</v>
      </c>
      <c r="B233" s="97" t="str">
        <f>DATA!C232&amp;" - "&amp;DATA!B232</f>
        <v>Výtvarník - SN2</v>
      </c>
      <c r="C233" s="84">
        <f>SUM(D233:I233)</f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84">
        <f>SUM(K233:S233)</f>
        <v>0</v>
      </c>
      <c r="K233" s="13">
        <v>0</v>
      </c>
      <c r="L233" s="1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84">
        <f>SUM(U233:AC233)</f>
        <v>13</v>
      </c>
      <c r="U233">
        <v>0</v>
      </c>
      <c r="V233">
        <v>0</v>
      </c>
      <c r="W233">
        <v>0</v>
      </c>
      <c r="X233">
        <v>0</v>
      </c>
      <c r="Y233">
        <v>13</v>
      </c>
      <c r="Z233">
        <v>0</v>
      </c>
      <c r="AA233">
        <v>0</v>
      </c>
      <c r="AB233">
        <v>0</v>
      </c>
      <c r="AC233">
        <v>0</v>
      </c>
      <c r="AD233" s="84">
        <v>0</v>
      </c>
      <c r="AE233" s="89">
        <f>SUM(C233,J233,T233,AD233,)</f>
        <v>13</v>
      </c>
    </row>
    <row r="234">
      <c r="A234" s="61" t="str">
        <f>DATA!A233</f>
        <v>TUKE (TU.Košice)</v>
      </c>
      <c r="B234" s="97" t="str">
        <f>DATA!C233&amp;" - "&amp;DATA!B233</f>
        <v>Kurátor výstavy - SN3</v>
      </c>
      <c r="C234" s="84">
        <f>SUM(D234:I234)</f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84">
        <f>SUM(K234:S234)</f>
        <v>0</v>
      </c>
      <c r="K234" s="13">
        <v>0</v>
      </c>
      <c r="L234" s="13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84">
        <f>SUM(U234:AC234)</f>
        <v>3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3</v>
      </c>
      <c r="AA234">
        <v>0</v>
      </c>
      <c r="AB234">
        <v>0</v>
      </c>
      <c r="AC234">
        <v>0</v>
      </c>
      <c r="AD234" s="84">
        <v>0</v>
      </c>
      <c r="AE234" s="89">
        <f>SUM(C234,J234,T234,AD234,)</f>
        <v>3</v>
      </c>
    </row>
    <row r="235">
      <c r="A235" s="61" t="str">
        <f>DATA!A234</f>
        <v>TUKE (TU.Košice)</v>
      </c>
      <c r="B235" s="97" t="str">
        <f>DATA!C234&amp;" - "&amp;DATA!B234</f>
        <v>Výtvarník - SN3</v>
      </c>
      <c r="C235" s="84">
        <f>SUM(D235:I235)</f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84">
        <f>SUM(K235:S235)</f>
        <v>0</v>
      </c>
      <c r="K235" s="13">
        <v>0</v>
      </c>
      <c r="L235" s="13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84">
        <f>SUM(U235:AC235)</f>
        <v>20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20</v>
      </c>
      <c r="AA235">
        <v>0</v>
      </c>
      <c r="AB235">
        <v>0</v>
      </c>
      <c r="AC235">
        <v>0</v>
      </c>
      <c r="AD235" s="84">
        <v>0</v>
      </c>
      <c r="AE235" s="89">
        <f>SUM(C235,J235,T235,AD235,)</f>
        <v>20</v>
      </c>
    </row>
    <row r="236">
      <c r="A236" s="61" t="str">
        <f>DATA!A235</f>
        <v>TUKE (TU.Košice)</v>
      </c>
      <c r="B236" s="97" t="str">
        <f>DATA!C235&amp;" - "&amp;DATA!B235</f>
        <v>Architekt - SR1</v>
      </c>
      <c r="C236" s="84">
        <f>SUM(D236:I236)</f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84">
        <f>SUM(K236:S236)</f>
        <v>0</v>
      </c>
      <c r="K236" s="13">
        <v>0</v>
      </c>
      <c r="L236" s="13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84">
        <f>SUM(U236:AC236)</f>
        <v>4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4</v>
      </c>
      <c r="AB236">
        <v>0</v>
      </c>
      <c r="AC236">
        <v>0</v>
      </c>
      <c r="AD236" s="84">
        <v>0</v>
      </c>
      <c r="AE236" s="89">
        <f>SUM(C236,J236,T236,AD236,)</f>
        <v>4</v>
      </c>
    </row>
    <row r="237">
      <c r="A237" s="61" t="str">
        <f>DATA!A236</f>
        <v>TUKE (TU.Košice)</v>
      </c>
      <c r="B237" s="97" t="str">
        <f>DATA!C236&amp;" - "&amp;DATA!B236</f>
        <v>Dizajnér - SR1</v>
      </c>
      <c r="C237" s="84">
        <f>SUM(D237:I237)</f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84">
        <f>SUM(K237:S237)</f>
        <v>0</v>
      </c>
      <c r="K237" s="13">
        <v>0</v>
      </c>
      <c r="L237" s="13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84">
        <f>SUM(U237:AC237)</f>
        <v>6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6</v>
      </c>
      <c r="AB237">
        <v>0</v>
      </c>
      <c r="AC237">
        <v>0</v>
      </c>
      <c r="AD237" s="84">
        <v>0</v>
      </c>
      <c r="AE237" s="89">
        <f>SUM(C237,J237,T237,AD237,)</f>
        <v>6</v>
      </c>
    </row>
    <row r="238">
      <c r="A238" s="61" t="str">
        <f>DATA!A237</f>
        <v>TUKE (TU.Košice)</v>
      </c>
      <c r="B238" s="97" t="str">
        <f>DATA!C237&amp;" - "&amp;DATA!B237</f>
        <v>Výtvarník - SR1</v>
      </c>
      <c r="C238" s="84">
        <f>SUM(D238:I238)</f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84">
        <f>SUM(K238:S238)</f>
        <v>0</v>
      </c>
      <c r="K238" s="13">
        <v>0</v>
      </c>
      <c r="L238" s="13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84">
        <f>SUM(U238:AC238)</f>
        <v>24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24</v>
      </c>
      <c r="AB238">
        <v>0</v>
      </c>
      <c r="AC238">
        <v>0</v>
      </c>
      <c r="AD238" s="84">
        <v>0</v>
      </c>
      <c r="AE238" s="89">
        <f>SUM(C238,J238,T238,AD238,)</f>
        <v>24</v>
      </c>
    </row>
    <row r="239">
      <c r="A239" s="61" t="str">
        <f>DATA!A238</f>
        <v>TUKE (TU.Košice)</v>
      </c>
      <c r="B239" s="97" t="str">
        <f>DATA!C238&amp;" - "&amp;DATA!B238</f>
        <v>Architekt - SR2</v>
      </c>
      <c r="C239" s="84">
        <f>SUM(D239:I239)</f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84">
        <f>SUM(K239:S239)</f>
        <v>0</v>
      </c>
      <c r="K239" s="13">
        <v>0</v>
      </c>
      <c r="L239" s="13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84">
        <f>SUM(U239:AC239)</f>
        <v>10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10</v>
      </c>
      <c r="AC239">
        <v>0</v>
      </c>
      <c r="AD239" s="84">
        <v>0</v>
      </c>
      <c r="AE239" s="89">
        <f>SUM(C239,J239,T239,AD239,)</f>
        <v>10</v>
      </c>
    </row>
    <row r="240">
      <c r="A240" s="61" t="str">
        <f>DATA!A239</f>
        <v>TUKE (TU.Košice)</v>
      </c>
      <c r="B240" s="97" t="str">
        <f>DATA!C239&amp;" - "&amp;DATA!B239</f>
        <v>Dizajnér - SR2</v>
      </c>
      <c r="C240" s="84">
        <f>SUM(D240:I240)</f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84">
        <f>SUM(K240:S240)</f>
        <v>0</v>
      </c>
      <c r="K240" s="13">
        <v>0</v>
      </c>
      <c r="L240" s="13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84">
        <f>SUM(U240:AC240)</f>
        <v>12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12</v>
      </c>
      <c r="AC240">
        <v>0</v>
      </c>
      <c r="AD240" s="84">
        <v>0</v>
      </c>
      <c r="AE240" s="89">
        <f>SUM(C240,J240,T240,AD240,)</f>
        <v>12</v>
      </c>
    </row>
    <row r="241">
      <c r="A241" s="61" t="str">
        <f>DATA!A240</f>
        <v>TUKE (TU.Košice)</v>
      </c>
      <c r="B241" s="97" t="str">
        <f>DATA!C240&amp;" - "&amp;DATA!B240</f>
        <v>Kurátor výstavy - SR2</v>
      </c>
      <c r="C241" s="84">
        <f>SUM(D241:I241)</f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84">
        <f>SUM(K241:S241)</f>
        <v>0</v>
      </c>
      <c r="K241" s="13">
        <v>0</v>
      </c>
      <c r="L241" s="13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84">
        <f>SUM(U241:AC241)</f>
        <v>6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6</v>
      </c>
      <c r="AC241">
        <v>0</v>
      </c>
      <c r="AD241" s="84">
        <v>0</v>
      </c>
      <c r="AE241" s="89">
        <f>SUM(C241,J241,T241,AD241,)</f>
        <v>6</v>
      </c>
    </row>
    <row r="242">
      <c r="A242" s="61" t="str">
        <f>DATA!A241</f>
        <v>TUKE (TU.Košice)</v>
      </c>
      <c r="B242" s="97" t="str">
        <f>DATA!C241&amp;" - "&amp;DATA!B241</f>
        <v>Výtvarník - SR2</v>
      </c>
      <c r="C242" s="84">
        <f>SUM(D242:I242)</f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84">
        <f>SUM(K242:S242)</f>
        <v>0</v>
      </c>
      <c r="K242" s="13">
        <v>0</v>
      </c>
      <c r="L242" s="13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84">
        <f>SUM(U242:AC242)</f>
        <v>26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26</v>
      </c>
      <c r="AC242">
        <v>0</v>
      </c>
      <c r="AD242" s="84">
        <v>0</v>
      </c>
      <c r="AE242" s="89">
        <f>SUM(C242,J242,T242,AD242,)</f>
        <v>26</v>
      </c>
    </row>
    <row r="243">
      <c r="A243" s="61" t="str">
        <f>DATA!A242</f>
        <v>TUKE (TU.Košice)</v>
      </c>
      <c r="B243" s="97" t="str">
        <f>DATA!C242&amp;" - "&amp;DATA!B242</f>
        <v>Architekt - SR3</v>
      </c>
      <c r="C243" s="84">
        <f>SUM(D243:I243)</f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84">
        <f>SUM(K243:S243)</f>
        <v>0</v>
      </c>
      <c r="K243" s="13">
        <v>0</v>
      </c>
      <c r="L243" s="1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84">
        <f>SUM(U243:AC243)</f>
        <v>6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6</v>
      </c>
      <c r="AD243" s="84">
        <v>0</v>
      </c>
      <c r="AE243" s="89">
        <f>SUM(C243,J243,T243,AD243,)</f>
        <v>6</v>
      </c>
    </row>
    <row r="244">
      <c r="A244" s="61" t="str">
        <f>DATA!A243</f>
        <v>TUKE (TU.Košice)</v>
      </c>
      <c r="B244" s="97" t="str">
        <f>DATA!C243&amp;" - "&amp;DATA!B243</f>
        <v>Dizajnér - SR3</v>
      </c>
      <c r="C244" s="84">
        <f>SUM(D244:I244)</f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84">
        <f>SUM(K244:S244)</f>
        <v>0</v>
      </c>
      <c r="K244" s="13">
        <v>0</v>
      </c>
      <c r="L244" s="13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84">
        <f>SUM(U244:AC244)</f>
        <v>3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3</v>
      </c>
      <c r="AD244" s="84">
        <v>0</v>
      </c>
      <c r="AE244" s="89">
        <f>SUM(C244,J244,T244,AD244,)</f>
        <v>3</v>
      </c>
    </row>
    <row r="245">
      <c r="A245" s="61" t="str">
        <f>DATA!A244</f>
        <v>TUKE (TU.Košice)</v>
      </c>
      <c r="B245" s="97" t="str">
        <f>DATA!C244&amp;" - "&amp;DATA!B244</f>
        <v>Kurátor výstavy - SR3</v>
      </c>
      <c r="C245" s="84">
        <f>SUM(D245:I245)</f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84">
        <f>SUM(K245:S245)</f>
        <v>0</v>
      </c>
      <c r="K245" s="13">
        <v>0</v>
      </c>
      <c r="L245" s="13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84">
        <f>SUM(U245:AC245)</f>
        <v>9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9</v>
      </c>
      <c r="AD245" s="84">
        <v>0</v>
      </c>
      <c r="AE245" s="89">
        <f>SUM(C245,J245,T245,AD245,)</f>
        <v>9</v>
      </c>
    </row>
    <row r="246">
      <c r="A246" s="61" t="str">
        <f>DATA!A245</f>
        <v>TUKE (TU.Košice)</v>
      </c>
      <c r="B246" s="97" t="str">
        <f>DATA!C245&amp;" - "&amp;DATA!B245</f>
        <v>Výtvarník - SR3</v>
      </c>
      <c r="C246" s="84">
        <f>SUM(D246:I246)</f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84">
        <f>SUM(K246:S246)</f>
        <v>0</v>
      </c>
      <c r="K246" s="13">
        <v>0</v>
      </c>
      <c r="L246" s="13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84">
        <f>SUM(U246:AC246)</f>
        <v>18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18</v>
      </c>
      <c r="AD246" s="84">
        <v>0</v>
      </c>
      <c r="AE246" s="89">
        <f>SUM(C246,J246,T246,AD246,)</f>
        <v>18</v>
      </c>
    </row>
    <row r="247">
      <c r="A247" s="61" t="str">
        <f>DATA!A246</f>
        <v>TUKE (TU.Košice)</v>
      </c>
      <c r="B247" s="97" t="str">
        <f>DATA!C246&amp;" - "&amp;DATA!B246</f>
        <v>Architekt - ZM1</v>
      </c>
      <c r="C247" s="84">
        <f>SUM(D247:I247)</f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84">
        <f>SUM(K247:S247)</f>
        <v>2</v>
      </c>
      <c r="K247" s="13">
        <v>2</v>
      </c>
      <c r="L247" s="13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84">
        <f>SUM(U247:AC247)</f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s="84">
        <v>0</v>
      </c>
      <c r="AE247" s="89">
        <f>SUM(C247,J247,T247,AD247,)</f>
        <v>2</v>
      </c>
    </row>
    <row r="248">
      <c r="A248" s="61" t="str">
        <f>DATA!A247</f>
        <v>TUKE (TU.Košice)</v>
      </c>
      <c r="B248" s="97" t="str">
        <f>DATA!C247&amp;" - "&amp;DATA!B247</f>
        <v>Architekt - ZN1</v>
      </c>
      <c r="C248" s="84">
        <f>SUM(D248:I248)</f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84">
        <f>SUM(K248:S248)</f>
        <v>5</v>
      </c>
      <c r="K248" s="13">
        <v>0</v>
      </c>
      <c r="L248" s="13">
        <v>0</v>
      </c>
      <c r="M248">
        <v>0</v>
      </c>
      <c r="N248">
        <v>5</v>
      </c>
      <c r="O248">
        <v>0</v>
      </c>
      <c r="P248">
        <v>0</v>
      </c>
      <c r="Q248">
        <v>0</v>
      </c>
      <c r="R248">
        <v>0</v>
      </c>
      <c r="S248">
        <v>0</v>
      </c>
      <c r="T248" s="84">
        <f>SUM(U248:AC248)</f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s="84">
        <v>0</v>
      </c>
      <c r="AE248" s="89">
        <f>SUM(C248,J248,T248,AD248,)</f>
        <v>5</v>
      </c>
    </row>
    <row r="249">
      <c r="A249" s="61" t="str">
        <f>DATA!A248</f>
        <v>TUKE (TU.Košice)</v>
      </c>
      <c r="B249" s="97" t="str">
        <f>DATA!C248&amp;" - "&amp;DATA!B248</f>
        <v>Architekt - ZN2</v>
      </c>
      <c r="C249" s="84">
        <f>SUM(D249:I249)</f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84">
        <f>SUM(K249:S249)</f>
        <v>1</v>
      </c>
      <c r="K249" s="13">
        <v>0</v>
      </c>
      <c r="L249" s="13">
        <v>0</v>
      </c>
      <c r="M249">
        <v>0</v>
      </c>
      <c r="N249">
        <v>0</v>
      </c>
      <c r="O249">
        <v>1</v>
      </c>
      <c r="P249">
        <v>0</v>
      </c>
      <c r="Q249">
        <v>0</v>
      </c>
      <c r="R249">
        <v>0</v>
      </c>
      <c r="S249">
        <v>0</v>
      </c>
      <c r="T249" s="84">
        <f>SUM(U249:AC249)</f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s="84">
        <v>0</v>
      </c>
      <c r="AE249" s="89">
        <f>SUM(C249,J249,T249,AD249,)</f>
        <v>1</v>
      </c>
    </row>
    <row r="250">
      <c r="A250" s="61" t="str">
        <f>DATA!A249</f>
        <v>TUKE (TU.Košice)</v>
      </c>
      <c r="B250" s="97" t="str">
        <f>DATA!C249&amp;" - "&amp;DATA!B249</f>
        <v>Dizajnér - ZN3</v>
      </c>
      <c r="C250" s="84">
        <f>SUM(D250:I250)</f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84">
        <f>SUM(K250:S250)</f>
        <v>1</v>
      </c>
      <c r="K250" s="13">
        <v>0</v>
      </c>
      <c r="L250" s="13">
        <v>0</v>
      </c>
      <c r="M250">
        <v>0</v>
      </c>
      <c r="N250">
        <v>0</v>
      </c>
      <c r="O250">
        <v>0</v>
      </c>
      <c r="P250">
        <v>1</v>
      </c>
      <c r="Q250">
        <v>0</v>
      </c>
      <c r="R250">
        <v>0</v>
      </c>
      <c r="S250">
        <v>0</v>
      </c>
      <c r="T250" s="84">
        <f>SUM(U250:AC250)</f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s="84">
        <v>0</v>
      </c>
      <c r="AE250" s="89">
        <f>SUM(C250,J250,T250,AD250,)</f>
        <v>1</v>
      </c>
    </row>
    <row r="251">
      <c r="A251" s="61" t="str">
        <f>DATA!A250</f>
        <v>TnUAD (TUAD.Trenčín)</v>
      </c>
      <c r="B251" s="97" t="str">
        <f>DATA!C250&amp;" - "&amp;DATA!B250</f>
        <v>Dizajnér - SR2</v>
      </c>
      <c r="C251" s="84">
        <f>SUM(D251:I251)</f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84">
        <f>SUM(K251:S251)</f>
        <v>0</v>
      </c>
      <c r="K251" s="13">
        <v>0</v>
      </c>
      <c r="L251" s="13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84">
        <f>SUM(U251:AC251)</f>
        <v>1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1</v>
      </c>
      <c r="AC251">
        <v>0</v>
      </c>
      <c r="AD251" s="84">
        <v>0</v>
      </c>
      <c r="AE251" s="89">
        <f>SUM(C251,J251,T251,AD251,)</f>
        <v>1</v>
      </c>
    </row>
    <row r="252">
      <c r="A252" s="61" t="str">
        <f>DATA!A251</f>
        <v>TnUAD (TUAD.Trenčín)</v>
      </c>
      <c r="B252" s="97" t="str">
        <f>DATA!C251&amp;" - "&amp;DATA!B251</f>
        <v>Výtvarník - SR2</v>
      </c>
      <c r="C252" s="84">
        <f>SUM(D252:I252)</f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84">
        <f>SUM(K252:S252)</f>
        <v>0</v>
      </c>
      <c r="K252" s="13">
        <v>0</v>
      </c>
      <c r="L252" s="13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84">
        <f>SUM(U252:AC252)</f>
        <v>5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5</v>
      </c>
      <c r="AC252">
        <v>0</v>
      </c>
      <c r="AD252" s="84">
        <v>0</v>
      </c>
      <c r="AE252" s="89">
        <f>SUM(C252,J252,T252,AD252,)</f>
        <v>5</v>
      </c>
    </row>
    <row r="253">
      <c r="A253" s="61" t="str">
        <f>DATA!A252</f>
        <v>TnUAD (TUAD.Trenčín)</v>
      </c>
      <c r="B253" s="97" t="str">
        <f>DATA!C252&amp;" - "&amp;DATA!B252</f>
        <v>Dizajnér - SR3</v>
      </c>
      <c r="C253" s="84">
        <f>SUM(D253:I253)</f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84">
        <f>SUM(K253:S253)</f>
        <v>0</v>
      </c>
      <c r="K253" s="13">
        <v>0</v>
      </c>
      <c r="L253" s="1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84">
        <f>SUM(U253:AC253)</f>
        <v>1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1</v>
      </c>
      <c r="AD253" s="84">
        <v>0</v>
      </c>
      <c r="AE253" s="89">
        <f>SUM(C253,J253,T253,AD253,)</f>
        <v>1</v>
      </c>
    </row>
    <row r="254">
      <c r="A254" s="61" t="str">
        <f>DATA!A253</f>
        <v>Slovenská poľnohospodárska univerzita v Nitre (SPU.Nitra)</v>
      </c>
      <c r="B254" s="97" t="str">
        <f>DATA!C253&amp;" - "&amp;DATA!B253</f>
        <v>Architekt - EM2</v>
      </c>
      <c r="C254" s="84">
        <f>SUM(D254:I254)</f>
        <v>1</v>
      </c>
      <c r="D254" s="13">
        <v>0</v>
      </c>
      <c r="E254" s="13">
        <v>1</v>
      </c>
      <c r="F254" s="13">
        <v>0</v>
      </c>
      <c r="G254" s="13">
        <v>0</v>
      </c>
      <c r="H254" s="13">
        <v>0</v>
      </c>
      <c r="I254" s="13">
        <v>0</v>
      </c>
      <c r="J254" s="84">
        <f>SUM(K254:S254)</f>
        <v>0</v>
      </c>
      <c r="K254" s="13">
        <v>0</v>
      </c>
      <c r="L254" s="13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84">
        <f>SUM(U254:AC254)</f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s="84">
        <v>0</v>
      </c>
      <c r="AE254" s="89">
        <f>SUM(C254,J254,T254,AD254,)</f>
        <v>1</v>
      </c>
    </row>
    <row r="255">
      <c r="A255" s="61" t="str">
        <f>DATA!A254</f>
        <v>Slovenská poľnohospodárska univerzita v Nitre (SPU.Nitra)</v>
      </c>
      <c r="B255" s="97" t="str">
        <f>DATA!C254&amp;" - "&amp;DATA!B254</f>
        <v>Architekt - SN1</v>
      </c>
      <c r="C255" s="84">
        <f>SUM(D255:I255)</f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84">
        <f>SUM(K255:S255)</f>
        <v>0</v>
      </c>
      <c r="K255" s="13">
        <v>0</v>
      </c>
      <c r="L255" s="13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84">
        <f>SUM(U255:AC255)</f>
        <v>3</v>
      </c>
      <c r="U255">
        <v>0</v>
      </c>
      <c r="V255">
        <v>0</v>
      </c>
      <c r="W255">
        <v>0</v>
      </c>
      <c r="X255">
        <v>3</v>
      </c>
      <c r="Y255">
        <v>0</v>
      </c>
      <c r="Z255">
        <v>0</v>
      </c>
      <c r="AA255">
        <v>0</v>
      </c>
      <c r="AB255">
        <v>0</v>
      </c>
      <c r="AC255">
        <v>0</v>
      </c>
      <c r="AD255" s="84">
        <v>0</v>
      </c>
      <c r="AE255" s="89">
        <f>SUM(C255,J255,T255,AD255,)</f>
        <v>3</v>
      </c>
    </row>
    <row r="256">
      <c r="A256" s="61" t="str">
        <f>DATA!A255</f>
        <v>Slovenská poľnohospodárska univerzita v Nitre (SPU.Nitra)</v>
      </c>
      <c r="B256" s="97" t="str">
        <f>DATA!C255&amp;" - "&amp;DATA!B255</f>
        <v>Architekt - SR3</v>
      </c>
      <c r="C256" s="84">
        <f>SUM(D256:I256)</f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84">
        <f>SUM(K256:S256)</f>
        <v>0</v>
      </c>
      <c r="K256" s="13">
        <v>0</v>
      </c>
      <c r="L256" s="13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84">
        <f>SUM(U256:AC256)</f>
        <v>2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2</v>
      </c>
      <c r="AD256" s="84">
        <v>0</v>
      </c>
      <c r="AE256" s="89">
        <f>SUM(C256,J256,T256,AD256,)</f>
        <v>2</v>
      </c>
    </row>
    <row r="257">
      <c r="A257" s="61" t="str">
        <f>DATA!A256</f>
        <v>TU Zvolen (TU.Zvolen)</v>
      </c>
      <c r="B257" s="97" t="str">
        <f>DATA!C256&amp;" - "&amp;DATA!B256</f>
        <v>Dizajnér - EM2</v>
      </c>
      <c r="C257" s="84">
        <f>SUM(D257:I257)</f>
        <v>3</v>
      </c>
      <c r="D257" s="13">
        <v>0</v>
      </c>
      <c r="E257" s="13">
        <v>3</v>
      </c>
      <c r="F257" s="13">
        <v>0</v>
      </c>
      <c r="G257" s="13">
        <v>0</v>
      </c>
      <c r="H257" s="13">
        <v>0</v>
      </c>
      <c r="I257" s="13">
        <v>0</v>
      </c>
      <c r="J257" s="84">
        <f>SUM(K257:S257)</f>
        <v>0</v>
      </c>
      <c r="K257" s="13">
        <v>0</v>
      </c>
      <c r="L257" s="13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84">
        <f>SUM(U257:AC257)</f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s="84">
        <v>0</v>
      </c>
      <c r="AE257" s="89">
        <f>SUM(C257,J257,T257,AD257,)</f>
        <v>3</v>
      </c>
    </row>
    <row r="258">
      <c r="A258" s="61" t="str">
        <f>DATA!A257</f>
        <v>TU Zvolen (TU.Zvolen)</v>
      </c>
      <c r="B258" s="97" t="str">
        <f>DATA!C257&amp;" - "&amp;DATA!B257</f>
        <v>Dizajnér - EM3</v>
      </c>
      <c r="C258" s="84">
        <f>SUM(D258:I258)</f>
        <v>19</v>
      </c>
      <c r="D258" s="13">
        <v>0</v>
      </c>
      <c r="E258" s="13">
        <v>0</v>
      </c>
      <c r="F258" s="13">
        <v>19</v>
      </c>
      <c r="G258" s="13">
        <v>0</v>
      </c>
      <c r="H258" s="13">
        <v>0</v>
      </c>
      <c r="I258" s="13">
        <v>0</v>
      </c>
      <c r="J258" s="84">
        <f>SUM(K258:S258)</f>
        <v>0</v>
      </c>
      <c r="K258" s="13">
        <v>0</v>
      </c>
      <c r="L258" s="13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84">
        <f>SUM(U258:AC258)</f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s="84">
        <v>0</v>
      </c>
      <c r="AE258" s="89">
        <f>SUM(C258,J258,T258,AD258,)</f>
        <v>19</v>
      </c>
    </row>
    <row r="259">
      <c r="A259" s="61" t="str">
        <f>DATA!A258</f>
        <v>TU Zvolen (TU.Zvolen)</v>
      </c>
      <c r="B259" s="97" t="str">
        <f>DATA!C258&amp;" - "&amp;DATA!B258</f>
        <v>Kurátor výstavy - EM3</v>
      </c>
      <c r="C259" s="84">
        <f>SUM(D259:I259)</f>
        <v>3</v>
      </c>
      <c r="D259" s="13">
        <v>0</v>
      </c>
      <c r="E259" s="13">
        <v>0</v>
      </c>
      <c r="F259" s="13">
        <v>3</v>
      </c>
      <c r="G259" s="13">
        <v>0</v>
      </c>
      <c r="H259" s="13">
        <v>0</v>
      </c>
      <c r="I259" s="13">
        <v>0</v>
      </c>
      <c r="J259" s="84">
        <f>SUM(K259:S259)</f>
        <v>0</v>
      </c>
      <c r="K259" s="13">
        <v>0</v>
      </c>
      <c r="L259" s="13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84">
        <f>SUM(U259:AC259)</f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s="84">
        <v>0</v>
      </c>
      <c r="AE259" s="89">
        <f>SUM(C259,J259,T259,AD259,)</f>
        <v>3</v>
      </c>
    </row>
    <row r="260">
      <c r="A260" s="61" t="str">
        <f>DATA!A259</f>
        <v>TU Zvolen (TU.Zvolen)</v>
      </c>
      <c r="B260" s="97" t="str">
        <f>DATA!C259&amp;" - "&amp;DATA!B259</f>
        <v>Architekt - I</v>
      </c>
      <c r="C260" s="84">
        <f>SUM(D260:I260)</f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84">
        <f>SUM(K260:S260)</f>
        <v>0</v>
      </c>
      <c r="K260" s="13">
        <v>0</v>
      </c>
      <c r="L260" s="13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84">
        <f>SUM(U260:AC260)</f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s="84">
        <v>3</v>
      </c>
      <c r="AE260" s="89">
        <f>SUM(C260,J260,T260,AD260,)</f>
        <v>3</v>
      </c>
    </row>
    <row r="261">
      <c r="A261" s="61" t="str">
        <f>DATA!A260</f>
        <v>TU Zvolen (TU.Zvolen)</v>
      </c>
      <c r="B261" s="97" t="str">
        <f>DATA!C260&amp;" - "&amp;DATA!B260</f>
        <v>Dizajnér - SM1</v>
      </c>
      <c r="C261" s="84">
        <f>SUM(D261:I261)</f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84">
        <f>SUM(K261:S261)</f>
        <v>0</v>
      </c>
      <c r="K261" s="13">
        <v>0</v>
      </c>
      <c r="L261" s="13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84">
        <f>SUM(U261:AC261)</f>
        <v>1</v>
      </c>
      <c r="U261">
        <v>1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s="84">
        <v>0</v>
      </c>
      <c r="AE261" s="89">
        <f>SUM(C261,J261,T261,AD261,)</f>
        <v>1</v>
      </c>
    </row>
    <row r="262">
      <c r="A262" s="61" t="str">
        <f>DATA!A261</f>
        <v>TU Zvolen (TU.Zvolen)</v>
      </c>
      <c r="B262" s="97" t="str">
        <f>DATA!C261&amp;" - "&amp;DATA!B261</f>
        <v>Dizajnér - SM2</v>
      </c>
      <c r="C262" s="84">
        <f>SUM(D262:I262)</f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84">
        <f>SUM(K262:S262)</f>
        <v>0</v>
      </c>
      <c r="K262" s="13">
        <v>0</v>
      </c>
      <c r="L262" s="13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84">
        <f>SUM(U262:AC262)</f>
        <v>2</v>
      </c>
      <c r="U262">
        <v>0</v>
      </c>
      <c r="V262">
        <v>2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s="84">
        <v>0</v>
      </c>
      <c r="AE262" s="89">
        <f>SUM(C262,J262,T262,AD262,)</f>
        <v>2</v>
      </c>
    </row>
    <row r="263">
      <c r="A263" s="61" t="str">
        <f>DATA!A262</f>
        <v>TU Zvolen (TU.Zvolen)</v>
      </c>
      <c r="B263" s="97" t="str">
        <f>DATA!C262&amp;" - "&amp;DATA!B262</f>
        <v>Kurátor výstavy - SM2</v>
      </c>
      <c r="C263" s="84">
        <f>SUM(D263:I263)</f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84">
        <f>SUM(K263:S263)</f>
        <v>0</v>
      </c>
      <c r="K263" s="13">
        <v>0</v>
      </c>
      <c r="L263" s="1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84">
        <f>SUM(U263:AC263)</f>
        <v>1</v>
      </c>
      <c r="U263">
        <v>0</v>
      </c>
      <c r="V263">
        <v>1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s="84">
        <v>0</v>
      </c>
      <c r="AE263" s="89">
        <f>SUM(C263,J263,T263,AD263,)</f>
        <v>1</v>
      </c>
    </row>
    <row r="264">
      <c r="A264" s="61" t="str">
        <f>DATA!A263</f>
        <v>TU Zvolen (TU.Zvolen)</v>
      </c>
      <c r="B264" s="97" t="str">
        <f>DATA!C263&amp;" - "&amp;DATA!B263</f>
        <v>Dizajnér - SM3</v>
      </c>
      <c r="C264" s="84">
        <f>SUM(D264:I264)</f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84">
        <f>SUM(K264:S264)</f>
        <v>0</v>
      </c>
      <c r="K264" s="13">
        <v>0</v>
      </c>
      <c r="L264" s="13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84">
        <f>SUM(U264:AC264)</f>
        <v>3</v>
      </c>
      <c r="U264">
        <v>0</v>
      </c>
      <c r="V264">
        <v>0</v>
      </c>
      <c r="W264">
        <v>3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s="84">
        <v>0</v>
      </c>
      <c r="AE264" s="89">
        <f>SUM(C264,J264,T264,AD264,)</f>
        <v>3</v>
      </c>
    </row>
    <row r="265">
      <c r="A265" s="61" t="str">
        <f>DATA!A264</f>
        <v>TU Zvolen (TU.Zvolen)</v>
      </c>
      <c r="B265" s="97" t="str">
        <f>DATA!C264&amp;" - "&amp;DATA!B264</f>
        <v>Kurátor výstavy - SM3</v>
      </c>
      <c r="C265" s="84">
        <f>SUM(D265:I265)</f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84">
        <f>SUM(K265:S265)</f>
        <v>0</v>
      </c>
      <c r="K265" s="13">
        <v>0</v>
      </c>
      <c r="L265" s="13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84">
        <f>SUM(U265:AC265)</f>
        <v>1</v>
      </c>
      <c r="U265">
        <v>0</v>
      </c>
      <c r="V265">
        <v>0</v>
      </c>
      <c r="W265">
        <v>1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s="84">
        <v>0</v>
      </c>
      <c r="AE265" s="89">
        <f>SUM(C265,J265,T265,AD265,)</f>
        <v>1</v>
      </c>
    </row>
    <row r="266">
      <c r="A266" s="61" t="str">
        <f>DATA!A265</f>
        <v>TU Zvolen (TU.Zvolen)</v>
      </c>
      <c r="B266" s="97" t="str">
        <f>DATA!C265&amp;" - "&amp;DATA!B265</f>
        <v>Architekt - SN2</v>
      </c>
      <c r="C266" s="84">
        <f>SUM(D266:I266)</f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84">
        <f>SUM(K266:S266)</f>
        <v>0</v>
      </c>
      <c r="K266" s="13">
        <v>0</v>
      </c>
      <c r="L266" s="13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84">
        <f>SUM(U266:AC266)</f>
        <v>1</v>
      </c>
      <c r="U266">
        <v>0</v>
      </c>
      <c r="V266">
        <v>0</v>
      </c>
      <c r="W266">
        <v>0</v>
      </c>
      <c r="X266">
        <v>0</v>
      </c>
      <c r="Y266">
        <v>1</v>
      </c>
      <c r="Z266">
        <v>0</v>
      </c>
      <c r="AA266">
        <v>0</v>
      </c>
      <c r="AB266">
        <v>0</v>
      </c>
      <c r="AC266">
        <v>0</v>
      </c>
      <c r="AD266" s="84">
        <v>0</v>
      </c>
      <c r="AE266" s="89">
        <f>SUM(C266,J266,T266,AD266,)</f>
        <v>1</v>
      </c>
    </row>
    <row r="267">
      <c r="A267" s="61" t="str">
        <f>DATA!A266</f>
        <v>TU Zvolen (TU.Zvolen)</v>
      </c>
      <c r="B267" s="97" t="str">
        <f>DATA!C266&amp;" - "&amp;DATA!B266</f>
        <v>Dizajnér - SN2</v>
      </c>
      <c r="C267" s="84">
        <f>SUM(D267:I267)</f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84">
        <f>SUM(K267:S267)</f>
        <v>0</v>
      </c>
      <c r="K267" s="13">
        <v>0</v>
      </c>
      <c r="L267" s="13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84">
        <f>SUM(U267:AC267)</f>
        <v>3</v>
      </c>
      <c r="U267">
        <v>0</v>
      </c>
      <c r="V267">
        <v>0</v>
      </c>
      <c r="W267">
        <v>0</v>
      </c>
      <c r="X267">
        <v>0</v>
      </c>
      <c r="Y267">
        <v>3</v>
      </c>
      <c r="Z267">
        <v>0</v>
      </c>
      <c r="AA267">
        <v>0</v>
      </c>
      <c r="AB267">
        <v>0</v>
      </c>
      <c r="AC267">
        <v>0</v>
      </c>
      <c r="AD267" s="84">
        <v>0</v>
      </c>
      <c r="AE267" s="89">
        <f>SUM(C267,J267,T267,AD267,)</f>
        <v>3</v>
      </c>
    </row>
    <row r="268">
      <c r="A268" s="61" t="str">
        <f>DATA!A267</f>
        <v>TU Zvolen (TU.Zvolen)</v>
      </c>
      <c r="B268" s="97" t="str">
        <f>DATA!C267&amp;" - "&amp;DATA!B267</f>
        <v>Kurátor výstavy - SN3</v>
      </c>
      <c r="C268" s="84">
        <f>SUM(D268:I268)</f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84">
        <f>SUM(K268:S268)</f>
        <v>0</v>
      </c>
      <c r="K268" s="13">
        <v>0</v>
      </c>
      <c r="L268" s="13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84">
        <f>SUM(U268:AC268)</f>
        <v>2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2</v>
      </c>
      <c r="AA268">
        <v>0</v>
      </c>
      <c r="AB268">
        <v>0</v>
      </c>
      <c r="AC268">
        <v>0</v>
      </c>
      <c r="AD268" s="84">
        <v>0</v>
      </c>
      <c r="AE268" s="89">
        <f>SUM(C268,J268,T268,AD268,)</f>
        <v>2</v>
      </c>
    </row>
    <row r="269">
      <c r="A269" s="61" t="str">
        <f>DATA!A268</f>
        <v>TU Zvolen (TU.Zvolen)</v>
      </c>
      <c r="B269" s="97" t="str">
        <f>DATA!C268&amp;" - "&amp;DATA!B268</f>
        <v>Dizajnér - SR1</v>
      </c>
      <c r="C269" s="84">
        <f>SUM(D269:I269)</f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84">
        <f>SUM(K269:S269)</f>
        <v>0</v>
      </c>
      <c r="K269" s="13">
        <v>0</v>
      </c>
      <c r="L269" s="13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84">
        <f>SUM(U269:AC269)</f>
        <v>2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2</v>
      </c>
      <c r="AB269">
        <v>0</v>
      </c>
      <c r="AC269">
        <v>0</v>
      </c>
      <c r="AD269" s="84">
        <v>0</v>
      </c>
      <c r="AE269" s="89">
        <f>SUM(C269,J269,T269,AD269,)</f>
        <v>2</v>
      </c>
    </row>
    <row r="270">
      <c r="A270" s="61" t="str">
        <f>DATA!A269</f>
        <v>TU Zvolen (TU.Zvolen)</v>
      </c>
      <c r="B270" s="97" t="str">
        <f>DATA!C269&amp;" - "&amp;DATA!B269</f>
        <v>Architekt - SR2</v>
      </c>
      <c r="C270" s="84">
        <f>SUM(D270:I270)</f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84">
        <f>SUM(K270:S270)</f>
        <v>0</v>
      </c>
      <c r="K270" s="13">
        <v>0</v>
      </c>
      <c r="L270" s="13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84">
        <f>SUM(U270:AC270)</f>
        <v>1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1</v>
      </c>
      <c r="AC270">
        <v>0</v>
      </c>
      <c r="AD270" s="84">
        <v>0</v>
      </c>
      <c r="AE270" s="89">
        <f>SUM(C270,J270,T270,AD270,)</f>
        <v>1</v>
      </c>
    </row>
    <row r="271">
      <c r="A271" s="61" t="str">
        <f>DATA!A270</f>
        <v>TU Zvolen (TU.Zvolen)</v>
      </c>
      <c r="B271" s="97" t="str">
        <f>DATA!C270&amp;" - "&amp;DATA!B270</f>
        <v>Dizajnér - SR2</v>
      </c>
      <c r="C271" s="84">
        <f>SUM(D271:I271)</f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84">
        <f>SUM(K271:S271)</f>
        <v>0</v>
      </c>
      <c r="K271" s="13">
        <v>0</v>
      </c>
      <c r="L271" s="13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84">
        <f>SUM(U271:AC271)</f>
        <v>2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2</v>
      </c>
      <c r="AC271">
        <v>0</v>
      </c>
      <c r="AD271" s="84">
        <v>0</v>
      </c>
      <c r="AE271" s="89">
        <f>SUM(C271,J271,T271,AD271,)</f>
        <v>2</v>
      </c>
    </row>
    <row r="272">
      <c r="A272" s="61" t="str">
        <f>DATA!A271</f>
        <v>TU Zvolen (TU.Zvolen)</v>
      </c>
      <c r="B272" s="97" t="str">
        <f>DATA!C271&amp;" - "&amp;DATA!B271</f>
        <v>Architekt - SR3</v>
      </c>
      <c r="C272" s="84">
        <f>SUM(D272:I272)</f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84">
        <f>SUM(K272:S272)</f>
        <v>0</v>
      </c>
      <c r="K272" s="13">
        <v>0</v>
      </c>
      <c r="L272" s="13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84">
        <f>SUM(U272:AC272)</f>
        <v>3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3</v>
      </c>
      <c r="AD272" s="84">
        <v>0</v>
      </c>
      <c r="AE272" s="89">
        <f>SUM(C272,J272,T272,AD272,)</f>
        <v>3</v>
      </c>
    </row>
    <row r="273">
      <c r="A273" s="61" t="str">
        <f>DATA!A272</f>
        <v>TU Zvolen (TU.Zvolen)</v>
      </c>
      <c r="B273" s="97" t="str">
        <f>DATA!C272&amp;" - "&amp;DATA!B272</f>
        <v>Dizajnér - SR3</v>
      </c>
      <c r="C273" s="84">
        <f>SUM(D273:I273)</f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84">
        <f>SUM(K273:S273)</f>
        <v>0</v>
      </c>
      <c r="K273" s="13">
        <v>0</v>
      </c>
      <c r="L273" s="1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84">
        <f>SUM(U273:AC273)</f>
        <v>3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3</v>
      </c>
      <c r="AD273" s="84">
        <v>0</v>
      </c>
      <c r="AE273" s="89">
        <f>SUM(C273,J273,T273,AD273,)</f>
        <v>3</v>
      </c>
    </row>
    <row r="274">
      <c r="A274" s="61" t="str">
        <f>DATA!A273</f>
        <v>TU Zvolen (TU.Zvolen)</v>
      </c>
      <c r="B274" s="97" t="str">
        <f>DATA!C273&amp;" - "&amp;DATA!B273</f>
        <v>Dizajnér - ZM1</v>
      </c>
      <c r="C274" s="84">
        <f>SUM(D274:I274)</f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84">
        <f>SUM(K274:S274)</f>
        <v>1</v>
      </c>
      <c r="K274" s="13">
        <v>1</v>
      </c>
      <c r="L274" s="13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84">
        <f>SUM(U274:AC274)</f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s="84">
        <v>0</v>
      </c>
      <c r="AE274" s="89">
        <f>SUM(C274,J274,T274,AD274,)</f>
        <v>1</v>
      </c>
    </row>
    <row r="275">
      <c r="A275" s="61" t="str">
        <f>DATA!A274</f>
        <v>TU Zvolen (TU.Zvolen)</v>
      </c>
      <c r="B275" s="97" t="str">
        <f>DATA!C274&amp;" - "&amp;DATA!B274</f>
        <v>Dizajnér - ZM3</v>
      </c>
      <c r="C275" s="84">
        <f>SUM(D275:I275)</f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84">
        <f>SUM(K275:S275)</f>
        <v>5</v>
      </c>
      <c r="K275" s="13">
        <v>0</v>
      </c>
      <c r="L275" s="13">
        <v>0</v>
      </c>
      <c r="M275">
        <v>5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84">
        <f>SUM(U275:AC275)</f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s="84">
        <v>0</v>
      </c>
      <c r="AE275" s="89">
        <f>SUM(C275,J275,T275,AD275,)</f>
        <v>5</v>
      </c>
    </row>
    <row r="276">
      <c r="A276" s="61" t="str">
        <f>DATA!A275</f>
        <v>VŠMU (VSMU)</v>
      </c>
      <c r="B276" s="97" t="str">
        <f>DATA!C275&amp;" - "&amp;DATA!B275</f>
        <v>Asistent réžie - EM1</v>
      </c>
      <c r="C276" s="84">
        <f>SUM(D276:I276)</f>
        <v>2</v>
      </c>
      <c r="D276" s="13">
        <v>2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84">
        <f>SUM(K276:S276)</f>
        <v>0</v>
      </c>
      <c r="K276" s="13">
        <v>0</v>
      </c>
      <c r="L276" s="13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84">
        <f>SUM(U276:AC276)</f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s="84">
        <v>0</v>
      </c>
      <c r="AE276" s="89">
        <f>SUM(C276,J276,T276,AD276,)</f>
        <v>2</v>
      </c>
    </row>
    <row r="277">
      <c r="A277" s="61" t="str">
        <f>DATA!A276</f>
        <v>VŠMU (VSMU)</v>
      </c>
      <c r="B277" s="97" t="str">
        <f>DATA!C276&amp;" - "&amp;DATA!B276</f>
        <v>Asistent zvuku - EM1</v>
      </c>
      <c r="C277" s="84">
        <f>SUM(D277:I277)</f>
        <v>1</v>
      </c>
      <c r="D277" s="13">
        <v>1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84">
        <f>SUM(K277:S277)</f>
        <v>0</v>
      </c>
      <c r="K277" s="13">
        <v>0</v>
      </c>
      <c r="L277" s="13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84">
        <f>SUM(U277:AC277)</f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s="84">
        <v>0</v>
      </c>
      <c r="AE277" s="89">
        <f>SUM(C277,J277,T277,AD277,)</f>
        <v>1</v>
      </c>
    </row>
    <row r="278">
      <c r="A278" s="61" t="str">
        <f>DATA!A277</f>
        <v>VŠMU (VSMU)</v>
      </c>
      <c r="B278" s="97" t="str">
        <f>DATA!C277&amp;" - "&amp;DATA!B277</f>
        <v>Autor dramatického diela - EM1</v>
      </c>
      <c r="C278" s="84">
        <f>SUM(D278:I278)</f>
        <v>1</v>
      </c>
      <c r="D278" s="13">
        <v>1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84">
        <f>SUM(K278:S278)</f>
        <v>0</v>
      </c>
      <c r="K278" s="13">
        <v>0</v>
      </c>
      <c r="L278" s="13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84">
        <f>SUM(U278:AC278)</f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s="84">
        <v>0</v>
      </c>
      <c r="AE278" s="89">
        <f>SUM(C278,J278,T278,AD278,)</f>
        <v>1</v>
      </c>
    </row>
    <row r="279">
      <c r="A279" s="61" t="str">
        <f>DATA!A278</f>
        <v>VŠMU (VSMU)</v>
      </c>
      <c r="B279" s="97" t="str">
        <f>DATA!C278&amp;" - "&amp;DATA!B278</f>
        <v>Autor námetu - EM1</v>
      </c>
      <c r="C279" s="84">
        <f>SUM(D279:I279)</f>
        <v>2</v>
      </c>
      <c r="D279" s="13">
        <v>2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84">
        <f>SUM(K279:S279)</f>
        <v>0</v>
      </c>
      <c r="K279" s="13">
        <v>0</v>
      </c>
      <c r="L279" s="13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84">
        <f>SUM(U279:AC279)</f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s="84">
        <v>0</v>
      </c>
      <c r="AE279" s="89">
        <f>SUM(C279,J279,T279,AD279,)</f>
        <v>2</v>
      </c>
    </row>
    <row r="280">
      <c r="A280" s="61" t="str">
        <f>DATA!A279</f>
        <v>VŠMU (VSMU)</v>
      </c>
      <c r="B280" s="97" t="str">
        <f>DATA!C279&amp;" - "&amp;DATA!B279</f>
        <v>Autor pohybovej spolupráce - EM1</v>
      </c>
      <c r="C280" s="84">
        <f>SUM(D280:I280)</f>
        <v>2</v>
      </c>
      <c r="D280" s="13">
        <v>2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84">
        <f>SUM(K280:S280)</f>
        <v>0</v>
      </c>
      <c r="K280" s="13">
        <v>0</v>
      </c>
      <c r="L280" s="13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84">
        <f>SUM(U280:AC280)</f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s="84">
        <v>0</v>
      </c>
      <c r="AE280" s="89">
        <f>SUM(C280,J280,T280,AD280,)</f>
        <v>2</v>
      </c>
    </row>
    <row r="281">
      <c r="A281" s="61" t="str">
        <f>DATA!A280</f>
        <v>VŠMU (VSMU)</v>
      </c>
      <c r="B281" s="97" t="str">
        <f>DATA!C280&amp;" - "&amp;DATA!B280</f>
        <v>Autor scenára - EM1</v>
      </c>
      <c r="C281" s="84">
        <f>SUM(D281:I281)</f>
        <v>3</v>
      </c>
      <c r="D281" s="13">
        <v>3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84">
        <f>SUM(K281:S281)</f>
        <v>0</v>
      </c>
      <c r="K281" s="13">
        <v>0</v>
      </c>
      <c r="L281" s="13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84">
        <f>SUM(U281:AC281)</f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s="84">
        <v>0</v>
      </c>
      <c r="AE281" s="89">
        <f>SUM(C281,J281,T281,AD281,)</f>
        <v>3</v>
      </c>
    </row>
    <row r="282">
      <c r="A282" s="61" t="str">
        <f>DATA!A281</f>
        <v>VŠMU (VSMU)</v>
      </c>
      <c r="B282" s="97" t="str">
        <f>DATA!C281&amp;" - "&amp;DATA!B281</f>
        <v>Autor svetelného dizajnu - EM1</v>
      </c>
      <c r="C282" s="84">
        <f>SUM(D282:I282)</f>
        <v>1</v>
      </c>
      <c r="D282" s="13">
        <v>1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84">
        <f>SUM(K282:S282)</f>
        <v>0</v>
      </c>
      <c r="K282" s="13">
        <v>0</v>
      </c>
      <c r="L282" s="13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84">
        <f>SUM(U282:AC282)</f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s="84">
        <v>0</v>
      </c>
      <c r="AE282" s="89">
        <f>SUM(C282,J282,T282,AD282,)</f>
        <v>1</v>
      </c>
    </row>
    <row r="283">
      <c r="A283" s="61" t="str">
        <f>DATA!A282</f>
        <v>VŠMU (VSMU)</v>
      </c>
      <c r="B283" s="97" t="str">
        <f>DATA!C282&amp;" - "&amp;DATA!B282</f>
        <v>Dramaturg - EM1</v>
      </c>
      <c r="C283" s="84">
        <f>SUM(D283:I283)</f>
        <v>5</v>
      </c>
      <c r="D283" s="13">
        <v>5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84">
        <f>SUM(K283:S283)</f>
        <v>0</v>
      </c>
      <c r="K283" s="13">
        <v>0</v>
      </c>
      <c r="L283" s="1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84">
        <f>SUM(U283:AC283)</f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s="84">
        <v>0</v>
      </c>
      <c r="AE283" s="89">
        <f>SUM(C283,J283,T283,AD283,)</f>
        <v>5</v>
      </c>
    </row>
    <row r="284">
      <c r="A284" s="61" t="str">
        <f>DATA!A283</f>
        <v>VŠMU (VSMU)</v>
      </c>
      <c r="B284" s="97" t="str">
        <f>DATA!C283&amp;" - "&amp;DATA!B283</f>
        <v>Dramaturg - EM1</v>
      </c>
      <c r="C284" s="84">
        <f>SUM(D284:I284)</f>
        <v>4</v>
      </c>
      <c r="D284" s="13">
        <v>4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84">
        <f>SUM(K284:S284)</f>
        <v>0</v>
      </c>
      <c r="K284" s="13">
        <v>0</v>
      </c>
      <c r="L284" s="13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84">
        <f>SUM(U284:AC284)</f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s="84">
        <v>0</v>
      </c>
      <c r="AE284" s="89">
        <f>SUM(C284,J284,T284,AD284,)</f>
        <v>4</v>
      </c>
    </row>
    <row r="285">
      <c r="A285" s="61" t="str">
        <f>DATA!A284</f>
        <v>VŠMU (VSMU)</v>
      </c>
      <c r="B285" s="97" t="str">
        <f>DATA!C284&amp;" - "&amp;DATA!B284</f>
        <v>Dramaturg projektu - EM1</v>
      </c>
      <c r="C285" s="84">
        <f>SUM(D285:I285)</f>
        <v>1</v>
      </c>
      <c r="D285" s="13">
        <v>1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84">
        <f>SUM(K285:S285)</f>
        <v>0</v>
      </c>
      <c r="K285" s="13">
        <v>0</v>
      </c>
      <c r="L285" s="13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84">
        <f>SUM(U285:AC285)</f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s="84">
        <v>0</v>
      </c>
      <c r="AE285" s="89">
        <f>SUM(C285,J285,T285,AD285,)</f>
        <v>1</v>
      </c>
    </row>
    <row r="286">
      <c r="A286" s="61" t="str">
        <f>DATA!A285</f>
        <v>VŠMU (VSMU)</v>
      </c>
      <c r="B286" s="97" t="str">
        <f>DATA!C285&amp;" - "&amp;DATA!B285</f>
        <v>Herec v hlavnej úlohe - EM1</v>
      </c>
      <c r="C286" s="84">
        <f>SUM(D286:I286)</f>
        <v>3</v>
      </c>
      <c r="D286" s="13">
        <v>3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84">
        <f>SUM(K286:S286)</f>
        <v>0</v>
      </c>
      <c r="K286" s="13">
        <v>0</v>
      </c>
      <c r="L286" s="13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84">
        <f>SUM(U286:AC286)</f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s="84">
        <v>0</v>
      </c>
      <c r="AE286" s="89">
        <f>SUM(C286,J286,T286,AD286,)</f>
        <v>3</v>
      </c>
    </row>
    <row r="287">
      <c r="A287" s="61" t="str">
        <f>DATA!A286</f>
        <v>VŠMU (VSMU)</v>
      </c>
      <c r="B287" s="97" t="str">
        <f>DATA!C286&amp;" - "&amp;DATA!B286</f>
        <v>Herec v hlavnej úlohe - EM1</v>
      </c>
      <c r="C287" s="84">
        <f>SUM(D287:I287)</f>
        <v>2</v>
      </c>
      <c r="D287" s="13">
        <v>2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84">
        <f>SUM(K287:S287)</f>
        <v>0</v>
      </c>
      <c r="K287" s="13">
        <v>0</v>
      </c>
      <c r="L287" s="13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84">
        <f>SUM(U287:AC287)</f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s="84">
        <v>0</v>
      </c>
      <c r="AE287" s="89">
        <f>SUM(C287,J287,T287,AD287,)</f>
        <v>2</v>
      </c>
    </row>
    <row r="288">
      <c r="A288" s="61" t="str">
        <f>DATA!A287</f>
        <v>VŠMU (VSMU)</v>
      </c>
      <c r="B288" s="97" t="str">
        <f>DATA!C287&amp;" - "&amp;DATA!B287</f>
        <v>Herec vo vedľajšej úlohe - EM1</v>
      </c>
      <c r="C288" s="84">
        <f>SUM(D288:I288)</f>
        <v>2</v>
      </c>
      <c r="D288" s="13">
        <v>2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84">
        <f>SUM(K288:S288)</f>
        <v>0</v>
      </c>
      <c r="K288" s="13">
        <v>0</v>
      </c>
      <c r="L288" s="13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84">
        <f>SUM(U288:AC288)</f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s="84">
        <v>0</v>
      </c>
      <c r="AE288" s="89">
        <f>SUM(C288,J288,T288,AD288,)</f>
        <v>2</v>
      </c>
    </row>
    <row r="289">
      <c r="A289" s="61" t="str">
        <f>DATA!A288</f>
        <v>VŠMU (VSMU)</v>
      </c>
      <c r="B289" s="97" t="str">
        <f>DATA!C288&amp;" - "&amp;DATA!B288</f>
        <v>Choreograf - EM1</v>
      </c>
      <c r="C289" s="84">
        <f>SUM(D289:I289)</f>
        <v>1</v>
      </c>
      <c r="D289" s="13">
        <v>1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84">
        <f>SUM(K289:S289)</f>
        <v>0</v>
      </c>
      <c r="K289" s="13">
        <v>0</v>
      </c>
      <c r="L289" s="13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84">
        <f>SUM(U289:AC289)</f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s="84">
        <v>0</v>
      </c>
      <c r="AE289" s="89">
        <f>SUM(C289,J289,T289,AD289,)</f>
        <v>1</v>
      </c>
    </row>
    <row r="290">
      <c r="A290" s="61" t="str">
        <f>DATA!A289</f>
        <v>VŠMU (VSMU)</v>
      </c>
      <c r="B290" s="97" t="str">
        <f>DATA!C289&amp;" - "&amp;DATA!B289</f>
        <v>Inštrumentalista - EM1</v>
      </c>
      <c r="C290" s="84">
        <f>SUM(D290:I290)</f>
        <v>4</v>
      </c>
      <c r="D290" s="13">
        <v>4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84">
        <f>SUM(K290:S290)</f>
        <v>0</v>
      </c>
      <c r="K290" s="13">
        <v>0</v>
      </c>
      <c r="L290" s="13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84">
        <f>SUM(U290:AC290)</f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s="84">
        <v>0</v>
      </c>
      <c r="AE290" s="89">
        <f>SUM(C290,J290,T290,AD290,)</f>
        <v>4</v>
      </c>
    </row>
    <row r="291">
      <c r="A291" s="61" t="str">
        <f>DATA!A290</f>
        <v>VŠMU (VSMU)</v>
      </c>
      <c r="B291" s="97" t="str">
        <f>DATA!C290&amp;" - "&amp;DATA!B290</f>
        <v>Kameraman - EM1</v>
      </c>
      <c r="C291" s="84">
        <f>SUM(D291:I291)</f>
        <v>1</v>
      </c>
      <c r="D291" s="13">
        <v>1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84">
        <f>SUM(K291:S291)</f>
        <v>0</v>
      </c>
      <c r="K291" s="13">
        <v>0</v>
      </c>
      <c r="L291" s="13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84">
        <f>SUM(U291:AC291)</f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s="84">
        <v>0</v>
      </c>
      <c r="AE291" s="89">
        <f>SUM(C291,J291,T291,AD291,)</f>
        <v>1</v>
      </c>
    </row>
    <row r="292">
      <c r="A292" s="61" t="str">
        <f>DATA!A291</f>
        <v>VŠMU (VSMU)</v>
      </c>
      <c r="B292" s="97" t="str">
        <f>DATA!C291&amp;" - "&amp;DATA!B291</f>
        <v>Majster zvuku - EM1</v>
      </c>
      <c r="C292" s="84">
        <f>SUM(D292:I292)</f>
        <v>1</v>
      </c>
      <c r="D292" s="13">
        <v>1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84">
        <f>SUM(K292:S292)</f>
        <v>0</v>
      </c>
      <c r="K292" s="13">
        <v>0</v>
      </c>
      <c r="L292" s="13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84">
        <f>SUM(U292:AC292)</f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s="84">
        <v>0</v>
      </c>
      <c r="AE292" s="89">
        <f>SUM(C292,J292,T292,AD292,)</f>
        <v>1</v>
      </c>
    </row>
    <row r="293">
      <c r="A293" s="61" t="str">
        <f>DATA!A292</f>
        <v>VŠMU (VSMU)</v>
      </c>
      <c r="B293" s="97" t="str">
        <f>DATA!C292&amp;" - "&amp;DATA!B292</f>
        <v>Producent - EM1</v>
      </c>
      <c r="C293" s="84">
        <f>SUM(D293:I293)</f>
        <v>5</v>
      </c>
      <c r="D293" s="13">
        <v>5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84">
        <f>SUM(K293:S293)</f>
        <v>0</v>
      </c>
      <c r="K293" s="13">
        <v>0</v>
      </c>
      <c r="L293" s="1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84">
        <f>SUM(U293:AC293)</f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s="84">
        <v>0</v>
      </c>
      <c r="AE293" s="89">
        <f>SUM(C293,J293,T293,AD293,)</f>
        <v>5</v>
      </c>
    </row>
    <row r="294">
      <c r="A294" s="61" t="str">
        <f>DATA!A293</f>
        <v>VŠMU (VSMU)</v>
      </c>
      <c r="B294" s="97" t="str">
        <f>DATA!C293&amp;" - "&amp;DATA!B293</f>
        <v>Producent VFX - EM1</v>
      </c>
      <c r="C294" s="84">
        <f>SUM(D294:I294)</f>
        <v>2</v>
      </c>
      <c r="D294" s="13">
        <v>2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84">
        <f>SUM(K294:S294)</f>
        <v>0</v>
      </c>
      <c r="K294" s="13">
        <v>0</v>
      </c>
      <c r="L294" s="13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84">
        <f>SUM(U294:AC294)</f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s="84">
        <v>0</v>
      </c>
      <c r="AE294" s="89">
        <f>SUM(C294,J294,T294,AD294,)</f>
        <v>2</v>
      </c>
    </row>
    <row r="295">
      <c r="A295" s="61" t="str">
        <f>DATA!A294</f>
        <v>VŠMU (VSMU)</v>
      </c>
      <c r="B295" s="97" t="str">
        <f>DATA!C294&amp;" - "&amp;DATA!B294</f>
        <v>Režisér - EM1</v>
      </c>
      <c r="C295" s="84">
        <f>SUM(D295:I295)</f>
        <v>4</v>
      </c>
      <c r="D295" s="13">
        <v>4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84">
        <f>SUM(K295:S295)</f>
        <v>0</v>
      </c>
      <c r="K295" s="13">
        <v>0</v>
      </c>
      <c r="L295" s="13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84">
        <f>SUM(U295:AC295)</f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s="84">
        <v>0</v>
      </c>
      <c r="AE295" s="89">
        <f>SUM(C295,J295,T295,AD295,)</f>
        <v>4</v>
      </c>
    </row>
    <row r="296">
      <c r="A296" s="61" t="str">
        <f>DATA!A295</f>
        <v>VŠMU (VSMU)</v>
      </c>
      <c r="B296" s="97" t="str">
        <f>DATA!C295&amp;" - "&amp;DATA!B295</f>
        <v>Režisér - EM1</v>
      </c>
      <c r="C296" s="84">
        <f>SUM(D296:I296)</f>
        <v>3</v>
      </c>
      <c r="D296" s="13">
        <v>3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84">
        <f>SUM(K296:S296)</f>
        <v>0</v>
      </c>
      <c r="K296" s="13">
        <v>0</v>
      </c>
      <c r="L296" s="13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84">
        <f>SUM(U296:AC296)</f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s="84">
        <v>0</v>
      </c>
      <c r="AE296" s="89">
        <f>SUM(C296,J296,T296,AD296,)</f>
        <v>3</v>
      </c>
    </row>
    <row r="297">
      <c r="A297" s="61" t="str">
        <f>DATA!A296</f>
        <v>VŠMU (VSMU)</v>
      </c>
      <c r="B297" s="97" t="str">
        <f>DATA!C296&amp;" - "&amp;DATA!B296</f>
        <v>Spevák - sólista - EM1</v>
      </c>
      <c r="C297" s="84">
        <f>SUM(D297:I297)</f>
        <v>7</v>
      </c>
      <c r="D297" s="13">
        <v>7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84">
        <f>SUM(K297:S297)</f>
        <v>0</v>
      </c>
      <c r="K297" s="13">
        <v>0</v>
      </c>
      <c r="L297" s="13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84">
        <f>SUM(U297:AC297)</f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s="84">
        <v>0</v>
      </c>
      <c r="AE297" s="89">
        <f>SUM(C297,J297,T297,AD297,)</f>
        <v>7</v>
      </c>
    </row>
    <row r="298">
      <c r="A298" s="61" t="str">
        <f>DATA!A297</f>
        <v>VŠMU (VSMU)</v>
      </c>
      <c r="B298" s="97" t="str">
        <f>DATA!C297&amp;" - "&amp;DATA!B297</f>
        <v>Strihač - EM1</v>
      </c>
      <c r="C298" s="84">
        <f>SUM(D298:I298)</f>
        <v>2</v>
      </c>
      <c r="D298" s="13">
        <v>2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84">
        <f>SUM(K298:S298)</f>
        <v>0</v>
      </c>
      <c r="K298" s="13">
        <v>0</v>
      </c>
      <c r="L298" s="13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84">
        <f>SUM(U298:AC298)</f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s="84">
        <v>0</v>
      </c>
      <c r="AE298" s="89">
        <f>SUM(C298,J298,T298,AD298,)</f>
        <v>2</v>
      </c>
    </row>
    <row r="299">
      <c r="A299" s="61" t="str">
        <f>DATA!A298</f>
        <v>VŠMU (VSMU)</v>
      </c>
      <c r="B299" s="97" t="str">
        <f>DATA!C298&amp;" - "&amp;DATA!B298</f>
        <v>Supervízor vizuálnych efektov - EM1</v>
      </c>
      <c r="C299" s="84">
        <f>SUM(D299:I299)</f>
        <v>1</v>
      </c>
      <c r="D299" s="13">
        <v>1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84">
        <f>SUM(K299:S299)</f>
        <v>0</v>
      </c>
      <c r="K299" s="13">
        <v>0</v>
      </c>
      <c r="L299" s="13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84">
        <f>SUM(U299:AC299)</f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84">
        <v>0</v>
      </c>
      <c r="AE299" s="89">
        <f>SUM(C299,J299,T299,AD299,)</f>
        <v>1</v>
      </c>
    </row>
    <row r="300">
      <c r="A300" s="61" t="str">
        <f>DATA!A299</f>
        <v>VŠMU (VSMU)</v>
      </c>
      <c r="B300" s="97" t="str">
        <f>DATA!C299&amp;" - "&amp;DATA!B299</f>
        <v>Zbormajster - EM1</v>
      </c>
      <c r="C300" s="84">
        <f>SUM(D300:I300)</f>
        <v>1</v>
      </c>
      <c r="D300" s="13">
        <v>1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84">
        <f>SUM(K300:S300)</f>
        <v>0</v>
      </c>
      <c r="K300" s="13">
        <v>0</v>
      </c>
      <c r="L300" s="13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84">
        <f>SUM(U300:AC300)</f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s="84">
        <v>0</v>
      </c>
      <c r="AE300" s="89">
        <f>SUM(C300,J300,T300,AD300,)</f>
        <v>1</v>
      </c>
    </row>
    <row r="301">
      <c r="A301" s="61" t="str">
        <f>DATA!A300</f>
        <v>VŠMU (VSMU)</v>
      </c>
      <c r="B301" s="97" t="str">
        <f>DATA!C300&amp;" - "&amp;DATA!B300</f>
        <v>Zvukár - EM1</v>
      </c>
      <c r="C301" s="84">
        <f>SUM(D301:I301)</f>
        <v>3</v>
      </c>
      <c r="D301" s="13">
        <v>3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84">
        <f>SUM(K301:S301)</f>
        <v>0</v>
      </c>
      <c r="K301" s="13">
        <v>0</v>
      </c>
      <c r="L301" s="13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84">
        <f>SUM(U301:AC301)</f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s="84">
        <v>0</v>
      </c>
      <c r="AE301" s="89">
        <f>SUM(C301,J301,T301,AD301,)</f>
        <v>3</v>
      </c>
    </row>
    <row r="302">
      <c r="A302" s="61" t="str">
        <f>DATA!A301</f>
        <v>VŠMU (VSMU)</v>
      </c>
      <c r="B302" s="97" t="str">
        <f>DATA!C301&amp;" - "&amp;DATA!B301</f>
        <v>Dramaturg - EM2</v>
      </c>
      <c r="C302" s="84">
        <f>SUM(D302:I302)</f>
        <v>1</v>
      </c>
      <c r="D302" s="13">
        <v>0</v>
      </c>
      <c r="E302" s="13">
        <v>1</v>
      </c>
      <c r="F302" s="13">
        <v>0</v>
      </c>
      <c r="G302" s="13">
        <v>0</v>
      </c>
      <c r="H302" s="13">
        <v>0</v>
      </c>
      <c r="I302" s="13">
        <v>0</v>
      </c>
      <c r="J302" s="84">
        <f>SUM(K302:S302)</f>
        <v>0</v>
      </c>
      <c r="K302" s="13">
        <v>0</v>
      </c>
      <c r="L302" s="13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84">
        <f>SUM(U302:AC302)</f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s="84">
        <v>0</v>
      </c>
      <c r="AE302" s="89">
        <f>SUM(C302,J302,T302,AD302,)</f>
        <v>1</v>
      </c>
    </row>
    <row r="303">
      <c r="A303" s="61" t="str">
        <f>DATA!A302</f>
        <v>VŠMU (VSMU)</v>
      </c>
      <c r="B303" s="97" t="str">
        <f>DATA!C302&amp;" - "&amp;DATA!B302</f>
        <v>Herec v hlavnej úlohe - EM2</v>
      </c>
      <c r="C303" s="84">
        <f>SUM(D303:I303)</f>
        <v>4</v>
      </c>
      <c r="D303" s="13">
        <v>0</v>
      </c>
      <c r="E303" s="13">
        <v>4</v>
      </c>
      <c r="F303" s="13">
        <v>0</v>
      </c>
      <c r="G303" s="13">
        <v>0</v>
      </c>
      <c r="H303" s="13">
        <v>0</v>
      </c>
      <c r="I303" s="13">
        <v>0</v>
      </c>
      <c r="J303" s="84">
        <f>SUM(K303:S303)</f>
        <v>0</v>
      </c>
      <c r="K303" s="13">
        <v>0</v>
      </c>
      <c r="L303" s="1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84">
        <f>SUM(U303:AC303)</f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s="84">
        <v>0</v>
      </c>
      <c r="AE303" s="89">
        <f>SUM(C303,J303,T303,AD303,)</f>
        <v>4</v>
      </c>
    </row>
    <row r="304">
      <c r="A304" s="61" t="str">
        <f>DATA!A303</f>
        <v>VŠMU (VSMU)</v>
      </c>
      <c r="B304" s="97" t="str">
        <f>DATA!C303&amp;" - "&amp;DATA!B303</f>
        <v>Inštrumentalista - EM2</v>
      </c>
      <c r="C304" s="84">
        <f>SUM(D304:I304)</f>
        <v>1</v>
      </c>
      <c r="D304" s="13">
        <v>0</v>
      </c>
      <c r="E304" s="13">
        <v>1</v>
      </c>
      <c r="F304" s="13">
        <v>0</v>
      </c>
      <c r="G304" s="13">
        <v>0</v>
      </c>
      <c r="H304" s="13">
        <v>0</v>
      </c>
      <c r="I304" s="13">
        <v>0</v>
      </c>
      <c r="J304" s="84">
        <f>SUM(K304:S304)</f>
        <v>0</v>
      </c>
      <c r="K304" s="13">
        <v>0</v>
      </c>
      <c r="L304" s="13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84">
        <f>SUM(U304:AC304)</f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s="84">
        <v>0</v>
      </c>
      <c r="AE304" s="89">
        <f>SUM(C304,J304,T304,AD304,)</f>
        <v>1</v>
      </c>
    </row>
    <row r="305">
      <c r="A305" s="61" t="str">
        <f>DATA!A304</f>
        <v>VŠMU (VSMU)</v>
      </c>
      <c r="B305" s="97" t="str">
        <f>DATA!C304&amp;" - "&amp;DATA!B304</f>
        <v>Inštrumentalista - sólista - EM2</v>
      </c>
      <c r="C305" s="84">
        <f>SUM(D305:I305)</f>
        <v>1</v>
      </c>
      <c r="D305" s="13">
        <v>0</v>
      </c>
      <c r="E305" s="13">
        <v>1</v>
      </c>
      <c r="F305" s="13">
        <v>0</v>
      </c>
      <c r="G305" s="13">
        <v>0</v>
      </c>
      <c r="H305" s="13">
        <v>0</v>
      </c>
      <c r="I305" s="13">
        <v>0</v>
      </c>
      <c r="J305" s="84">
        <f>SUM(K305:S305)</f>
        <v>0</v>
      </c>
      <c r="K305" s="13">
        <v>0</v>
      </c>
      <c r="L305" s="13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84">
        <f>SUM(U305:AC305)</f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s="84">
        <v>0</v>
      </c>
      <c r="AE305" s="89">
        <f>SUM(C305,J305,T305,AD305,)</f>
        <v>1</v>
      </c>
    </row>
    <row r="306">
      <c r="A306" s="61" t="str">
        <f>DATA!A305</f>
        <v>VŠMU (VSMU)</v>
      </c>
      <c r="B306" s="97" t="str">
        <f>DATA!C305&amp;" - "&amp;DATA!B305</f>
        <v>Producent - EM2</v>
      </c>
      <c r="C306" s="84">
        <f>SUM(D306:I306)</f>
        <v>3</v>
      </c>
      <c r="D306" s="13">
        <v>0</v>
      </c>
      <c r="E306" s="13">
        <v>3</v>
      </c>
      <c r="F306" s="13">
        <v>0</v>
      </c>
      <c r="G306" s="13">
        <v>0</v>
      </c>
      <c r="H306" s="13">
        <v>0</v>
      </c>
      <c r="I306" s="13">
        <v>0</v>
      </c>
      <c r="J306" s="84">
        <f>SUM(K306:S306)</f>
        <v>0</v>
      </c>
      <c r="K306" s="13">
        <v>0</v>
      </c>
      <c r="L306" s="13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84">
        <f>SUM(U306:AC306)</f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s="84">
        <v>0</v>
      </c>
      <c r="AE306" s="89">
        <f>SUM(C306,J306,T306,AD306,)</f>
        <v>3</v>
      </c>
    </row>
    <row r="307">
      <c r="A307" s="61" t="str">
        <f>DATA!A306</f>
        <v>VŠMU (VSMU)</v>
      </c>
      <c r="B307" s="97" t="str">
        <f>DATA!C306&amp;" - "&amp;DATA!B306</f>
        <v>Režisér - EM2</v>
      </c>
      <c r="C307" s="84">
        <f>SUM(D307:I307)</f>
        <v>3</v>
      </c>
      <c r="D307" s="13">
        <v>0</v>
      </c>
      <c r="E307" s="13">
        <v>3</v>
      </c>
      <c r="F307" s="13">
        <v>0</v>
      </c>
      <c r="G307" s="13">
        <v>0</v>
      </c>
      <c r="H307" s="13">
        <v>0</v>
      </c>
      <c r="I307" s="13">
        <v>0</v>
      </c>
      <c r="J307" s="84">
        <f>SUM(K307:S307)</f>
        <v>0</v>
      </c>
      <c r="K307" s="13">
        <v>0</v>
      </c>
      <c r="L307" s="13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84">
        <f>SUM(U307:AC307)</f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s="84">
        <v>0</v>
      </c>
      <c r="AE307" s="89">
        <f>SUM(C307,J307,T307,AD307,)</f>
        <v>3</v>
      </c>
    </row>
    <row r="308">
      <c r="A308" s="61" t="str">
        <f>DATA!A307</f>
        <v>VŠMU (VSMU)</v>
      </c>
      <c r="B308" s="97" t="str">
        <f>DATA!C307&amp;" - "&amp;DATA!B307</f>
        <v>Inštrumentalista - EM3</v>
      </c>
      <c r="C308" s="84">
        <f>SUM(D308:I308)</f>
        <v>1</v>
      </c>
      <c r="D308" s="13">
        <v>0</v>
      </c>
      <c r="E308" s="13">
        <v>0</v>
      </c>
      <c r="F308" s="13">
        <v>1</v>
      </c>
      <c r="G308" s="13">
        <v>0</v>
      </c>
      <c r="H308" s="13">
        <v>0</v>
      </c>
      <c r="I308" s="13">
        <v>0</v>
      </c>
      <c r="J308" s="84">
        <f>SUM(K308:S308)</f>
        <v>0</v>
      </c>
      <c r="K308" s="13">
        <v>0</v>
      </c>
      <c r="L308" s="13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84">
        <f>SUM(U308:AC308)</f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s="84">
        <v>0</v>
      </c>
      <c r="AE308" s="89">
        <f>SUM(C308,J308,T308,AD308,)</f>
        <v>1</v>
      </c>
    </row>
    <row r="309">
      <c r="A309" s="61" t="str">
        <f>DATA!A308</f>
        <v>VŠMU (VSMU)</v>
      </c>
      <c r="B309" s="97" t="str">
        <f>DATA!C308&amp;" - "&amp;DATA!B308</f>
        <v>Spevák - sólista - EM3</v>
      </c>
      <c r="C309" s="84">
        <f>SUM(D309:I309)</f>
        <v>2</v>
      </c>
      <c r="D309" s="13">
        <v>0</v>
      </c>
      <c r="E309" s="13">
        <v>0</v>
      </c>
      <c r="F309" s="13">
        <v>2</v>
      </c>
      <c r="G309" s="13">
        <v>0</v>
      </c>
      <c r="H309" s="13">
        <v>0</v>
      </c>
      <c r="I309" s="13">
        <v>0</v>
      </c>
      <c r="J309" s="84">
        <f>SUM(K309:S309)</f>
        <v>0</v>
      </c>
      <c r="K309" s="13">
        <v>0</v>
      </c>
      <c r="L309" s="13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84">
        <f>SUM(U309:AC309)</f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s="84">
        <v>0</v>
      </c>
      <c r="AE309" s="89">
        <f>SUM(C309,J309,T309,AD309,)</f>
        <v>2</v>
      </c>
    </row>
    <row r="310">
      <c r="A310" s="61" t="str">
        <f>DATA!A309</f>
        <v>VŠMU (VSMU)</v>
      </c>
      <c r="B310" s="97" t="str">
        <f>DATA!C309&amp;" - "&amp;DATA!B309</f>
        <v>Supervízor postprodukcie - EM3</v>
      </c>
      <c r="C310" s="84">
        <f>SUM(D310:I310)</f>
        <v>1</v>
      </c>
      <c r="D310" s="13">
        <v>0</v>
      </c>
      <c r="E310" s="13">
        <v>0</v>
      </c>
      <c r="F310" s="13">
        <v>1</v>
      </c>
      <c r="G310" s="13">
        <v>0</v>
      </c>
      <c r="H310" s="13">
        <v>0</v>
      </c>
      <c r="I310" s="13">
        <v>0</v>
      </c>
      <c r="J310" s="84">
        <f>SUM(K310:S310)</f>
        <v>0</v>
      </c>
      <c r="K310" s="13">
        <v>0</v>
      </c>
      <c r="L310" s="13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84">
        <f>SUM(U310:AC310)</f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 s="84">
        <v>0</v>
      </c>
      <c r="AE310" s="89">
        <f>SUM(C310,J310,T310,AD310,)</f>
        <v>1</v>
      </c>
    </row>
    <row r="311">
      <c r="A311" s="61" t="str">
        <f>DATA!A310</f>
        <v>VŠMU (VSMU)</v>
      </c>
      <c r="B311" s="97" t="str">
        <f>DATA!C310&amp;" - "&amp;DATA!B310</f>
        <v>Autor dramatického diela - EN1</v>
      </c>
      <c r="C311" s="84">
        <f>SUM(D311:I311)</f>
        <v>1</v>
      </c>
      <c r="D311" s="13">
        <v>0</v>
      </c>
      <c r="E311" s="13">
        <v>0</v>
      </c>
      <c r="F311" s="13">
        <v>0</v>
      </c>
      <c r="G311" s="13">
        <v>1</v>
      </c>
      <c r="H311" s="13">
        <v>0</v>
      </c>
      <c r="I311" s="13">
        <v>0</v>
      </c>
      <c r="J311" s="84">
        <f>SUM(K311:S311)</f>
        <v>0</v>
      </c>
      <c r="K311" s="13">
        <v>0</v>
      </c>
      <c r="L311" s="13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84">
        <f>SUM(U311:AC311)</f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s="84">
        <v>0</v>
      </c>
      <c r="AE311" s="89">
        <f>SUM(C311,J311,T311,AD311,)</f>
        <v>1</v>
      </c>
    </row>
    <row r="312">
      <c r="A312" s="61" t="str">
        <f>DATA!A311</f>
        <v>VŠMU (VSMU)</v>
      </c>
      <c r="B312" s="97" t="str">
        <f>DATA!C311&amp;" - "&amp;DATA!B311</f>
        <v>Autor dramatizácie literárneho diela - EN1</v>
      </c>
      <c r="C312" s="84">
        <f>SUM(D312:I312)</f>
        <v>2</v>
      </c>
      <c r="D312" s="13">
        <v>0</v>
      </c>
      <c r="E312" s="13">
        <v>0</v>
      </c>
      <c r="F312" s="13">
        <v>0</v>
      </c>
      <c r="G312" s="13">
        <v>2</v>
      </c>
      <c r="H312" s="13">
        <v>0</v>
      </c>
      <c r="I312" s="13">
        <v>0</v>
      </c>
      <c r="J312" s="84">
        <f>SUM(K312:S312)</f>
        <v>0</v>
      </c>
      <c r="K312" s="13">
        <v>0</v>
      </c>
      <c r="L312" s="13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84">
        <f>SUM(U312:AC312)</f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s="84">
        <v>0</v>
      </c>
      <c r="AE312" s="89">
        <f>SUM(C312,J312,T312,AD312,)</f>
        <v>2</v>
      </c>
    </row>
    <row r="313">
      <c r="A313" s="61" t="str">
        <f>DATA!A312</f>
        <v>VŠMU (VSMU)</v>
      </c>
      <c r="B313" s="97" t="str">
        <f>DATA!C312&amp;" - "&amp;DATA!B312</f>
        <v>Autor svetelného dizajnu - EN1</v>
      </c>
      <c r="C313" s="84">
        <f>SUM(D313:I313)</f>
        <v>2</v>
      </c>
      <c r="D313" s="13">
        <v>0</v>
      </c>
      <c r="E313" s="13">
        <v>0</v>
      </c>
      <c r="F313" s="13">
        <v>0</v>
      </c>
      <c r="G313" s="13">
        <v>2</v>
      </c>
      <c r="H313" s="13">
        <v>0</v>
      </c>
      <c r="I313" s="13">
        <v>0</v>
      </c>
      <c r="J313" s="84">
        <f>SUM(K313:S313)</f>
        <v>0</v>
      </c>
      <c r="K313" s="13">
        <v>0</v>
      </c>
      <c r="L313" s="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84">
        <f>SUM(U313:AC313)</f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s="84">
        <v>0</v>
      </c>
      <c r="AE313" s="89">
        <f>SUM(C313,J313,T313,AD313,)</f>
        <v>2</v>
      </c>
    </row>
    <row r="314">
      <c r="A314" s="61" t="str">
        <f>DATA!A313</f>
        <v>VŠMU (VSMU)</v>
      </c>
      <c r="B314" s="97" t="str">
        <f>DATA!C313&amp;" - "&amp;DATA!B313</f>
        <v>Dramaturg - EN1</v>
      </c>
      <c r="C314" s="84">
        <f>SUM(D314:I314)</f>
        <v>3</v>
      </c>
      <c r="D314" s="13">
        <v>0</v>
      </c>
      <c r="E314" s="13">
        <v>0</v>
      </c>
      <c r="F314" s="13">
        <v>0</v>
      </c>
      <c r="G314" s="13">
        <v>3</v>
      </c>
      <c r="H314" s="13">
        <v>0</v>
      </c>
      <c r="I314" s="13">
        <v>0</v>
      </c>
      <c r="J314" s="84">
        <f>SUM(K314:S314)</f>
        <v>0</v>
      </c>
      <c r="K314" s="13">
        <v>0</v>
      </c>
      <c r="L314" s="13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84">
        <f>SUM(U314:AC314)</f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s="84">
        <v>0</v>
      </c>
      <c r="AE314" s="89">
        <f>SUM(C314,J314,T314,AD314,)</f>
        <v>3</v>
      </c>
    </row>
    <row r="315">
      <c r="A315" s="61" t="str">
        <f>DATA!A314</f>
        <v>VŠMU (VSMU)</v>
      </c>
      <c r="B315" s="97" t="str">
        <f>DATA!C314&amp;" - "&amp;DATA!B314</f>
        <v>Hudobný dramaturg - EN1</v>
      </c>
      <c r="C315" s="84">
        <f>SUM(D315:I315)</f>
        <v>1</v>
      </c>
      <c r="D315" s="13">
        <v>0</v>
      </c>
      <c r="E315" s="13">
        <v>0</v>
      </c>
      <c r="F315" s="13">
        <v>0</v>
      </c>
      <c r="G315" s="13">
        <v>1</v>
      </c>
      <c r="H315" s="13">
        <v>0</v>
      </c>
      <c r="I315" s="13">
        <v>0</v>
      </c>
      <c r="J315" s="84">
        <f>SUM(K315:S315)</f>
        <v>0</v>
      </c>
      <c r="K315" s="13">
        <v>0</v>
      </c>
      <c r="L315" s="13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84">
        <f>SUM(U315:AC315)</f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s="84">
        <v>0</v>
      </c>
      <c r="AE315" s="89">
        <f>SUM(C315,J315,T315,AD315,)</f>
        <v>1</v>
      </c>
    </row>
    <row r="316">
      <c r="A316" s="61" t="str">
        <f>DATA!A315</f>
        <v>VŠMU (VSMU)</v>
      </c>
      <c r="B316" s="97" t="str">
        <f>DATA!C315&amp;" - "&amp;DATA!B315</f>
        <v>Choreograf - EN1</v>
      </c>
      <c r="C316" s="84">
        <f>SUM(D316:I316)</f>
        <v>1</v>
      </c>
      <c r="D316" s="13">
        <v>0</v>
      </c>
      <c r="E316" s="13">
        <v>0</v>
      </c>
      <c r="F316" s="13">
        <v>0</v>
      </c>
      <c r="G316" s="13">
        <v>1</v>
      </c>
      <c r="H316" s="13">
        <v>0</v>
      </c>
      <c r="I316" s="13">
        <v>0</v>
      </c>
      <c r="J316" s="84">
        <f>SUM(K316:S316)</f>
        <v>0</v>
      </c>
      <c r="K316" s="13">
        <v>0</v>
      </c>
      <c r="L316" s="13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84">
        <f>SUM(U316:AC316)</f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s="84">
        <v>0</v>
      </c>
      <c r="AE316" s="89">
        <f>SUM(C316,J316,T316,AD316,)</f>
        <v>1</v>
      </c>
    </row>
    <row r="317">
      <c r="A317" s="61" t="str">
        <f>DATA!A316</f>
        <v>VŠMU (VSMU)</v>
      </c>
      <c r="B317" s="97" t="str">
        <f>DATA!C316&amp;" - "&amp;DATA!B316</f>
        <v>Inštrumentalista - EN1</v>
      </c>
      <c r="C317" s="84">
        <f>SUM(D317:I317)</f>
        <v>4</v>
      </c>
      <c r="D317" s="13">
        <v>0</v>
      </c>
      <c r="E317" s="13">
        <v>0</v>
      </c>
      <c r="F317" s="13">
        <v>0</v>
      </c>
      <c r="G317" s="13">
        <v>4</v>
      </c>
      <c r="H317" s="13">
        <v>0</v>
      </c>
      <c r="I317" s="13">
        <v>0</v>
      </c>
      <c r="J317" s="84">
        <f>SUM(K317:S317)</f>
        <v>0</v>
      </c>
      <c r="K317" s="13">
        <v>0</v>
      </c>
      <c r="L317" s="13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84">
        <f>SUM(U317:AC317)</f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s="84">
        <v>0</v>
      </c>
      <c r="AE317" s="89">
        <f>SUM(C317,J317,T317,AD317,)</f>
        <v>4</v>
      </c>
    </row>
    <row r="318">
      <c r="A318" s="61" t="str">
        <f>DATA!A317</f>
        <v>VŠMU (VSMU)</v>
      </c>
      <c r="B318" s="97" t="str">
        <f>DATA!C317&amp;" - "&amp;DATA!B317</f>
        <v>Kostýmový výtvarník - EN1</v>
      </c>
      <c r="C318" s="84">
        <f>SUM(D318:I318)</f>
        <v>1</v>
      </c>
      <c r="D318" s="13">
        <v>0</v>
      </c>
      <c r="E318" s="13">
        <v>0</v>
      </c>
      <c r="F318" s="13">
        <v>0</v>
      </c>
      <c r="G318" s="13">
        <v>1</v>
      </c>
      <c r="H318" s="13">
        <v>0</v>
      </c>
      <c r="I318" s="13">
        <v>0</v>
      </c>
      <c r="J318" s="84">
        <f>SUM(K318:S318)</f>
        <v>0</v>
      </c>
      <c r="K318" s="13">
        <v>0</v>
      </c>
      <c r="L318" s="13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84">
        <f>SUM(U318:AC318)</f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s="84">
        <v>0</v>
      </c>
      <c r="AE318" s="89">
        <f>SUM(C318,J318,T318,AD318,)</f>
        <v>1</v>
      </c>
    </row>
    <row r="319">
      <c r="A319" s="61" t="str">
        <f>DATA!A318</f>
        <v>VŠMU (VSMU)</v>
      </c>
      <c r="B319" s="97" t="str">
        <f>DATA!C318&amp;" - "&amp;DATA!B318</f>
        <v>Režisér - EN1</v>
      </c>
      <c r="C319" s="84">
        <f>SUM(D319:I319)</f>
        <v>6</v>
      </c>
      <c r="D319" s="13">
        <v>0</v>
      </c>
      <c r="E319" s="13">
        <v>0</v>
      </c>
      <c r="F319" s="13">
        <v>0</v>
      </c>
      <c r="G319" s="13">
        <v>6</v>
      </c>
      <c r="H319" s="13">
        <v>0</v>
      </c>
      <c r="I319" s="13">
        <v>0</v>
      </c>
      <c r="J319" s="84">
        <f>SUM(K319:S319)</f>
        <v>0</v>
      </c>
      <c r="K319" s="13">
        <v>0</v>
      </c>
      <c r="L319" s="13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84">
        <f>SUM(U319:AC319)</f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s="84">
        <v>0</v>
      </c>
      <c r="AE319" s="89">
        <f>SUM(C319,J319,T319,AD319,)</f>
        <v>6</v>
      </c>
    </row>
    <row r="320">
      <c r="A320" s="61" t="str">
        <f>DATA!A319</f>
        <v>VŠMU (VSMU)</v>
      </c>
      <c r="B320" s="97" t="str">
        <f>DATA!C319&amp;" - "&amp;DATA!B319</f>
        <v>Scénograf - EN1</v>
      </c>
      <c r="C320" s="84">
        <f>SUM(D320:I320)</f>
        <v>2</v>
      </c>
      <c r="D320" s="13">
        <v>0</v>
      </c>
      <c r="E320" s="13">
        <v>0</v>
      </c>
      <c r="F320" s="13">
        <v>0</v>
      </c>
      <c r="G320" s="13">
        <v>2</v>
      </c>
      <c r="H320" s="13">
        <v>0</v>
      </c>
      <c r="I320" s="13">
        <v>0</v>
      </c>
      <c r="J320" s="84">
        <f>SUM(K320:S320)</f>
        <v>0</v>
      </c>
      <c r="K320" s="13">
        <v>0</v>
      </c>
      <c r="L320" s="13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84">
        <f>SUM(U320:AC320)</f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 s="84">
        <v>0</v>
      </c>
      <c r="AE320" s="89">
        <f>SUM(C320,J320,T320,AD320,)</f>
        <v>2</v>
      </c>
    </row>
    <row r="321">
      <c r="A321" s="61" t="str">
        <f>DATA!A320</f>
        <v>VŠMU (VSMU)</v>
      </c>
      <c r="B321" s="97" t="str">
        <f>DATA!C320&amp;" - "&amp;DATA!B320</f>
        <v>Spevák - sólista - EN1</v>
      </c>
      <c r="C321" s="84">
        <f>SUM(D321:I321)</f>
        <v>1</v>
      </c>
      <c r="D321" s="13">
        <v>0</v>
      </c>
      <c r="E321" s="13">
        <v>0</v>
      </c>
      <c r="F321" s="13">
        <v>0</v>
      </c>
      <c r="G321" s="13">
        <v>1</v>
      </c>
      <c r="H321" s="13">
        <v>0</v>
      </c>
      <c r="I321" s="13">
        <v>0</v>
      </c>
      <c r="J321" s="84">
        <f>SUM(K321:S321)</f>
        <v>0</v>
      </c>
      <c r="K321" s="13">
        <v>0</v>
      </c>
      <c r="L321" s="13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84">
        <f>SUM(U321:AC321)</f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s="84">
        <v>0</v>
      </c>
      <c r="AE321" s="89">
        <f>SUM(C321,J321,T321,AD321,)</f>
        <v>1</v>
      </c>
    </row>
    <row r="322">
      <c r="A322" s="61" t="str">
        <f>DATA!A321</f>
        <v>VŠMU (VSMU)</v>
      </c>
      <c r="B322" s="97" t="str">
        <f>DATA!C321&amp;" - "&amp;DATA!B321</f>
        <v>Asistent zvuku - EN2</v>
      </c>
      <c r="C322" s="84">
        <f>SUM(D322:I322)</f>
        <v>6</v>
      </c>
      <c r="D322" s="13">
        <v>0</v>
      </c>
      <c r="E322" s="13">
        <v>0</v>
      </c>
      <c r="F322" s="13">
        <v>0</v>
      </c>
      <c r="G322" s="13">
        <v>0</v>
      </c>
      <c r="H322" s="13">
        <v>6</v>
      </c>
      <c r="I322" s="13">
        <v>0</v>
      </c>
      <c r="J322" s="84">
        <f>SUM(K322:S322)</f>
        <v>0</v>
      </c>
      <c r="K322" s="13">
        <v>0</v>
      </c>
      <c r="L322" s="13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84">
        <f>SUM(U322:AC322)</f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 s="84">
        <v>0</v>
      </c>
      <c r="AE322" s="89">
        <f>SUM(C322,J322,T322,AD322,)</f>
        <v>6</v>
      </c>
    </row>
    <row r="323">
      <c r="A323" s="61" t="str">
        <f>DATA!A322</f>
        <v>VŠMU (VSMU)</v>
      </c>
      <c r="B323" s="97" t="str">
        <f>DATA!C322&amp;" - "&amp;DATA!B322</f>
        <v>Autor námetu - EN2</v>
      </c>
      <c r="C323" s="84">
        <f>SUM(D323:I323)</f>
        <v>8</v>
      </c>
      <c r="D323" s="13">
        <v>0</v>
      </c>
      <c r="E323" s="13">
        <v>0</v>
      </c>
      <c r="F323" s="13">
        <v>0</v>
      </c>
      <c r="G323" s="13">
        <v>0</v>
      </c>
      <c r="H323" s="13">
        <v>8</v>
      </c>
      <c r="I323" s="13">
        <v>0</v>
      </c>
      <c r="J323" s="84">
        <f>SUM(K323:S323)</f>
        <v>0</v>
      </c>
      <c r="K323" s="13">
        <v>0</v>
      </c>
      <c r="L323" s="1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84">
        <f>SUM(U323:AC323)</f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 s="84">
        <v>0</v>
      </c>
      <c r="AE323" s="89">
        <f>SUM(C323,J323,T323,AD323,)</f>
        <v>8</v>
      </c>
    </row>
    <row r="324">
      <c r="A324" s="61" t="str">
        <f>DATA!A323</f>
        <v>VŠMU (VSMU)</v>
      </c>
      <c r="B324" s="97" t="str">
        <f>DATA!C323&amp;" - "&amp;DATA!B323</f>
        <v>Herec v hlavnej úlohe - EN2</v>
      </c>
      <c r="C324" s="84">
        <f>SUM(D324:I324)</f>
        <v>8</v>
      </c>
      <c r="D324" s="13">
        <v>0</v>
      </c>
      <c r="E324" s="13">
        <v>0</v>
      </c>
      <c r="F324" s="13">
        <v>0</v>
      </c>
      <c r="G324" s="13">
        <v>0</v>
      </c>
      <c r="H324" s="13">
        <v>8</v>
      </c>
      <c r="I324" s="13">
        <v>0</v>
      </c>
      <c r="J324" s="84">
        <f>SUM(K324:S324)</f>
        <v>0</v>
      </c>
      <c r="K324" s="13">
        <v>0</v>
      </c>
      <c r="L324" s="13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84">
        <f>SUM(U324:AC324)</f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 s="84">
        <v>0</v>
      </c>
      <c r="AE324" s="89">
        <f>SUM(C324,J324,T324,AD324,)</f>
        <v>8</v>
      </c>
    </row>
    <row r="325">
      <c r="A325" s="61" t="str">
        <f>DATA!A324</f>
        <v>VŠMU (VSMU)</v>
      </c>
      <c r="B325" s="97" t="str">
        <f>DATA!C324&amp;" - "&amp;DATA!B324</f>
        <v>Herec vo vedľajšej úlohe - EN2</v>
      </c>
      <c r="C325" s="84">
        <f>SUM(D325:I325)</f>
        <v>1</v>
      </c>
      <c r="D325" s="13">
        <v>0</v>
      </c>
      <c r="E325" s="13">
        <v>0</v>
      </c>
      <c r="F325" s="13">
        <v>0</v>
      </c>
      <c r="G325" s="13">
        <v>0</v>
      </c>
      <c r="H325" s="13">
        <v>1</v>
      </c>
      <c r="I325" s="13">
        <v>0</v>
      </c>
      <c r="J325" s="84">
        <f>SUM(K325:S325)</f>
        <v>0</v>
      </c>
      <c r="K325" s="13">
        <v>0</v>
      </c>
      <c r="L325" s="13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84">
        <f>SUM(U325:AC325)</f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 s="84">
        <v>0</v>
      </c>
      <c r="AE325" s="89">
        <f>SUM(C325,J325,T325,AD325,)</f>
        <v>1</v>
      </c>
    </row>
    <row r="326">
      <c r="A326" s="61" t="str">
        <f>DATA!A325</f>
        <v>VŠMU (VSMU)</v>
      </c>
      <c r="B326" s="97" t="str">
        <f>DATA!C325&amp;" - "&amp;DATA!B325</f>
        <v>Inštrumentalista - EN2</v>
      </c>
      <c r="C326" s="84">
        <f>SUM(D326:I326)</f>
        <v>3</v>
      </c>
      <c r="D326" s="13">
        <v>0</v>
      </c>
      <c r="E326" s="13">
        <v>0</v>
      </c>
      <c r="F326" s="13">
        <v>0</v>
      </c>
      <c r="G326" s="13">
        <v>0</v>
      </c>
      <c r="H326" s="13">
        <v>3</v>
      </c>
      <c r="I326" s="13">
        <v>0</v>
      </c>
      <c r="J326" s="84">
        <f>SUM(K326:S326)</f>
        <v>0</v>
      </c>
      <c r="K326" s="13">
        <v>0</v>
      </c>
      <c r="L326" s="13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84">
        <f>SUM(U326:AC326)</f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 s="84">
        <v>0</v>
      </c>
      <c r="AE326" s="89">
        <f>SUM(C326,J326,T326,AD326,)</f>
        <v>3</v>
      </c>
    </row>
    <row r="327">
      <c r="A327" s="61" t="str">
        <f>DATA!A326</f>
        <v>VŠMU (VSMU)</v>
      </c>
      <c r="B327" s="97" t="str">
        <f>DATA!C326&amp;" - "&amp;DATA!B326</f>
        <v>Kameraman - EN2</v>
      </c>
      <c r="C327" s="84">
        <f>SUM(D327:I327)</f>
        <v>8</v>
      </c>
      <c r="D327" s="13">
        <v>0</v>
      </c>
      <c r="E327" s="13">
        <v>0</v>
      </c>
      <c r="F327" s="13">
        <v>0</v>
      </c>
      <c r="G327" s="13">
        <v>0</v>
      </c>
      <c r="H327" s="13">
        <v>8</v>
      </c>
      <c r="I327" s="13">
        <v>0</v>
      </c>
      <c r="J327" s="84">
        <f>SUM(K327:S327)</f>
        <v>0</v>
      </c>
      <c r="K327" s="13">
        <v>0</v>
      </c>
      <c r="L327" s="13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84">
        <f>SUM(U327:AC327)</f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 s="84">
        <v>0</v>
      </c>
      <c r="AE327" s="89">
        <f>SUM(C327,J327,T327,AD327,)</f>
        <v>8</v>
      </c>
    </row>
    <row r="328">
      <c r="A328" s="61" t="str">
        <f>DATA!A327</f>
        <v>VŠMU (VSMU)</v>
      </c>
      <c r="B328" s="97" t="str">
        <f>DATA!C327&amp;" - "&amp;DATA!B327</f>
        <v>Producent - EN2</v>
      </c>
      <c r="C328" s="84">
        <f>SUM(D328:I328)</f>
        <v>8</v>
      </c>
      <c r="D328" s="13">
        <v>0</v>
      </c>
      <c r="E328" s="13">
        <v>0</v>
      </c>
      <c r="F328" s="13">
        <v>0</v>
      </c>
      <c r="G328" s="13">
        <v>0</v>
      </c>
      <c r="H328" s="13">
        <v>8</v>
      </c>
      <c r="I328" s="13">
        <v>0</v>
      </c>
      <c r="J328" s="84">
        <f>SUM(K328:S328)</f>
        <v>0</v>
      </c>
      <c r="K328" s="13">
        <v>0</v>
      </c>
      <c r="L328" s="13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84">
        <f>SUM(U328:AC328)</f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 s="84">
        <v>0</v>
      </c>
      <c r="AE328" s="89">
        <f>SUM(C328,J328,T328,AD328,)</f>
        <v>8</v>
      </c>
    </row>
    <row r="329">
      <c r="A329" s="61" t="str">
        <f>DATA!A328</f>
        <v>VŠMU (VSMU)</v>
      </c>
      <c r="B329" s="97" t="str">
        <f>DATA!C328&amp;" - "&amp;DATA!B328</f>
        <v>Supervízor postprodukcie - EN2</v>
      </c>
      <c r="C329" s="84">
        <f>SUM(D329:I329)</f>
        <v>8</v>
      </c>
      <c r="D329" s="13">
        <v>0</v>
      </c>
      <c r="E329" s="13">
        <v>0</v>
      </c>
      <c r="F329" s="13">
        <v>0</v>
      </c>
      <c r="G329" s="13">
        <v>0</v>
      </c>
      <c r="H329" s="13">
        <v>8</v>
      </c>
      <c r="I329" s="13">
        <v>0</v>
      </c>
      <c r="J329" s="84">
        <f>SUM(K329:S329)</f>
        <v>0</v>
      </c>
      <c r="K329" s="13">
        <v>0</v>
      </c>
      <c r="L329" s="13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84">
        <f>SUM(U329:AC329)</f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 s="84">
        <v>0</v>
      </c>
      <c r="AE329" s="89">
        <f>SUM(C329,J329,T329,AD329,)</f>
        <v>8</v>
      </c>
    </row>
    <row r="330">
      <c r="A330" s="61" t="str">
        <f>DATA!A329</f>
        <v>VŠMU (VSMU)</v>
      </c>
      <c r="B330" s="97" t="str">
        <f>DATA!C329&amp;" - "&amp;DATA!B329</f>
        <v>Umelecký vedúci - EN2</v>
      </c>
      <c r="C330" s="84">
        <f>SUM(D330:I330)</f>
        <v>2</v>
      </c>
      <c r="D330" s="13">
        <v>0</v>
      </c>
      <c r="E330" s="13">
        <v>0</v>
      </c>
      <c r="F330" s="13">
        <v>0</v>
      </c>
      <c r="G330" s="13">
        <v>0</v>
      </c>
      <c r="H330" s="13">
        <v>2</v>
      </c>
      <c r="I330" s="13">
        <v>0</v>
      </c>
      <c r="J330" s="84">
        <f>SUM(K330:S330)</f>
        <v>0</v>
      </c>
      <c r="K330" s="13">
        <v>0</v>
      </c>
      <c r="L330" s="13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84">
        <f>SUM(U330:AC330)</f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s="84">
        <v>0</v>
      </c>
      <c r="AE330" s="89">
        <f>SUM(C330,J330,T330,AD330,)</f>
        <v>2</v>
      </c>
    </row>
    <row r="331">
      <c r="A331" s="61" t="str">
        <f>DATA!A330</f>
        <v>VŠMU (VSMU)</v>
      </c>
      <c r="B331" s="97" t="str">
        <f>DATA!C330&amp;" - "&amp;DATA!B330</f>
        <v>Zvukár - EN2</v>
      </c>
      <c r="C331" s="84">
        <f>SUM(D331:I331)</f>
        <v>2</v>
      </c>
      <c r="D331" s="13">
        <v>0</v>
      </c>
      <c r="E331" s="13">
        <v>0</v>
      </c>
      <c r="F331" s="13">
        <v>0</v>
      </c>
      <c r="G331" s="13">
        <v>0</v>
      </c>
      <c r="H331" s="13">
        <v>2</v>
      </c>
      <c r="I331" s="13">
        <v>0</v>
      </c>
      <c r="J331" s="84">
        <f>SUM(K331:S331)</f>
        <v>0</v>
      </c>
      <c r="K331" s="13">
        <v>0</v>
      </c>
      <c r="L331" s="13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84">
        <f>SUM(U331:AC331)</f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s="84">
        <v>0</v>
      </c>
      <c r="AE331" s="89">
        <f>SUM(C331,J331,T331,AD331,)</f>
        <v>2</v>
      </c>
    </row>
    <row r="332">
      <c r="A332" s="61" t="str">
        <f>DATA!A331</f>
        <v>VŠMU (VSMU)</v>
      </c>
      <c r="B332" s="97" t="str">
        <f>DATA!C331&amp;" - "&amp;DATA!B331</f>
        <v>Autor scenára - EN3</v>
      </c>
      <c r="C332" s="84">
        <f>SUM(D332:I332)</f>
        <v>8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8</v>
      </c>
      <c r="J332" s="84">
        <f>SUM(K332:S332)</f>
        <v>0</v>
      </c>
      <c r="K332" s="13">
        <v>0</v>
      </c>
      <c r="L332" s="13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84">
        <f>SUM(U332:AC332)</f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 s="84">
        <v>0</v>
      </c>
      <c r="AE332" s="89">
        <f>SUM(C332,J332,T332,AD332,)</f>
        <v>8</v>
      </c>
    </row>
    <row r="333">
      <c r="A333" s="61" t="str">
        <f>DATA!A332</f>
        <v>VŠMU (VSMU)</v>
      </c>
      <c r="B333" s="97" t="str">
        <f>DATA!C332&amp;" - "&amp;DATA!B332</f>
        <v>Herec v hlavnej úlohe - EN3</v>
      </c>
      <c r="C333" s="84">
        <f>SUM(D333:I333)</f>
        <v>8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8</v>
      </c>
      <c r="J333" s="84">
        <f>SUM(K333:S333)</f>
        <v>0</v>
      </c>
      <c r="K333" s="13">
        <v>0</v>
      </c>
      <c r="L333" s="1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84">
        <f>SUM(U333:AC333)</f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s="84">
        <v>0</v>
      </c>
      <c r="AE333" s="89">
        <f>SUM(C333,J333,T333,AD333,)</f>
        <v>8</v>
      </c>
    </row>
    <row r="334">
      <c r="A334" s="61" t="str">
        <f>DATA!A333</f>
        <v>VŠMU (VSMU)</v>
      </c>
      <c r="B334" s="97" t="str">
        <f>DATA!C333&amp;" - "&amp;DATA!B333</f>
        <v>Inštrumentalista - EN3</v>
      </c>
      <c r="C334" s="84">
        <f>SUM(D334:I334)</f>
        <v>2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2</v>
      </c>
      <c r="J334" s="84">
        <f>SUM(K334:S334)</f>
        <v>0</v>
      </c>
      <c r="K334" s="13">
        <v>0</v>
      </c>
      <c r="L334" s="13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84">
        <f>SUM(U334:AC334)</f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s="84">
        <v>0</v>
      </c>
      <c r="AE334" s="89">
        <f>SUM(C334,J334,T334,AD334,)</f>
        <v>2</v>
      </c>
    </row>
    <row r="335">
      <c r="A335" s="61" t="str">
        <f>DATA!A334</f>
        <v>VŠMU (VSMU)</v>
      </c>
      <c r="B335" s="97" t="str">
        <f>DATA!C334&amp;" - "&amp;DATA!B334</f>
        <v>Scénograf - EN3</v>
      </c>
      <c r="C335" s="84">
        <f>SUM(D335:I335)</f>
        <v>8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8</v>
      </c>
      <c r="J335" s="84">
        <f>SUM(K335:S335)</f>
        <v>0</v>
      </c>
      <c r="K335" s="13">
        <v>0</v>
      </c>
      <c r="L335" s="13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84">
        <f>SUM(U335:AC335)</f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s="84">
        <v>0</v>
      </c>
      <c r="AE335" s="89">
        <f>SUM(C335,J335,T335,AD335,)</f>
        <v>8</v>
      </c>
    </row>
    <row r="336">
      <c r="A336" s="61" t="str">
        <f>DATA!A335</f>
        <v>VŠMU (VSMU)</v>
      </c>
      <c r="B336" s="97" t="str">
        <f>DATA!C335&amp;" - "&amp;DATA!B335</f>
        <v>Umelecký vedúci - EN3</v>
      </c>
      <c r="C336" s="84">
        <f>SUM(D336:I336)</f>
        <v>2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2</v>
      </c>
      <c r="J336" s="84">
        <f>SUM(K336:S336)</f>
        <v>0</v>
      </c>
      <c r="K336" s="13">
        <v>0</v>
      </c>
      <c r="L336" s="13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84">
        <f>SUM(U336:AC336)</f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s="84">
        <v>0</v>
      </c>
      <c r="AE336" s="89">
        <f>SUM(C336,J336,T336,AD336,)</f>
        <v>2</v>
      </c>
    </row>
    <row r="337">
      <c r="A337" s="61" t="str">
        <f>DATA!A336</f>
        <v>VŠMU (VSMU)</v>
      </c>
      <c r="B337" s="97" t="str">
        <f>DATA!C336&amp;" - "&amp;DATA!B336</f>
        <v>Dirigent - I</v>
      </c>
      <c r="C337" s="84">
        <f>SUM(D337:I337)</f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84">
        <f>SUM(K337:S337)</f>
        <v>0</v>
      </c>
      <c r="K337" s="13">
        <v>0</v>
      </c>
      <c r="L337" s="13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84">
        <f>SUM(U337:AC337)</f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 s="84">
        <v>11</v>
      </c>
      <c r="AE337" s="89">
        <f>SUM(C337,J337,T337,AD337,)</f>
        <v>11</v>
      </c>
    </row>
    <row r="338">
      <c r="A338" s="61" t="str">
        <f>DATA!A337</f>
        <v>VŠMU (VSMU)</v>
      </c>
      <c r="B338" s="97" t="str">
        <f>DATA!C337&amp;" - "&amp;DATA!B337</f>
        <v>Inštrumentalista - I</v>
      </c>
      <c r="C338" s="84">
        <f>SUM(D338:I338)</f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84">
        <f>SUM(K338:S338)</f>
        <v>0</v>
      </c>
      <c r="K338" s="13">
        <v>0</v>
      </c>
      <c r="L338" s="13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84">
        <f>SUM(U338:AC338)</f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s="84">
        <v>4</v>
      </c>
      <c r="AE338" s="89">
        <f>SUM(C338,J338,T338,AD338,)</f>
        <v>4</v>
      </c>
    </row>
    <row r="339">
      <c r="A339" s="61" t="str">
        <f>DATA!A338</f>
        <v>VŠMU (VSMU)</v>
      </c>
      <c r="B339" s="97" t="str">
        <f>DATA!C338&amp;" - "&amp;DATA!B338</f>
        <v>Inštrumentalista - sólista - I</v>
      </c>
      <c r="C339" s="84">
        <f>SUM(D339:I339)</f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84">
        <f>SUM(K339:S339)</f>
        <v>0</v>
      </c>
      <c r="K339" s="13">
        <v>0</v>
      </c>
      <c r="L339" s="13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84">
        <f>SUM(U339:AC339)</f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s="84">
        <v>1</v>
      </c>
      <c r="AE339" s="89">
        <f>SUM(C339,J339,T339,AD339,)</f>
        <v>1</v>
      </c>
    </row>
    <row r="340">
      <c r="A340" s="61" t="str">
        <f>DATA!A339</f>
        <v>VŠMU (VSMU)</v>
      </c>
      <c r="B340" s="97" t="str">
        <f>DATA!C339&amp;" - "&amp;DATA!B339</f>
        <v>Scénograf - I</v>
      </c>
      <c r="C340" s="84">
        <f>SUM(D340:I340)</f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84">
        <f>SUM(K340:S340)</f>
        <v>0</v>
      </c>
      <c r="K340" s="13">
        <v>0</v>
      </c>
      <c r="L340" s="13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84">
        <f>SUM(U340:AC340)</f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 s="84">
        <v>1</v>
      </c>
      <c r="AE340" s="89">
        <f>SUM(C340,J340,T340,AD340,)</f>
        <v>1</v>
      </c>
    </row>
    <row r="341">
      <c r="A341" s="61" t="str">
        <f>DATA!A340</f>
        <v>VŠMU (VSMU)</v>
      </c>
      <c r="B341" s="97" t="str">
        <f>DATA!C340&amp;" - "&amp;DATA!B340</f>
        <v>Asistent zvuku - SM1</v>
      </c>
      <c r="C341" s="84">
        <f>SUM(D341:I341)</f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84">
        <f>SUM(K341:S341)</f>
        <v>0</v>
      </c>
      <c r="K341" s="13">
        <v>0</v>
      </c>
      <c r="L341" s="13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84">
        <f>SUM(U341:AC341)</f>
        <v>1</v>
      </c>
      <c r="U341">
        <v>1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s="84">
        <v>0</v>
      </c>
      <c r="AE341" s="89">
        <f>SUM(C341,J341,T341,AD341,)</f>
        <v>1</v>
      </c>
    </row>
    <row r="342">
      <c r="A342" s="61" t="str">
        <f>DATA!A341</f>
        <v>VŠMU (VSMU)</v>
      </c>
      <c r="B342" s="97" t="str">
        <f>DATA!C341&amp;" - "&amp;DATA!B341</f>
        <v>Autor bábok - SM1</v>
      </c>
      <c r="C342" s="84">
        <f>SUM(D342:I342)</f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84">
        <f>SUM(K342:S342)</f>
        <v>0</v>
      </c>
      <c r="K342" s="13">
        <v>0</v>
      </c>
      <c r="L342" s="13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84">
        <f>SUM(U342:AC342)</f>
        <v>2</v>
      </c>
      <c r="U342">
        <v>2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s="84">
        <v>0</v>
      </c>
      <c r="AE342" s="89">
        <f>SUM(C342,J342,T342,AD342,)</f>
        <v>2</v>
      </c>
    </row>
    <row r="343">
      <c r="A343" s="61" t="str">
        <f>DATA!A342</f>
        <v>VŠMU (VSMU)</v>
      </c>
      <c r="B343" s="97" t="str">
        <f>DATA!C342&amp;" - "&amp;DATA!B342</f>
        <v>Autor dramatizácie literárneho diela - SM1</v>
      </c>
      <c r="C343" s="84">
        <f>SUM(D343:I343)</f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84">
        <f>SUM(K343:S343)</f>
        <v>0</v>
      </c>
      <c r="K343" s="13">
        <v>0</v>
      </c>
      <c r="L343" s="1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84">
        <f>SUM(U343:AC343)</f>
        <v>1</v>
      </c>
      <c r="U343">
        <v>1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 s="84">
        <v>0</v>
      </c>
      <c r="AE343" s="89">
        <f>SUM(C343,J343,T343,AD343,)</f>
        <v>1</v>
      </c>
    </row>
    <row r="344">
      <c r="A344" s="61" t="str">
        <f>DATA!A343</f>
        <v>VŠMU (VSMU)</v>
      </c>
      <c r="B344" s="97" t="str">
        <f>DATA!C343&amp;" - "&amp;DATA!B343</f>
        <v>Autor svetelného dizajnu - SM1</v>
      </c>
      <c r="C344" s="84">
        <f>SUM(D344:I344)</f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84">
        <f>SUM(K344:S344)</f>
        <v>0</v>
      </c>
      <c r="K344" s="13">
        <v>0</v>
      </c>
      <c r="L344" s="13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84">
        <f>SUM(U344:AC344)</f>
        <v>1</v>
      </c>
      <c r="U344">
        <v>1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s="84">
        <v>0</v>
      </c>
      <c r="AE344" s="89">
        <f>SUM(C344,J344,T344,AD344,)</f>
        <v>1</v>
      </c>
    </row>
    <row r="345">
      <c r="A345" s="61" t="str">
        <f>DATA!A344</f>
        <v>VŠMU (VSMU)</v>
      </c>
      <c r="B345" s="97" t="str">
        <f>DATA!C344&amp;" - "&amp;DATA!B344</f>
        <v>Dizajnér - SM1</v>
      </c>
      <c r="C345" s="84">
        <f>SUM(D345:I345)</f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84">
        <f>SUM(K345:S345)</f>
        <v>0</v>
      </c>
      <c r="K345" s="13">
        <v>0</v>
      </c>
      <c r="L345" s="13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84">
        <f>SUM(U345:AC345)</f>
        <v>1</v>
      </c>
      <c r="U345">
        <v>1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 s="84">
        <v>0</v>
      </c>
      <c r="AE345" s="89">
        <f>SUM(C345,J345,T345,AD345,)</f>
        <v>1</v>
      </c>
    </row>
    <row r="346">
      <c r="A346" s="61" t="str">
        <f>DATA!A345</f>
        <v>VŠMU (VSMU)</v>
      </c>
      <c r="B346" s="97" t="str">
        <f>DATA!C345&amp;" - "&amp;DATA!B345</f>
        <v>Dramaturg - SM1</v>
      </c>
      <c r="C346" s="84">
        <f>SUM(D346:I346)</f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84">
        <f>SUM(K346:S346)</f>
        <v>0</v>
      </c>
      <c r="K346" s="13">
        <v>0</v>
      </c>
      <c r="L346" s="13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84">
        <f>SUM(U346:AC346)</f>
        <v>3</v>
      </c>
      <c r="U346">
        <v>3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s="84">
        <v>0</v>
      </c>
      <c r="AE346" s="89">
        <f>SUM(C346,J346,T346,AD346,)</f>
        <v>3</v>
      </c>
    </row>
    <row r="347">
      <c r="A347" s="61" t="str">
        <f>DATA!A346</f>
        <v>VŠMU (VSMU)</v>
      </c>
      <c r="B347" s="97" t="str">
        <f>DATA!C346&amp;" - "&amp;DATA!B346</f>
        <v>Dramaturg projektu - SM1</v>
      </c>
      <c r="C347" s="84">
        <f>SUM(D347:I347)</f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84">
        <f>SUM(K347:S347)</f>
        <v>0</v>
      </c>
      <c r="K347" s="13">
        <v>0</v>
      </c>
      <c r="L347" s="13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84">
        <f>SUM(U347:AC347)</f>
        <v>1</v>
      </c>
      <c r="U347">
        <v>1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 s="84">
        <v>0</v>
      </c>
      <c r="AE347" s="89">
        <f>SUM(C347,J347,T347,AD347,)</f>
        <v>1</v>
      </c>
    </row>
    <row r="348">
      <c r="A348" s="61" t="str">
        <f>DATA!A347</f>
        <v>VŠMU (VSMU)</v>
      </c>
      <c r="B348" s="97" t="str">
        <f>DATA!C347&amp;" - "&amp;DATA!B347</f>
        <v>Herec - SM1</v>
      </c>
      <c r="C348" s="84">
        <f>SUM(D348:I348)</f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84">
        <f>SUM(K348:S348)</f>
        <v>0</v>
      </c>
      <c r="K348" s="13">
        <v>0</v>
      </c>
      <c r="L348" s="13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84">
        <f>SUM(U348:AC348)</f>
        <v>1</v>
      </c>
      <c r="U348">
        <v>1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s="84">
        <v>0</v>
      </c>
      <c r="AE348" s="89">
        <f>SUM(C348,J348,T348,AD348,)</f>
        <v>1</v>
      </c>
    </row>
    <row r="349">
      <c r="A349" s="61" t="str">
        <f>DATA!A348</f>
        <v>VŠMU (VSMU)</v>
      </c>
      <c r="B349" s="97" t="str">
        <f>DATA!C348&amp;" - "&amp;DATA!B348</f>
        <v>Herec v hlavnej úlohe - SM1</v>
      </c>
      <c r="C349" s="84">
        <f>SUM(D349:I349)</f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84">
        <f>SUM(K349:S349)</f>
        <v>0</v>
      </c>
      <c r="K349" s="13">
        <v>0</v>
      </c>
      <c r="L349" s="13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84">
        <f>SUM(U349:AC349)</f>
        <v>5</v>
      </c>
      <c r="U349">
        <v>5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s="84">
        <v>0</v>
      </c>
      <c r="AE349" s="89">
        <f>SUM(C349,J349,T349,AD349,)</f>
        <v>5</v>
      </c>
    </row>
    <row r="350">
      <c r="A350" s="61" t="str">
        <f>DATA!A349</f>
        <v>VŠMU (VSMU)</v>
      </c>
      <c r="B350" s="97" t="str">
        <f>DATA!C349&amp;" - "&amp;DATA!B349</f>
        <v>Herec vo vedľajšej úlohe - SM1</v>
      </c>
      <c r="C350" s="84">
        <f>SUM(D350:I350)</f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84">
        <f>SUM(K350:S350)</f>
        <v>0</v>
      </c>
      <c r="K350" s="13">
        <v>0</v>
      </c>
      <c r="L350" s="13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 s="84">
        <f>SUM(U350:AC350)</f>
        <v>2</v>
      </c>
      <c r="U350">
        <v>2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 s="84">
        <v>0</v>
      </c>
      <c r="AE350" s="89">
        <f>SUM(C350,J350,T350,AD350,)</f>
        <v>2</v>
      </c>
    </row>
    <row r="351">
      <c r="A351" s="61" t="str">
        <f>DATA!A350</f>
        <v>VŠMU (VSMU)</v>
      </c>
      <c r="B351" s="97" t="str">
        <f>DATA!C350&amp;" - "&amp;DATA!B350</f>
        <v>Choreograf - SM1</v>
      </c>
      <c r="C351" s="84">
        <f>SUM(D351:I351)</f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84">
        <f>SUM(K351:S351)</f>
        <v>0</v>
      </c>
      <c r="K351" s="13">
        <v>0</v>
      </c>
      <c r="L351" s="13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84">
        <f>SUM(U351:AC351)</f>
        <v>3</v>
      </c>
      <c r="U351">
        <v>3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 s="84">
        <v>0</v>
      </c>
      <c r="AE351" s="89">
        <f>SUM(C351,J351,T351,AD351,)</f>
        <v>3</v>
      </c>
    </row>
    <row r="352">
      <c r="A352" s="61" t="str">
        <f>DATA!A351</f>
        <v>VŠMU (VSMU)</v>
      </c>
      <c r="B352" s="97" t="str">
        <f>DATA!C351&amp;" - "&amp;DATA!B351</f>
        <v>Inštrumentalista - SM1</v>
      </c>
      <c r="C352" s="84">
        <f>SUM(D352:I352)</f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84">
        <f>SUM(K352:S352)</f>
        <v>0</v>
      </c>
      <c r="K352" s="13">
        <v>0</v>
      </c>
      <c r="L352" s="13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84">
        <f>SUM(U352:AC352)</f>
        <v>4</v>
      </c>
      <c r="U352">
        <v>4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 s="84">
        <v>0</v>
      </c>
      <c r="AE352" s="89">
        <f>SUM(C352,J352,T352,AD352,)</f>
        <v>4</v>
      </c>
    </row>
    <row r="353">
      <c r="A353" s="61" t="str">
        <f>DATA!A352</f>
        <v>VŠMU (VSMU)</v>
      </c>
      <c r="B353" s="97" t="str">
        <f>DATA!C352&amp;" - "&amp;DATA!B352</f>
        <v>Inštrumentalista - sólista - SM1</v>
      </c>
      <c r="C353" s="84">
        <f>SUM(D353:I353)</f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84">
        <f>SUM(K353:S353)</f>
        <v>0</v>
      </c>
      <c r="K353" s="13">
        <v>0</v>
      </c>
      <c r="L353" s="1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84">
        <f>SUM(U353:AC353)</f>
        <v>8</v>
      </c>
      <c r="U353">
        <v>8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 s="84">
        <v>0</v>
      </c>
      <c r="AE353" s="89">
        <f>SUM(C353,J353,T353,AD353,)</f>
        <v>8</v>
      </c>
    </row>
    <row r="354">
      <c r="A354" s="61" t="str">
        <f>DATA!A353</f>
        <v>VŠMU (VSMU)</v>
      </c>
      <c r="B354" s="97" t="str">
        <f>DATA!C353&amp;" - "&amp;DATA!B353</f>
        <v>Kostýmový výtvarník - SM1</v>
      </c>
      <c r="C354" s="84">
        <f>SUM(D354:I354)</f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84">
        <f>SUM(K354:S354)</f>
        <v>0</v>
      </c>
      <c r="K354" s="13">
        <v>0</v>
      </c>
      <c r="L354" s="13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84">
        <f>SUM(U354:AC354)</f>
        <v>5</v>
      </c>
      <c r="U354">
        <v>5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s="84">
        <v>0</v>
      </c>
      <c r="AE354" s="89">
        <f>SUM(C354,J354,T354,AD354,)</f>
        <v>5</v>
      </c>
    </row>
    <row r="355">
      <c r="A355" s="61" t="str">
        <f>DATA!A354</f>
        <v>VŠMU (VSMU)</v>
      </c>
      <c r="B355" s="97" t="str">
        <f>DATA!C354&amp;" - "&amp;DATA!B354</f>
        <v>Majster zvuku - SM1</v>
      </c>
      <c r="C355" s="84">
        <f>SUM(D355:I355)</f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84">
        <f>SUM(K355:S355)</f>
        <v>0</v>
      </c>
      <c r="K355" s="13">
        <v>0</v>
      </c>
      <c r="L355" s="13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84">
        <f>SUM(U355:AC355)</f>
        <v>1</v>
      </c>
      <c r="U355">
        <v>1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 s="84">
        <v>0</v>
      </c>
      <c r="AE355" s="89">
        <f>SUM(C355,J355,T355,AD355,)</f>
        <v>1</v>
      </c>
    </row>
    <row r="356">
      <c r="A356" s="61" t="str">
        <f>DATA!A355</f>
        <v>VŠMU (VSMU)</v>
      </c>
      <c r="B356" s="97" t="str">
        <f>DATA!C355&amp;" - "&amp;DATA!B355</f>
        <v>Performer - SM1</v>
      </c>
      <c r="C356" s="84">
        <f>SUM(D356:I356)</f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84">
        <f>SUM(K356:S356)</f>
        <v>0</v>
      </c>
      <c r="K356" s="13">
        <v>0</v>
      </c>
      <c r="L356" s="13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84">
        <f>SUM(U356:AC356)</f>
        <v>1</v>
      </c>
      <c r="U356">
        <v>1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s="84">
        <v>0</v>
      </c>
      <c r="AE356" s="89">
        <f>SUM(C356,J356,T356,AD356,)</f>
        <v>1</v>
      </c>
    </row>
    <row r="357">
      <c r="A357" s="61" t="str">
        <f>DATA!A356</f>
        <v>VŠMU (VSMU)</v>
      </c>
      <c r="B357" s="97" t="str">
        <f>DATA!C356&amp;" - "&amp;DATA!B356</f>
        <v>Režisér - SM1</v>
      </c>
      <c r="C357" s="84">
        <f>SUM(D357:I357)</f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84">
        <f>SUM(K357:S357)</f>
        <v>0</v>
      </c>
      <c r="K357" s="13">
        <v>0</v>
      </c>
      <c r="L357" s="13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84">
        <f>SUM(U357:AC357)</f>
        <v>9</v>
      </c>
      <c r="U357">
        <v>9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s="84">
        <v>0</v>
      </c>
      <c r="AE357" s="89">
        <f>SUM(C357,J357,T357,AD357,)</f>
        <v>9</v>
      </c>
    </row>
    <row r="358">
      <c r="A358" s="61" t="str">
        <f>DATA!A357</f>
        <v>VŠMU (VSMU)</v>
      </c>
      <c r="B358" s="97" t="str">
        <f>DATA!C357&amp;" - "&amp;DATA!B357</f>
        <v>Scénograf - SM1</v>
      </c>
      <c r="C358" s="84">
        <f>SUM(D358:I358)</f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84">
        <f>SUM(K358:S358)</f>
        <v>0</v>
      </c>
      <c r="K358" s="13">
        <v>0</v>
      </c>
      <c r="L358" s="13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84">
        <f>SUM(U358:AC358)</f>
        <v>8</v>
      </c>
      <c r="U358">
        <v>8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s="84">
        <v>0</v>
      </c>
      <c r="AE358" s="89">
        <f>SUM(C358,J358,T358,AD358,)</f>
        <v>8</v>
      </c>
    </row>
    <row r="359">
      <c r="A359" s="61" t="str">
        <f>DATA!A358</f>
        <v>VŠMU (VSMU)</v>
      </c>
      <c r="B359" s="97" t="str">
        <f>DATA!C358&amp;" - "&amp;DATA!B358</f>
        <v>Supervízor postprodukcie - SM1</v>
      </c>
      <c r="C359" s="84">
        <f>SUM(D359:I359)</f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84">
        <f>SUM(K359:S359)</f>
        <v>0</v>
      </c>
      <c r="K359" s="13">
        <v>0</v>
      </c>
      <c r="L359" s="13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84">
        <f>SUM(U359:AC359)</f>
        <v>1</v>
      </c>
      <c r="U359">
        <v>1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 s="84">
        <v>0</v>
      </c>
      <c r="AE359" s="89">
        <f>SUM(C359,J359,T359,AD359,)</f>
        <v>1</v>
      </c>
    </row>
    <row r="360">
      <c r="A360" s="61" t="str">
        <f>DATA!A359</f>
        <v>VŠMU (VSMU)</v>
      </c>
      <c r="B360" s="97" t="str">
        <f>DATA!C359&amp;" - "&amp;DATA!B359</f>
        <v>Tanečný interpret - SM1</v>
      </c>
      <c r="C360" s="84">
        <f>SUM(D360:I360)</f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84">
        <f>SUM(K360:S360)</f>
        <v>0</v>
      </c>
      <c r="K360" s="13">
        <v>0</v>
      </c>
      <c r="L360" s="13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84">
        <f>SUM(U360:AC360)</f>
        <v>2</v>
      </c>
      <c r="U360">
        <v>2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s="84">
        <v>0</v>
      </c>
      <c r="AE360" s="89">
        <f>SUM(C360,J360,T360,AD360,)</f>
        <v>2</v>
      </c>
    </row>
    <row r="361">
      <c r="A361" s="61" t="str">
        <f>DATA!A360</f>
        <v>VŠMU (VSMU)</v>
      </c>
      <c r="B361" s="97" t="str">
        <f>DATA!C360&amp;" - "&amp;DATA!B360</f>
        <v>Tanečný interpret - sólista - SM1</v>
      </c>
      <c r="C361" s="84">
        <f>SUM(D361:I361)</f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84">
        <f>SUM(K361:S361)</f>
        <v>0</v>
      </c>
      <c r="K361" s="13">
        <v>0</v>
      </c>
      <c r="L361" s="13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84">
        <f>SUM(U361:AC361)</f>
        <v>2</v>
      </c>
      <c r="U361">
        <v>2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 s="84">
        <v>0</v>
      </c>
      <c r="AE361" s="89">
        <f>SUM(C361,J361,T361,AD361,)</f>
        <v>2</v>
      </c>
    </row>
    <row r="362">
      <c r="A362" s="61" t="str">
        <f>DATA!A361</f>
        <v>VŠMU (VSMU)</v>
      </c>
      <c r="B362" s="97" t="str">
        <f>DATA!C361&amp;" - "&amp;DATA!B361</f>
        <v>Umelecký vedúci - SM1</v>
      </c>
      <c r="C362" s="84">
        <f>SUM(D362:I362)</f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84">
        <f>SUM(K362:S362)</f>
        <v>0</v>
      </c>
      <c r="K362" s="13">
        <v>0</v>
      </c>
      <c r="L362" s="13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84">
        <f>SUM(U362:AC362)</f>
        <v>2</v>
      </c>
      <c r="U362">
        <v>2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s="84">
        <v>0</v>
      </c>
      <c r="AE362" s="89">
        <f>SUM(C362,J362,T362,AD362,)</f>
        <v>2</v>
      </c>
    </row>
    <row r="363">
      <c r="A363" s="61" t="str">
        <f>DATA!A362</f>
        <v>VŠMU (VSMU)</v>
      </c>
      <c r="B363" s="97" t="str">
        <f>DATA!C362&amp;" - "&amp;DATA!B362</f>
        <v>Autor bábok - SM2</v>
      </c>
      <c r="C363" s="84">
        <f>SUM(D363:I363)</f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84">
        <f>SUM(K363:S363)</f>
        <v>0</v>
      </c>
      <c r="K363" s="13">
        <v>0</v>
      </c>
      <c r="L363" s="1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84">
        <f>SUM(U363:AC363)</f>
        <v>1</v>
      </c>
      <c r="U363">
        <v>0</v>
      </c>
      <c r="V363">
        <v>1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s="84">
        <v>0</v>
      </c>
      <c r="AE363" s="89">
        <f>SUM(C363,J363,T363,AD363,)</f>
        <v>1</v>
      </c>
    </row>
    <row r="364">
      <c r="A364" s="61" t="str">
        <f>DATA!A363</f>
        <v>VŠMU (VSMU)</v>
      </c>
      <c r="B364" s="97" t="str">
        <f>DATA!C363&amp;" - "&amp;DATA!B363</f>
        <v>Autor hudby - SM2</v>
      </c>
      <c r="C364" s="84">
        <f>SUM(D364:I364)</f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84">
        <f>SUM(K364:S364)</f>
        <v>0</v>
      </c>
      <c r="K364" s="13">
        <v>0</v>
      </c>
      <c r="L364" s="13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84">
        <f>SUM(U364:AC364)</f>
        <v>4</v>
      </c>
      <c r="U364">
        <v>0</v>
      </c>
      <c r="V364">
        <v>4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 s="84">
        <v>0</v>
      </c>
      <c r="AE364" s="89">
        <f>SUM(C364,J364,T364,AD364,)</f>
        <v>4</v>
      </c>
    </row>
    <row r="365">
      <c r="A365" s="61" t="str">
        <f>DATA!A364</f>
        <v>VŠMU (VSMU)</v>
      </c>
      <c r="B365" s="97" t="str">
        <f>DATA!C364&amp;" - "&amp;DATA!B364</f>
        <v>Autor výtvarného návrhu - SM2</v>
      </c>
      <c r="C365" s="84">
        <f>SUM(D365:I365)</f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84">
        <f>SUM(K365:S365)</f>
        <v>0</v>
      </c>
      <c r="K365" s="13">
        <v>0</v>
      </c>
      <c r="L365" s="13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84">
        <f>SUM(U365:AC365)</f>
        <v>1</v>
      </c>
      <c r="U365">
        <v>0</v>
      </c>
      <c r="V365">
        <v>1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 s="84">
        <v>0</v>
      </c>
      <c r="AE365" s="89">
        <f>SUM(C365,J365,T365,AD365,)</f>
        <v>1</v>
      </c>
    </row>
    <row r="366">
      <c r="A366" s="61" t="str">
        <f>DATA!A365</f>
        <v>VŠMU (VSMU)</v>
      </c>
      <c r="B366" s="97" t="str">
        <f>DATA!C365&amp;" - "&amp;DATA!B365</f>
        <v>Dirigent - SM2</v>
      </c>
      <c r="C366" s="84">
        <f>SUM(D366:I366)</f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84">
        <f>SUM(K366:S366)</f>
        <v>0</v>
      </c>
      <c r="K366" s="13">
        <v>0</v>
      </c>
      <c r="L366" s="13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 s="84">
        <f>SUM(U366:AC366)</f>
        <v>2</v>
      </c>
      <c r="U366">
        <v>0</v>
      </c>
      <c r="V366">
        <v>2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 s="84">
        <v>0</v>
      </c>
      <c r="AE366" s="89">
        <f>SUM(C366,J366,T366,AD366,)</f>
        <v>2</v>
      </c>
    </row>
    <row r="367">
      <c r="A367" s="61" t="str">
        <f>DATA!A366</f>
        <v>VŠMU (VSMU)</v>
      </c>
      <c r="B367" s="97" t="str">
        <f>DATA!C366&amp;" - "&amp;DATA!B366</f>
        <v>Dramaturg - SM2</v>
      </c>
      <c r="C367" s="84">
        <f>SUM(D367:I367)</f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84">
        <f>SUM(K367:S367)</f>
        <v>0</v>
      </c>
      <c r="K367" s="13">
        <v>0</v>
      </c>
      <c r="L367" s="13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84">
        <f>SUM(U367:AC367)</f>
        <v>3</v>
      </c>
      <c r="U367">
        <v>0</v>
      </c>
      <c r="V367">
        <v>3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 s="84">
        <v>0</v>
      </c>
      <c r="AE367" s="89">
        <f>SUM(C367,J367,T367,AD367,)</f>
        <v>3</v>
      </c>
    </row>
    <row r="368">
      <c r="A368" s="61" t="str">
        <f>DATA!A367</f>
        <v>VŠMU (VSMU)</v>
      </c>
      <c r="B368" s="97" t="str">
        <f>DATA!C367&amp;" - "&amp;DATA!B367</f>
        <v>Dramaturg - SM2</v>
      </c>
      <c r="C368" s="84">
        <f>SUM(D368:I368)</f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84">
        <f>SUM(K368:S368)</f>
        <v>0</v>
      </c>
      <c r="K368" s="13">
        <v>0</v>
      </c>
      <c r="L368" s="13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84">
        <f>SUM(U368:AC368)</f>
        <v>3</v>
      </c>
      <c r="U368">
        <v>0</v>
      </c>
      <c r="V368">
        <v>3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 s="84">
        <v>0</v>
      </c>
      <c r="AE368" s="89">
        <f>SUM(C368,J368,T368,AD368,)</f>
        <v>3</v>
      </c>
    </row>
    <row r="369">
      <c r="A369" s="61" t="str">
        <f>DATA!A368</f>
        <v>VŠMU (VSMU)</v>
      </c>
      <c r="B369" s="97" t="str">
        <f>DATA!C368&amp;" - "&amp;DATA!B368</f>
        <v>Herec v hlavnej úlohe - SM2</v>
      </c>
      <c r="C369" s="84">
        <f>SUM(D369:I369)</f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84">
        <f>SUM(K369:S369)</f>
        <v>0</v>
      </c>
      <c r="K369" s="13">
        <v>0</v>
      </c>
      <c r="L369" s="13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 s="84">
        <f>SUM(U369:AC369)</f>
        <v>5</v>
      </c>
      <c r="U369">
        <v>0</v>
      </c>
      <c r="V369">
        <v>5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s="84">
        <v>0</v>
      </c>
      <c r="AE369" s="89">
        <f>SUM(C369,J369,T369,AD369,)</f>
        <v>5</v>
      </c>
    </row>
    <row r="370">
      <c r="A370" s="61" t="str">
        <f>DATA!A369</f>
        <v>VŠMU (VSMU)</v>
      </c>
      <c r="B370" s="97" t="str">
        <f>DATA!C369&amp;" - "&amp;DATA!B369</f>
        <v>Herec v hlavnej úlohe - SM2</v>
      </c>
      <c r="C370" s="84">
        <f>SUM(D370:I370)</f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84">
        <f>SUM(K370:S370)</f>
        <v>0</v>
      </c>
      <c r="K370" s="13">
        <v>0</v>
      </c>
      <c r="L370" s="13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 s="84">
        <f>SUM(U370:AC370)</f>
        <v>1</v>
      </c>
      <c r="U370">
        <v>0</v>
      </c>
      <c r="V370">
        <v>1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 s="84">
        <v>0</v>
      </c>
      <c r="AE370" s="89">
        <f>SUM(C370,J370,T370,AD370,)</f>
        <v>1</v>
      </c>
    </row>
    <row r="371">
      <c r="A371" s="61" t="str">
        <f>DATA!A370</f>
        <v>VŠMU (VSMU)</v>
      </c>
      <c r="B371" s="97" t="str">
        <f>DATA!C370&amp;" - "&amp;DATA!B370</f>
        <v>Choreograf - SM2</v>
      </c>
      <c r="C371" s="84">
        <f>SUM(D371:I371)</f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84">
        <f>SUM(K371:S371)</f>
        <v>0</v>
      </c>
      <c r="K371" s="13">
        <v>0</v>
      </c>
      <c r="L371" s="13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84">
        <f>SUM(U371:AC371)</f>
        <v>2</v>
      </c>
      <c r="U371">
        <v>0</v>
      </c>
      <c r="V371">
        <v>2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s="84">
        <v>0</v>
      </c>
      <c r="AE371" s="89">
        <f>SUM(C371,J371,T371,AD371,)</f>
        <v>2</v>
      </c>
    </row>
    <row r="372">
      <c r="A372" s="61" t="str">
        <f>DATA!A371</f>
        <v>VŠMU (VSMU)</v>
      </c>
      <c r="B372" s="97" t="str">
        <f>DATA!C371&amp;" - "&amp;DATA!B371</f>
        <v>Inštrumentalista - SM2</v>
      </c>
      <c r="C372" s="84">
        <f>SUM(D372:I372)</f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84">
        <f>SUM(K372:S372)</f>
        <v>0</v>
      </c>
      <c r="K372" s="13">
        <v>0</v>
      </c>
      <c r="L372" s="13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84">
        <f>SUM(U372:AC372)</f>
        <v>3</v>
      </c>
      <c r="U372">
        <v>0</v>
      </c>
      <c r="V372">
        <v>3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s="84">
        <v>0</v>
      </c>
      <c r="AE372" s="89">
        <f>SUM(C372,J372,T372,AD372,)</f>
        <v>3</v>
      </c>
    </row>
    <row r="373">
      <c r="A373" s="61" t="str">
        <f>DATA!A372</f>
        <v>VŠMU (VSMU)</v>
      </c>
      <c r="B373" s="97" t="str">
        <f>DATA!C372&amp;" - "&amp;DATA!B372</f>
        <v>Inštrumentalista - sólista - SM2</v>
      </c>
      <c r="C373" s="84">
        <f>SUM(D373:I373)</f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84">
        <f>SUM(K373:S373)</f>
        <v>0</v>
      </c>
      <c r="K373" s="13">
        <v>0</v>
      </c>
      <c r="L373" s="1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 s="84">
        <f>SUM(U373:AC373)</f>
        <v>5</v>
      </c>
      <c r="U373">
        <v>0</v>
      </c>
      <c r="V373">
        <v>5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s="84">
        <v>0</v>
      </c>
      <c r="AE373" s="89">
        <f>SUM(C373,J373,T373,AD373,)</f>
        <v>5</v>
      </c>
    </row>
    <row r="374">
      <c r="A374" s="61" t="str">
        <f>DATA!A373</f>
        <v>VŠMU (VSMU)</v>
      </c>
      <c r="B374" s="97" t="str">
        <f>DATA!C373&amp;" - "&amp;DATA!B373</f>
        <v>Kostýmový výtvarník - SM2</v>
      </c>
      <c r="C374" s="84">
        <f>SUM(D374:I374)</f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84">
        <f>SUM(K374:S374)</f>
        <v>0</v>
      </c>
      <c r="K374" s="13">
        <v>0</v>
      </c>
      <c r="L374" s="13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84">
        <f>SUM(U374:AC374)</f>
        <v>4</v>
      </c>
      <c r="U374">
        <v>0</v>
      </c>
      <c r="V374">
        <v>4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 s="84">
        <v>0</v>
      </c>
      <c r="AE374" s="89">
        <f>SUM(C374,J374,T374,AD374,)</f>
        <v>4</v>
      </c>
    </row>
    <row r="375">
      <c r="A375" s="61" t="str">
        <f>DATA!A374</f>
        <v>VŠMU (VSMU)</v>
      </c>
      <c r="B375" s="97" t="str">
        <f>DATA!C374&amp;" - "&amp;DATA!B374</f>
        <v>Producent - SM2</v>
      </c>
      <c r="C375" s="84">
        <f>SUM(D375:I375)</f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84">
        <f>SUM(K375:S375)</f>
        <v>0</v>
      </c>
      <c r="K375" s="13">
        <v>0</v>
      </c>
      <c r="L375" s="13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84">
        <f>SUM(U375:AC375)</f>
        <v>1</v>
      </c>
      <c r="U375">
        <v>0</v>
      </c>
      <c r="V375">
        <v>1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s="84">
        <v>0</v>
      </c>
      <c r="AE375" s="89">
        <f>SUM(C375,J375,T375,AD375,)</f>
        <v>1</v>
      </c>
    </row>
    <row r="376">
      <c r="A376" s="61" t="str">
        <f>DATA!A375</f>
        <v>VŠMU (VSMU)</v>
      </c>
      <c r="B376" s="97" t="str">
        <f>DATA!C375&amp;" - "&amp;DATA!B375</f>
        <v>Režisér - SM2</v>
      </c>
      <c r="C376" s="84">
        <f>SUM(D376:I376)</f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84">
        <f>SUM(K376:S376)</f>
        <v>0</v>
      </c>
      <c r="K376" s="13">
        <v>0</v>
      </c>
      <c r="L376" s="13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 s="84">
        <f>SUM(U376:AC376)</f>
        <v>5</v>
      </c>
      <c r="U376">
        <v>0</v>
      </c>
      <c r="V376">
        <v>5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s="84">
        <v>0</v>
      </c>
      <c r="AE376" s="89">
        <f>SUM(C376,J376,T376,AD376,)</f>
        <v>5</v>
      </c>
    </row>
    <row r="377">
      <c r="A377" s="61" t="str">
        <f>DATA!A376</f>
        <v>VŠMU (VSMU)</v>
      </c>
      <c r="B377" s="97" t="str">
        <f>DATA!C376&amp;" - "&amp;DATA!B376</f>
        <v>Režisér - SM2</v>
      </c>
      <c r="C377" s="84">
        <f>SUM(D377:I377)</f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84">
        <f>SUM(K377:S377)</f>
        <v>0</v>
      </c>
      <c r="K377" s="13">
        <v>0</v>
      </c>
      <c r="L377" s="13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84">
        <f>SUM(U377:AC377)</f>
        <v>1</v>
      </c>
      <c r="U377">
        <v>0</v>
      </c>
      <c r="V377">
        <v>1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s="84">
        <v>0</v>
      </c>
      <c r="AE377" s="89">
        <f>SUM(C377,J377,T377,AD377,)</f>
        <v>1</v>
      </c>
    </row>
    <row r="378">
      <c r="A378" s="61" t="str">
        <f>DATA!A377</f>
        <v>VŠMU (VSMU)</v>
      </c>
      <c r="B378" s="97" t="str">
        <f>DATA!C377&amp;" - "&amp;DATA!B377</f>
        <v>Scénograf - SM2</v>
      </c>
      <c r="C378" s="84">
        <f>SUM(D378:I378)</f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84">
        <f>SUM(K378:S378)</f>
        <v>0</v>
      </c>
      <c r="K378" s="13">
        <v>0</v>
      </c>
      <c r="L378" s="13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 s="84">
        <f>SUM(U378:AC378)</f>
        <v>7</v>
      </c>
      <c r="U378">
        <v>0</v>
      </c>
      <c r="V378">
        <v>7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s="84">
        <v>0</v>
      </c>
      <c r="AE378" s="89">
        <f>SUM(C378,J378,T378,AD378,)</f>
        <v>7</v>
      </c>
    </row>
    <row r="379">
      <c r="A379" s="61" t="str">
        <f>DATA!A378</f>
        <v>VŠMU (VSMU)</v>
      </c>
      <c r="B379" s="97" t="str">
        <f>DATA!C378&amp;" - "&amp;DATA!B378</f>
        <v>Tanečný interpret - SM2</v>
      </c>
      <c r="C379" s="84">
        <f>SUM(D379:I379)</f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84">
        <f>SUM(K379:S379)</f>
        <v>0</v>
      </c>
      <c r="K379" s="13">
        <v>0</v>
      </c>
      <c r="L379" s="13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84">
        <f>SUM(U379:AC379)</f>
        <v>1</v>
      </c>
      <c r="U379">
        <v>0</v>
      </c>
      <c r="V379">
        <v>1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s="84">
        <v>0</v>
      </c>
      <c r="AE379" s="89">
        <f>SUM(C379,J379,T379,AD379,)</f>
        <v>1</v>
      </c>
    </row>
    <row r="380">
      <c r="A380" s="61" t="str">
        <f>DATA!A379</f>
        <v>VŠMU (VSMU)</v>
      </c>
      <c r="B380" s="97" t="str">
        <f>DATA!C379&amp;" - "&amp;DATA!B379</f>
        <v>Tanečný interpret - sólista - SM2</v>
      </c>
      <c r="C380" s="84">
        <f>SUM(D380:I380)</f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84">
        <f>SUM(K380:S380)</f>
        <v>0</v>
      </c>
      <c r="K380" s="13">
        <v>0</v>
      </c>
      <c r="L380" s="13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84">
        <f>SUM(U380:AC380)</f>
        <v>1</v>
      </c>
      <c r="U380">
        <v>0</v>
      </c>
      <c r="V380">
        <v>1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 s="84">
        <v>0</v>
      </c>
      <c r="AE380" s="89">
        <f>SUM(C380,J380,T380,AD380,)</f>
        <v>1</v>
      </c>
    </row>
    <row r="381">
      <c r="A381" s="61" t="str">
        <f>DATA!A380</f>
        <v>VŠMU (VSMU)</v>
      </c>
      <c r="B381" s="97" t="str">
        <f>DATA!C380&amp;" - "&amp;DATA!B380</f>
        <v>Autor hudby - SM3</v>
      </c>
      <c r="C381" s="84">
        <f>SUM(D381:I381)</f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84">
        <f>SUM(K381:S381)</f>
        <v>0</v>
      </c>
      <c r="K381" s="13">
        <v>0</v>
      </c>
      <c r="L381" s="13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84">
        <f>SUM(U381:AC381)</f>
        <v>4</v>
      </c>
      <c r="U381">
        <v>0</v>
      </c>
      <c r="V381">
        <v>0</v>
      </c>
      <c r="W381">
        <v>4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 s="84">
        <v>0</v>
      </c>
      <c r="AE381" s="89">
        <f>SUM(C381,J381,T381,AD381,)</f>
        <v>4</v>
      </c>
    </row>
    <row r="382">
      <c r="A382" s="61" t="str">
        <f>DATA!A381</f>
        <v>VŠMU (VSMU)</v>
      </c>
      <c r="B382" s="97" t="str">
        <f>DATA!C381&amp;" - "&amp;DATA!B381</f>
        <v>Autor scenára - SM3</v>
      </c>
      <c r="C382" s="84">
        <f>SUM(D382:I382)</f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84">
        <f>SUM(K382:S382)</f>
        <v>0</v>
      </c>
      <c r="K382" s="13">
        <v>0</v>
      </c>
      <c r="L382" s="13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 s="84">
        <f>SUM(U382:AC382)</f>
        <v>1</v>
      </c>
      <c r="U382">
        <v>0</v>
      </c>
      <c r="V382">
        <v>0</v>
      </c>
      <c r="W382">
        <v>1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 s="84">
        <v>0</v>
      </c>
      <c r="AE382" s="89">
        <f>SUM(C382,J382,T382,AD382,)</f>
        <v>1</v>
      </c>
    </row>
    <row r="383">
      <c r="A383" s="61" t="str">
        <f>DATA!A382</f>
        <v>VŠMU (VSMU)</v>
      </c>
      <c r="B383" s="97" t="str">
        <f>DATA!C382&amp;" - "&amp;DATA!B382</f>
        <v>Dirigent - SM3</v>
      </c>
      <c r="C383" s="84">
        <f>SUM(D383:I383)</f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84">
        <f>SUM(K383:S383)</f>
        <v>0</v>
      </c>
      <c r="K383" s="13">
        <v>0</v>
      </c>
      <c r="L383" s="1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 s="84">
        <f>SUM(U383:AC383)</f>
        <v>1</v>
      </c>
      <c r="U383">
        <v>0</v>
      </c>
      <c r="V383">
        <v>0</v>
      </c>
      <c r="W383">
        <v>1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 s="84">
        <v>0</v>
      </c>
      <c r="AE383" s="89">
        <f>SUM(C383,J383,T383,AD383,)</f>
        <v>1</v>
      </c>
    </row>
    <row r="384">
      <c r="A384" s="61" t="str">
        <f>DATA!A383</f>
        <v>VŠMU (VSMU)</v>
      </c>
      <c r="B384" s="97" t="str">
        <f>DATA!C383&amp;" - "&amp;DATA!B383</f>
        <v>Choreograf - SM3</v>
      </c>
      <c r="C384" s="84">
        <f>SUM(D384:I384)</f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84">
        <f>SUM(K384:S384)</f>
        <v>0</v>
      </c>
      <c r="K384" s="13">
        <v>0</v>
      </c>
      <c r="L384" s="13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84">
        <f>SUM(U384:AC384)</f>
        <v>3</v>
      </c>
      <c r="U384">
        <v>0</v>
      </c>
      <c r="V384">
        <v>0</v>
      </c>
      <c r="W384">
        <v>3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 s="84">
        <v>0</v>
      </c>
      <c r="AE384" s="89">
        <f>SUM(C384,J384,T384,AD384,)</f>
        <v>3</v>
      </c>
    </row>
    <row r="385">
      <c r="A385" s="61" t="str">
        <f>DATA!A384</f>
        <v>VŠMU (VSMU)</v>
      </c>
      <c r="B385" s="97" t="str">
        <f>DATA!C384&amp;" - "&amp;DATA!B384</f>
        <v>Inštrumentalista - SM3</v>
      </c>
      <c r="C385" s="84">
        <f>SUM(D385:I385)</f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84">
        <f>SUM(K385:S385)</f>
        <v>0</v>
      </c>
      <c r="K385" s="13">
        <v>0</v>
      </c>
      <c r="L385" s="13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84">
        <f>SUM(U385:AC385)</f>
        <v>10</v>
      </c>
      <c r="U385">
        <v>0</v>
      </c>
      <c r="V385">
        <v>0</v>
      </c>
      <c r="W385">
        <v>10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 s="84">
        <v>0</v>
      </c>
      <c r="AE385" s="89">
        <f>SUM(C385,J385,T385,AD385,)</f>
        <v>10</v>
      </c>
    </row>
    <row r="386">
      <c r="A386" s="61" t="str">
        <f>DATA!A385</f>
        <v>VŠMU (VSMU)</v>
      </c>
      <c r="B386" s="97" t="str">
        <f>DATA!C385&amp;" - "&amp;DATA!B385</f>
        <v>Inštrumentalista - sólista - SM3</v>
      </c>
      <c r="C386" s="84">
        <f>SUM(D386:I386)</f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84">
        <f>SUM(K386:S386)</f>
        <v>0</v>
      </c>
      <c r="K386" s="13">
        <v>0</v>
      </c>
      <c r="L386" s="13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 s="84">
        <f>SUM(U386:AC386)</f>
        <v>54</v>
      </c>
      <c r="U386">
        <v>0</v>
      </c>
      <c r="V386">
        <v>0</v>
      </c>
      <c r="W386">
        <v>54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s="84">
        <v>0</v>
      </c>
      <c r="AE386" s="89">
        <f>SUM(C386,J386,T386,AD386,)</f>
        <v>54</v>
      </c>
    </row>
    <row r="387">
      <c r="A387" s="61" t="str">
        <f>DATA!A386</f>
        <v>VŠMU (VSMU)</v>
      </c>
      <c r="B387" s="97" t="str">
        <f>DATA!C386&amp;" - "&amp;DATA!B386</f>
        <v>Korepetítor - SM3</v>
      </c>
      <c r="C387" s="84">
        <f>SUM(D387:I387)</f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84">
        <f>SUM(K387:S387)</f>
        <v>0</v>
      </c>
      <c r="K387" s="13">
        <v>0</v>
      </c>
      <c r="L387" s="13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 s="84">
        <f>SUM(U387:AC387)</f>
        <v>5</v>
      </c>
      <c r="U387">
        <v>0</v>
      </c>
      <c r="V387">
        <v>0</v>
      </c>
      <c r="W387">
        <v>5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 s="84">
        <v>0</v>
      </c>
      <c r="AE387" s="89">
        <f>SUM(C387,J387,T387,AD387,)</f>
        <v>5</v>
      </c>
    </row>
    <row r="388">
      <c r="A388" s="61" t="str">
        <f>DATA!A387</f>
        <v>VŠMU (VSMU)</v>
      </c>
      <c r="B388" s="97" t="str">
        <f>DATA!C387&amp;" - "&amp;DATA!B387</f>
        <v>Spevák - sólista - SM3</v>
      </c>
      <c r="C388" s="84">
        <f>SUM(D388:I388)</f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84">
        <f>SUM(K388:S388)</f>
        <v>0</v>
      </c>
      <c r="K388" s="13">
        <v>0</v>
      </c>
      <c r="L388" s="13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 s="84">
        <f>SUM(U388:AC388)</f>
        <v>1</v>
      </c>
      <c r="U388">
        <v>0</v>
      </c>
      <c r="V388">
        <v>0</v>
      </c>
      <c r="W388">
        <v>1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 s="84">
        <v>0</v>
      </c>
      <c r="AE388" s="89">
        <f>SUM(C388,J388,T388,AD388,)</f>
        <v>1</v>
      </c>
    </row>
    <row r="389">
      <c r="A389" s="61" t="str">
        <f>DATA!A388</f>
        <v>VŠMU (VSMU)</v>
      </c>
      <c r="B389" s="97" t="str">
        <f>DATA!C388&amp;" - "&amp;DATA!B388</f>
        <v>Zbormajster - SM3</v>
      </c>
      <c r="C389" s="84">
        <f>SUM(D389:I389)</f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84">
        <f>SUM(K389:S389)</f>
        <v>0</v>
      </c>
      <c r="K389" s="13">
        <v>0</v>
      </c>
      <c r="L389" s="13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 s="84">
        <f>SUM(U389:AC389)</f>
        <v>9</v>
      </c>
      <c r="U389">
        <v>0</v>
      </c>
      <c r="V389">
        <v>0</v>
      </c>
      <c r="W389">
        <v>9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s="84">
        <v>0</v>
      </c>
      <c r="AE389" s="89">
        <f>SUM(C389,J389,T389,AD389,)</f>
        <v>9</v>
      </c>
    </row>
    <row r="390">
      <c r="A390" s="61" t="str">
        <f>DATA!A389</f>
        <v>VŠMU (VSMU)</v>
      </c>
      <c r="B390" s="97" t="str">
        <f>DATA!C389&amp;" - "&amp;DATA!B389</f>
        <v>Autor bábok - SN1</v>
      </c>
      <c r="C390" s="84">
        <f>SUM(D390:I390)</f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84">
        <f>SUM(K390:S390)</f>
        <v>0</v>
      </c>
      <c r="K390" s="13">
        <v>0</v>
      </c>
      <c r="L390" s="13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84">
        <f>SUM(U390:AC390)</f>
        <v>7</v>
      </c>
      <c r="U390">
        <v>0</v>
      </c>
      <c r="V390">
        <v>0</v>
      </c>
      <c r="W390">
        <v>0</v>
      </c>
      <c r="X390">
        <v>7</v>
      </c>
      <c r="Y390">
        <v>0</v>
      </c>
      <c r="Z390">
        <v>0</v>
      </c>
      <c r="AA390">
        <v>0</v>
      </c>
      <c r="AB390">
        <v>0</v>
      </c>
      <c r="AC390">
        <v>0</v>
      </c>
      <c r="AD390" s="84">
        <v>0</v>
      </c>
      <c r="AE390" s="89">
        <f>SUM(C390,J390,T390,AD390,)</f>
        <v>7</v>
      </c>
    </row>
    <row r="391">
      <c r="A391" s="61" t="str">
        <f>DATA!A390</f>
        <v>VŠMU (VSMU)</v>
      </c>
      <c r="B391" s="97" t="str">
        <f>DATA!C390&amp;" - "&amp;DATA!B390</f>
        <v>Autor dialógov - SN1</v>
      </c>
      <c r="C391" s="84">
        <f>SUM(D391:I391)</f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84">
        <f>SUM(K391:S391)</f>
        <v>0</v>
      </c>
      <c r="K391" s="13">
        <v>0</v>
      </c>
      <c r="L391" s="13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84">
        <f>SUM(U391:AC391)</f>
        <v>2</v>
      </c>
      <c r="U391">
        <v>0</v>
      </c>
      <c r="V391">
        <v>0</v>
      </c>
      <c r="W391">
        <v>0</v>
      </c>
      <c r="X391">
        <v>2</v>
      </c>
      <c r="Y391">
        <v>0</v>
      </c>
      <c r="Z391">
        <v>0</v>
      </c>
      <c r="AA391">
        <v>0</v>
      </c>
      <c r="AB391">
        <v>0</v>
      </c>
      <c r="AC391">
        <v>0</v>
      </c>
      <c r="AD391" s="84">
        <v>0</v>
      </c>
      <c r="AE391" s="89">
        <f>SUM(C391,J391,T391,AD391,)</f>
        <v>2</v>
      </c>
    </row>
    <row r="392">
      <c r="A392" s="61" t="str">
        <f>DATA!A391</f>
        <v>VŠMU (VSMU)</v>
      </c>
      <c r="B392" s="97" t="str">
        <f>DATA!C391&amp;" - "&amp;DATA!B391</f>
        <v>Autor dramatického diela - SN1</v>
      </c>
      <c r="C392" s="84">
        <f>SUM(D392:I392)</f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84">
        <f>SUM(K392:S392)</f>
        <v>0</v>
      </c>
      <c r="K392" s="13">
        <v>0</v>
      </c>
      <c r="L392" s="13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84">
        <f>SUM(U392:AC392)</f>
        <v>1</v>
      </c>
      <c r="U392">
        <v>0</v>
      </c>
      <c r="V392">
        <v>0</v>
      </c>
      <c r="W392">
        <v>0</v>
      </c>
      <c r="X392">
        <v>1</v>
      </c>
      <c r="Y392">
        <v>0</v>
      </c>
      <c r="Z392">
        <v>0</v>
      </c>
      <c r="AA392">
        <v>0</v>
      </c>
      <c r="AB392">
        <v>0</v>
      </c>
      <c r="AC392">
        <v>0</v>
      </c>
      <c r="AD392" s="84">
        <v>0</v>
      </c>
      <c r="AE392" s="89">
        <f>SUM(C392,J392,T392,AD392,)</f>
        <v>1</v>
      </c>
    </row>
    <row r="393">
      <c r="A393" s="61" t="str">
        <f>DATA!A392</f>
        <v>VŠMU (VSMU)</v>
      </c>
      <c r="B393" s="97" t="str">
        <f>DATA!C392&amp;" - "&amp;DATA!B392</f>
        <v>Autor dramatizácie literárneho diela - SN1</v>
      </c>
      <c r="C393" s="84">
        <f>SUM(D393:I393)</f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84">
        <f>SUM(K393:S393)</f>
        <v>0</v>
      </c>
      <c r="K393" s="13">
        <v>0</v>
      </c>
      <c r="L393" s="1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 s="84">
        <f>SUM(U393:AC393)</f>
        <v>4</v>
      </c>
      <c r="U393">
        <v>0</v>
      </c>
      <c r="V393">
        <v>0</v>
      </c>
      <c r="W393">
        <v>0</v>
      </c>
      <c r="X393">
        <v>4</v>
      </c>
      <c r="Y393">
        <v>0</v>
      </c>
      <c r="Z393">
        <v>0</v>
      </c>
      <c r="AA393">
        <v>0</v>
      </c>
      <c r="AB393">
        <v>0</v>
      </c>
      <c r="AC393">
        <v>0</v>
      </c>
      <c r="AD393" s="84">
        <v>0</v>
      </c>
      <c r="AE393" s="89">
        <f>SUM(C393,J393,T393,AD393,)</f>
        <v>4</v>
      </c>
    </row>
    <row r="394">
      <c r="A394" s="61" t="str">
        <f>DATA!A393</f>
        <v>VŠMU (VSMU)</v>
      </c>
      <c r="B394" s="97" t="str">
        <f>DATA!C393&amp;" - "&amp;DATA!B393</f>
        <v>Autor hudby - SN1</v>
      </c>
      <c r="C394" s="84">
        <f>SUM(D394:I394)</f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84">
        <f>SUM(K394:S394)</f>
        <v>0</v>
      </c>
      <c r="K394" s="13">
        <v>0</v>
      </c>
      <c r="L394" s="13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84">
        <f>SUM(U394:AC394)</f>
        <v>9</v>
      </c>
      <c r="U394">
        <v>0</v>
      </c>
      <c r="V394">
        <v>0</v>
      </c>
      <c r="W394">
        <v>0</v>
      </c>
      <c r="X394">
        <v>9</v>
      </c>
      <c r="Y394">
        <v>0</v>
      </c>
      <c r="Z394">
        <v>0</v>
      </c>
      <c r="AA394">
        <v>0</v>
      </c>
      <c r="AB394">
        <v>0</v>
      </c>
      <c r="AC394">
        <v>0</v>
      </c>
      <c r="AD394" s="84">
        <v>0</v>
      </c>
      <c r="AE394" s="89">
        <f>SUM(C394,J394,T394,AD394,)</f>
        <v>9</v>
      </c>
    </row>
    <row r="395">
      <c r="A395" s="61" t="str">
        <f>DATA!A394</f>
        <v>VŠMU (VSMU)</v>
      </c>
      <c r="B395" s="97" t="str">
        <f>DATA!C394&amp;" - "&amp;DATA!B394</f>
        <v>Autor libreta - SN1</v>
      </c>
      <c r="C395" s="84">
        <f>SUM(D395:I395)</f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84">
        <f>SUM(K395:S395)</f>
        <v>0</v>
      </c>
      <c r="K395" s="13">
        <v>0</v>
      </c>
      <c r="L395" s="13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84">
        <f>SUM(U395:AC395)</f>
        <v>3</v>
      </c>
      <c r="U395">
        <v>0</v>
      </c>
      <c r="V395">
        <v>0</v>
      </c>
      <c r="W395">
        <v>0</v>
      </c>
      <c r="X395">
        <v>3</v>
      </c>
      <c r="Y395">
        <v>0</v>
      </c>
      <c r="Z395">
        <v>0</v>
      </c>
      <c r="AA395">
        <v>0</v>
      </c>
      <c r="AB395">
        <v>0</v>
      </c>
      <c r="AC395">
        <v>0</v>
      </c>
      <c r="AD395" s="84">
        <v>0</v>
      </c>
      <c r="AE395" s="89">
        <f>SUM(C395,J395,T395,AD395,)</f>
        <v>3</v>
      </c>
    </row>
    <row r="396">
      <c r="A396" s="61" t="str">
        <f>DATA!A395</f>
        <v>VŠMU (VSMU)</v>
      </c>
      <c r="B396" s="97" t="str">
        <f>DATA!C395&amp;" - "&amp;DATA!B395</f>
        <v>Autor námetu - SN1</v>
      </c>
      <c r="C396" s="84">
        <f>SUM(D396:I396)</f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84">
        <f>SUM(K396:S396)</f>
        <v>0</v>
      </c>
      <c r="K396" s="13">
        <v>0</v>
      </c>
      <c r="L396" s="13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84">
        <f>SUM(U396:AC396)</f>
        <v>3</v>
      </c>
      <c r="U396">
        <v>0</v>
      </c>
      <c r="V396">
        <v>0</v>
      </c>
      <c r="W396">
        <v>0</v>
      </c>
      <c r="X396">
        <v>3</v>
      </c>
      <c r="Y396">
        <v>0</v>
      </c>
      <c r="Z396">
        <v>0</v>
      </c>
      <c r="AA396">
        <v>0</v>
      </c>
      <c r="AB396">
        <v>0</v>
      </c>
      <c r="AC396">
        <v>0</v>
      </c>
      <c r="AD396" s="84">
        <v>0</v>
      </c>
      <c r="AE396" s="89">
        <f>SUM(C396,J396,T396,AD396,)</f>
        <v>3</v>
      </c>
    </row>
    <row r="397">
      <c r="A397" s="61" t="str">
        <f>DATA!A396</f>
        <v>VŠMU (VSMU)</v>
      </c>
      <c r="B397" s="97" t="str">
        <f>DATA!C396&amp;" - "&amp;DATA!B396</f>
        <v>Autor námetu - SN1</v>
      </c>
      <c r="C397" s="84">
        <f>SUM(D397:I397)</f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84">
        <f>SUM(K397:S397)</f>
        <v>0</v>
      </c>
      <c r="K397" s="13">
        <v>0</v>
      </c>
      <c r="L397" s="13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 s="84">
        <f>SUM(U397:AC397)</f>
        <v>1</v>
      </c>
      <c r="U397">
        <v>0</v>
      </c>
      <c r="V397">
        <v>0</v>
      </c>
      <c r="W397">
        <v>0</v>
      </c>
      <c r="X397">
        <v>1</v>
      </c>
      <c r="Y397">
        <v>0</v>
      </c>
      <c r="Z397">
        <v>0</v>
      </c>
      <c r="AA397">
        <v>0</v>
      </c>
      <c r="AB397">
        <v>0</v>
      </c>
      <c r="AC397">
        <v>0</v>
      </c>
      <c r="AD397" s="84">
        <v>0</v>
      </c>
      <c r="AE397" s="89">
        <f>SUM(C397,J397,T397,AD397,)</f>
        <v>1</v>
      </c>
    </row>
    <row r="398">
      <c r="A398" s="61" t="str">
        <f>DATA!A397</f>
        <v>VŠMU (VSMU)</v>
      </c>
      <c r="B398" s="97" t="str">
        <f>DATA!C397&amp;" - "&amp;DATA!B397</f>
        <v>Autor pohybovej spolupráce - SN1</v>
      </c>
      <c r="C398" s="84">
        <f>SUM(D398:I398)</f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84">
        <f>SUM(K398:S398)</f>
        <v>0</v>
      </c>
      <c r="K398" s="13">
        <v>0</v>
      </c>
      <c r="L398" s="13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 s="84">
        <f>SUM(U398:AC398)</f>
        <v>2</v>
      </c>
      <c r="U398">
        <v>0</v>
      </c>
      <c r="V398">
        <v>0</v>
      </c>
      <c r="W398">
        <v>0</v>
      </c>
      <c r="X398">
        <v>2</v>
      </c>
      <c r="Y398">
        <v>0</v>
      </c>
      <c r="Z398">
        <v>0</v>
      </c>
      <c r="AA398">
        <v>0</v>
      </c>
      <c r="AB398">
        <v>0</v>
      </c>
      <c r="AC398">
        <v>0</v>
      </c>
      <c r="AD398" s="84">
        <v>0</v>
      </c>
      <c r="AE398" s="89">
        <f>SUM(C398,J398,T398,AD398,)</f>
        <v>2</v>
      </c>
    </row>
    <row r="399">
      <c r="A399" s="61" t="str">
        <f>DATA!A398</f>
        <v>VŠMU (VSMU)</v>
      </c>
      <c r="B399" s="97" t="str">
        <f>DATA!C398&amp;" - "&amp;DATA!B398</f>
        <v>Autor rozhlasovej/televíznej adaptácie - SN1</v>
      </c>
      <c r="C399" s="84">
        <f>SUM(D399:I399)</f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84">
        <f>SUM(K399:S399)</f>
        <v>0</v>
      </c>
      <c r="K399" s="13">
        <v>0</v>
      </c>
      <c r="L399" s="13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84">
        <f>SUM(U399:AC399)</f>
        <v>1</v>
      </c>
      <c r="U399">
        <v>0</v>
      </c>
      <c r="V399">
        <v>0</v>
      </c>
      <c r="W399">
        <v>0</v>
      </c>
      <c r="X399">
        <v>1</v>
      </c>
      <c r="Y399">
        <v>0</v>
      </c>
      <c r="Z399">
        <v>0</v>
      </c>
      <c r="AA399">
        <v>0</v>
      </c>
      <c r="AB399">
        <v>0</v>
      </c>
      <c r="AC399">
        <v>0</v>
      </c>
      <c r="AD399" s="84">
        <v>0</v>
      </c>
      <c r="AE399" s="89">
        <f>SUM(C399,J399,T399,AD399,)</f>
        <v>1</v>
      </c>
    </row>
    <row r="400">
      <c r="A400" s="61" t="str">
        <f>DATA!A399</f>
        <v>VŠMU (VSMU)</v>
      </c>
      <c r="B400" s="97" t="str">
        <f>DATA!C399&amp;" - "&amp;DATA!B399</f>
        <v>Autor scenára - SN1</v>
      </c>
      <c r="C400" s="84">
        <f>SUM(D400:I400)</f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84">
        <f>SUM(K400:S400)</f>
        <v>0</v>
      </c>
      <c r="K400" s="13">
        <v>0</v>
      </c>
      <c r="L400" s="13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 s="84">
        <f>SUM(U400:AC400)</f>
        <v>2</v>
      </c>
      <c r="U400">
        <v>0</v>
      </c>
      <c r="V400">
        <v>0</v>
      </c>
      <c r="W400">
        <v>0</v>
      </c>
      <c r="X400">
        <v>2</v>
      </c>
      <c r="Y400">
        <v>0</v>
      </c>
      <c r="Z400">
        <v>0</v>
      </c>
      <c r="AA400">
        <v>0</v>
      </c>
      <c r="AB400">
        <v>0</v>
      </c>
      <c r="AC400">
        <v>0</v>
      </c>
      <c r="AD400" s="84">
        <v>0</v>
      </c>
      <c r="AE400" s="89">
        <f>SUM(C400,J400,T400,AD400,)</f>
        <v>2</v>
      </c>
    </row>
    <row r="401">
      <c r="A401" s="61" t="str">
        <f>DATA!A400</f>
        <v>VŠMU (VSMU)</v>
      </c>
      <c r="B401" s="97" t="str">
        <f>DATA!C400&amp;" - "&amp;DATA!B400</f>
        <v>Autor scenára - SN1</v>
      </c>
      <c r="C401" s="84">
        <f>SUM(D401:I401)</f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84">
        <f>SUM(K401:S401)</f>
        <v>0</v>
      </c>
      <c r="K401" s="13">
        <v>0</v>
      </c>
      <c r="L401" s="13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84">
        <f>SUM(U401:AC401)</f>
        <v>3</v>
      </c>
      <c r="U401">
        <v>0</v>
      </c>
      <c r="V401">
        <v>0</v>
      </c>
      <c r="W401">
        <v>0</v>
      </c>
      <c r="X401">
        <v>3</v>
      </c>
      <c r="Y401">
        <v>0</v>
      </c>
      <c r="Z401">
        <v>0</v>
      </c>
      <c r="AA401">
        <v>0</v>
      </c>
      <c r="AB401">
        <v>0</v>
      </c>
      <c r="AC401">
        <v>0</v>
      </c>
      <c r="AD401" s="84">
        <v>0</v>
      </c>
      <c r="AE401" s="89">
        <f>SUM(C401,J401,T401,AD401,)</f>
        <v>3</v>
      </c>
    </row>
    <row r="402">
      <c r="A402" s="61" t="str">
        <f>DATA!A401</f>
        <v>VŠMU (VSMU)</v>
      </c>
      <c r="B402" s="97" t="str">
        <f>DATA!C401&amp;" - "&amp;DATA!B401</f>
        <v>Autor svetelného dizajnu - SN1</v>
      </c>
      <c r="C402" s="84">
        <f>SUM(D402:I402)</f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84">
        <f>SUM(K402:S402)</f>
        <v>0</v>
      </c>
      <c r="K402" s="13">
        <v>0</v>
      </c>
      <c r="L402" s="13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 s="84">
        <f>SUM(U402:AC402)</f>
        <v>5</v>
      </c>
      <c r="U402">
        <v>0</v>
      </c>
      <c r="V402">
        <v>0</v>
      </c>
      <c r="W402">
        <v>0</v>
      </c>
      <c r="X402">
        <v>5</v>
      </c>
      <c r="Y402">
        <v>0</v>
      </c>
      <c r="Z402">
        <v>0</v>
      </c>
      <c r="AA402">
        <v>0</v>
      </c>
      <c r="AB402">
        <v>0</v>
      </c>
      <c r="AC402">
        <v>0</v>
      </c>
      <c r="AD402" s="84">
        <v>0</v>
      </c>
      <c r="AE402" s="89">
        <f>SUM(C402,J402,T402,AD402,)</f>
        <v>5</v>
      </c>
    </row>
    <row r="403">
      <c r="A403" s="61" t="str">
        <f>DATA!A402</f>
        <v>VŠMU (VSMU)</v>
      </c>
      <c r="B403" s="97" t="str">
        <f>DATA!C402&amp;" - "&amp;DATA!B402</f>
        <v>Autor textu - SN1</v>
      </c>
      <c r="C403" s="84">
        <f>SUM(D403:I403)</f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84">
        <f>SUM(K403:S403)</f>
        <v>0</v>
      </c>
      <c r="K403" s="13">
        <v>0</v>
      </c>
      <c r="L403" s="1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84">
        <f>SUM(U403:AC403)</f>
        <v>6</v>
      </c>
      <c r="U403">
        <v>0</v>
      </c>
      <c r="V403">
        <v>0</v>
      </c>
      <c r="W403">
        <v>0</v>
      </c>
      <c r="X403">
        <v>6</v>
      </c>
      <c r="Y403">
        <v>0</v>
      </c>
      <c r="Z403">
        <v>0</v>
      </c>
      <c r="AA403">
        <v>0</v>
      </c>
      <c r="AB403">
        <v>0</v>
      </c>
      <c r="AC403">
        <v>0</v>
      </c>
      <c r="AD403" s="84">
        <v>0</v>
      </c>
      <c r="AE403" s="89">
        <f>SUM(C403,J403,T403,AD403,)</f>
        <v>6</v>
      </c>
    </row>
    <row r="404">
      <c r="A404" s="61" t="str">
        <f>DATA!A403</f>
        <v>VŠMU (VSMU)</v>
      </c>
      <c r="B404" s="97" t="str">
        <f>DATA!C403&amp;" - "&amp;DATA!B403</f>
        <v>Autor úpravy dramatického diela - SN1</v>
      </c>
      <c r="C404" s="84">
        <f>SUM(D404:I404)</f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84">
        <f>SUM(K404:S404)</f>
        <v>0</v>
      </c>
      <c r="K404" s="13">
        <v>0</v>
      </c>
      <c r="L404" s="13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84">
        <f>SUM(U404:AC404)</f>
        <v>1</v>
      </c>
      <c r="U404">
        <v>0</v>
      </c>
      <c r="V404">
        <v>0</v>
      </c>
      <c r="W404">
        <v>0</v>
      </c>
      <c r="X404">
        <v>1</v>
      </c>
      <c r="Y404">
        <v>0</v>
      </c>
      <c r="Z404">
        <v>0</v>
      </c>
      <c r="AA404">
        <v>0</v>
      </c>
      <c r="AB404">
        <v>0</v>
      </c>
      <c r="AC404">
        <v>0</v>
      </c>
      <c r="AD404" s="84">
        <v>0</v>
      </c>
      <c r="AE404" s="89">
        <f>SUM(C404,J404,T404,AD404,)</f>
        <v>1</v>
      </c>
    </row>
    <row r="405">
      <c r="A405" s="61" t="str">
        <f>DATA!A404</f>
        <v>VŠMU (VSMU)</v>
      </c>
      <c r="B405" s="97" t="str">
        <f>DATA!C404&amp;" - "&amp;DATA!B404</f>
        <v>Autor videoprojekcie - SN1</v>
      </c>
      <c r="C405" s="84">
        <f>SUM(D405:I405)</f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84">
        <f>SUM(K405:S405)</f>
        <v>0</v>
      </c>
      <c r="K405" s="13">
        <v>0</v>
      </c>
      <c r="L405" s="13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84">
        <f>SUM(U405:AC405)</f>
        <v>1</v>
      </c>
      <c r="U405">
        <v>0</v>
      </c>
      <c r="V405">
        <v>0</v>
      </c>
      <c r="W405">
        <v>0</v>
      </c>
      <c r="X405">
        <v>1</v>
      </c>
      <c r="Y405">
        <v>0</v>
      </c>
      <c r="Z405">
        <v>0</v>
      </c>
      <c r="AA405">
        <v>0</v>
      </c>
      <c r="AB405">
        <v>0</v>
      </c>
      <c r="AC405">
        <v>0</v>
      </c>
      <c r="AD405" s="84">
        <v>0</v>
      </c>
      <c r="AE405" s="89">
        <f>SUM(C405,J405,T405,AD405,)</f>
        <v>1</v>
      </c>
    </row>
    <row r="406">
      <c r="A406" s="61" t="str">
        <f>DATA!A405</f>
        <v>VŠMU (VSMU)</v>
      </c>
      <c r="B406" s="97" t="str">
        <f>DATA!C405&amp;" - "&amp;DATA!B405</f>
        <v>Autor výtvarného návrhu - SN1</v>
      </c>
      <c r="C406" s="84">
        <f>SUM(D406:I406)</f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84">
        <f>SUM(K406:S406)</f>
        <v>0</v>
      </c>
      <c r="K406" s="13">
        <v>0</v>
      </c>
      <c r="L406" s="13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 s="84">
        <f>SUM(U406:AC406)</f>
        <v>1</v>
      </c>
      <c r="U406">
        <v>0</v>
      </c>
      <c r="V406">
        <v>0</v>
      </c>
      <c r="W406">
        <v>0</v>
      </c>
      <c r="X406">
        <v>1</v>
      </c>
      <c r="Y406">
        <v>0</v>
      </c>
      <c r="Z406">
        <v>0</v>
      </c>
      <c r="AA406">
        <v>0</v>
      </c>
      <c r="AB406">
        <v>0</v>
      </c>
      <c r="AC406">
        <v>0</v>
      </c>
      <c r="AD406" s="84">
        <v>0</v>
      </c>
      <c r="AE406" s="89">
        <f>SUM(C406,J406,T406,AD406,)</f>
        <v>1</v>
      </c>
    </row>
    <row r="407">
      <c r="A407" s="61" t="str">
        <f>DATA!A406</f>
        <v>VŠMU (VSMU)</v>
      </c>
      <c r="B407" s="97" t="str">
        <f>DATA!C406&amp;" - "&amp;DATA!B406</f>
        <v>Dirigent - SN1</v>
      </c>
      <c r="C407" s="84">
        <f>SUM(D407:I407)</f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84">
        <f>SUM(K407:S407)</f>
        <v>0</v>
      </c>
      <c r="K407" s="13">
        <v>0</v>
      </c>
      <c r="L407" s="13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84">
        <f>SUM(U407:AC407)</f>
        <v>3</v>
      </c>
      <c r="U407">
        <v>0</v>
      </c>
      <c r="V407">
        <v>0</v>
      </c>
      <c r="W407">
        <v>0</v>
      </c>
      <c r="X407">
        <v>3</v>
      </c>
      <c r="Y407">
        <v>0</v>
      </c>
      <c r="Z407">
        <v>0</v>
      </c>
      <c r="AA407">
        <v>0</v>
      </c>
      <c r="AB407">
        <v>0</v>
      </c>
      <c r="AC407">
        <v>0</v>
      </c>
      <c r="AD407" s="84">
        <v>0</v>
      </c>
      <c r="AE407" s="89">
        <f>SUM(C407,J407,T407,AD407,)</f>
        <v>3</v>
      </c>
    </row>
    <row r="408">
      <c r="A408" s="61" t="str">
        <f>DATA!A407</f>
        <v>VŠMU (VSMU)</v>
      </c>
      <c r="B408" s="97" t="str">
        <f>DATA!C407&amp;" - "&amp;DATA!B407</f>
        <v>Dramaturg - SN1</v>
      </c>
      <c r="C408" s="84">
        <f>SUM(D408:I408)</f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84">
        <f>SUM(K408:S408)</f>
        <v>0</v>
      </c>
      <c r="K408" s="13">
        <v>0</v>
      </c>
      <c r="L408" s="13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 s="84">
        <f>SUM(U408:AC408)</f>
        <v>1</v>
      </c>
      <c r="U408">
        <v>0</v>
      </c>
      <c r="V408">
        <v>0</v>
      </c>
      <c r="W408">
        <v>0</v>
      </c>
      <c r="X408">
        <v>1</v>
      </c>
      <c r="Y408">
        <v>0</v>
      </c>
      <c r="Z408">
        <v>0</v>
      </c>
      <c r="AA408">
        <v>0</v>
      </c>
      <c r="AB408">
        <v>0</v>
      </c>
      <c r="AC408">
        <v>0</v>
      </c>
      <c r="AD408" s="84">
        <v>0</v>
      </c>
      <c r="AE408" s="89">
        <f>SUM(C408,J408,T408,AD408,)</f>
        <v>1</v>
      </c>
    </row>
    <row r="409">
      <c r="A409" s="61" t="str">
        <f>DATA!A408</f>
        <v>VŠMU (VSMU)</v>
      </c>
      <c r="B409" s="97" t="str">
        <f>DATA!C408&amp;" - "&amp;DATA!B408</f>
        <v>Dramaturg - SN1</v>
      </c>
      <c r="C409" s="84">
        <f>SUM(D409:I409)</f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84">
        <f>SUM(K409:S409)</f>
        <v>0</v>
      </c>
      <c r="K409" s="13">
        <v>0</v>
      </c>
      <c r="L409" s="13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84">
        <f>SUM(U409:AC409)</f>
        <v>12</v>
      </c>
      <c r="U409">
        <v>0</v>
      </c>
      <c r="V409">
        <v>0</v>
      </c>
      <c r="W409">
        <v>0</v>
      </c>
      <c r="X409">
        <v>12</v>
      </c>
      <c r="Y409">
        <v>0</v>
      </c>
      <c r="Z409">
        <v>0</v>
      </c>
      <c r="AA409">
        <v>0</v>
      </c>
      <c r="AB409">
        <v>0</v>
      </c>
      <c r="AC409">
        <v>0</v>
      </c>
      <c r="AD409" s="84">
        <v>0</v>
      </c>
      <c r="AE409" s="89">
        <f>SUM(C409,J409,T409,AD409,)</f>
        <v>12</v>
      </c>
    </row>
    <row r="410">
      <c r="A410" s="61" t="str">
        <f>DATA!A409</f>
        <v>VŠMU (VSMU)</v>
      </c>
      <c r="B410" s="97" t="str">
        <f>DATA!C409&amp;" - "&amp;DATA!B409</f>
        <v>Herec - SN1</v>
      </c>
      <c r="C410" s="84">
        <f>SUM(D410:I410)</f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84">
        <f>SUM(K410:S410)</f>
        <v>0</v>
      </c>
      <c r="K410" s="13">
        <v>0</v>
      </c>
      <c r="L410" s="13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84">
        <f>SUM(U410:AC410)</f>
        <v>2</v>
      </c>
      <c r="U410">
        <v>0</v>
      </c>
      <c r="V410">
        <v>0</v>
      </c>
      <c r="W410">
        <v>0</v>
      </c>
      <c r="X410">
        <v>2</v>
      </c>
      <c r="Y410">
        <v>0</v>
      </c>
      <c r="Z410">
        <v>0</v>
      </c>
      <c r="AA410">
        <v>0</v>
      </c>
      <c r="AB410">
        <v>0</v>
      </c>
      <c r="AC410">
        <v>0</v>
      </c>
      <c r="AD410" s="84">
        <v>0</v>
      </c>
      <c r="AE410" s="89">
        <f>SUM(C410,J410,T410,AD410,)</f>
        <v>2</v>
      </c>
    </row>
    <row r="411">
      <c r="A411" s="61" t="str">
        <f>DATA!A410</f>
        <v>VŠMU (VSMU)</v>
      </c>
      <c r="B411" s="97" t="str">
        <f>DATA!C410&amp;" - "&amp;DATA!B410</f>
        <v>Herec v hlavnej úlohe - SN1</v>
      </c>
      <c r="C411" s="84">
        <f>SUM(D411:I411)</f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84">
        <f>SUM(K411:S411)</f>
        <v>0</v>
      </c>
      <c r="K411" s="13">
        <v>0</v>
      </c>
      <c r="L411" s="13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84">
        <f>SUM(U411:AC411)</f>
        <v>14</v>
      </c>
      <c r="U411">
        <v>0</v>
      </c>
      <c r="V411">
        <v>0</v>
      </c>
      <c r="W411">
        <v>0</v>
      </c>
      <c r="X411">
        <v>14</v>
      </c>
      <c r="Y411">
        <v>0</v>
      </c>
      <c r="Z411">
        <v>0</v>
      </c>
      <c r="AA411">
        <v>0</v>
      </c>
      <c r="AB411">
        <v>0</v>
      </c>
      <c r="AC411">
        <v>0</v>
      </c>
      <c r="AD411" s="84">
        <v>0</v>
      </c>
      <c r="AE411" s="89">
        <f>SUM(C411,J411,T411,AD411,)</f>
        <v>14</v>
      </c>
    </row>
    <row r="412">
      <c r="A412" s="61" t="str">
        <f>DATA!A411</f>
        <v>VŠMU (VSMU)</v>
      </c>
      <c r="B412" s="97" t="str">
        <f>DATA!C411&amp;" - "&amp;DATA!B411</f>
        <v>Herec vo vedľajšej úlohe - SN1</v>
      </c>
      <c r="C412" s="84">
        <f>SUM(D412:I412)</f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84">
        <f>SUM(K412:S412)</f>
        <v>0</v>
      </c>
      <c r="K412" s="13">
        <v>0</v>
      </c>
      <c r="L412" s="13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84">
        <f>SUM(U412:AC412)</f>
        <v>4</v>
      </c>
      <c r="U412">
        <v>0</v>
      </c>
      <c r="V412">
        <v>0</v>
      </c>
      <c r="W412">
        <v>0</v>
      </c>
      <c r="X412">
        <v>4</v>
      </c>
      <c r="Y412">
        <v>0</v>
      </c>
      <c r="Z412">
        <v>0</v>
      </c>
      <c r="AA412">
        <v>0</v>
      </c>
      <c r="AB412">
        <v>0</v>
      </c>
      <c r="AC412">
        <v>0</v>
      </c>
      <c r="AD412" s="84">
        <v>0</v>
      </c>
      <c r="AE412" s="89">
        <f>SUM(C412,J412,T412,AD412,)</f>
        <v>4</v>
      </c>
    </row>
    <row r="413">
      <c r="A413" s="61" t="str">
        <f>DATA!A412</f>
        <v>VŠMU (VSMU)</v>
      </c>
      <c r="B413" s="97" t="str">
        <f>DATA!C412&amp;" - "&amp;DATA!B412</f>
        <v>Herec vo vedľajšej úlohe - SN1</v>
      </c>
      <c r="C413" s="84">
        <f>SUM(D413:I413)</f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84">
        <f>SUM(K413:S413)</f>
        <v>0</v>
      </c>
      <c r="K413" s="13">
        <v>0</v>
      </c>
      <c r="L413" s="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 s="84">
        <f>SUM(U413:AC413)</f>
        <v>1</v>
      </c>
      <c r="U413">
        <v>0</v>
      </c>
      <c r="V413">
        <v>0</v>
      </c>
      <c r="W413">
        <v>0</v>
      </c>
      <c r="X413">
        <v>1</v>
      </c>
      <c r="Y413">
        <v>0</v>
      </c>
      <c r="Z413">
        <v>0</v>
      </c>
      <c r="AA413">
        <v>0</v>
      </c>
      <c r="AB413">
        <v>0</v>
      </c>
      <c r="AC413">
        <v>0</v>
      </c>
      <c r="AD413" s="84">
        <v>0</v>
      </c>
      <c r="AE413" s="89">
        <f>SUM(C413,J413,T413,AD413,)</f>
        <v>1</v>
      </c>
    </row>
    <row r="414">
      <c r="A414" s="61" t="str">
        <f>DATA!A413</f>
        <v>VŠMU (VSMU)</v>
      </c>
      <c r="B414" s="97" t="str">
        <f>DATA!C413&amp;" - "&amp;DATA!B413</f>
        <v>Hlasový pedagóg - SN1</v>
      </c>
      <c r="C414" s="84">
        <f>SUM(D414:I414)</f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84">
        <f>SUM(K414:S414)</f>
        <v>0</v>
      </c>
      <c r="K414" s="13">
        <v>0</v>
      </c>
      <c r="L414" s="13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 s="84">
        <f>SUM(U414:AC414)</f>
        <v>1</v>
      </c>
      <c r="U414">
        <v>0</v>
      </c>
      <c r="V414">
        <v>0</v>
      </c>
      <c r="W414">
        <v>0</v>
      </c>
      <c r="X414">
        <v>1</v>
      </c>
      <c r="Y414">
        <v>0</v>
      </c>
      <c r="Z414">
        <v>0</v>
      </c>
      <c r="AA414">
        <v>0</v>
      </c>
      <c r="AB414">
        <v>0</v>
      </c>
      <c r="AC414">
        <v>0</v>
      </c>
      <c r="AD414" s="84">
        <v>0</v>
      </c>
      <c r="AE414" s="89">
        <f>SUM(C414,J414,T414,AD414,)</f>
        <v>1</v>
      </c>
    </row>
    <row r="415">
      <c r="A415" s="61" t="str">
        <f>DATA!A414</f>
        <v>VŠMU (VSMU)</v>
      </c>
      <c r="B415" s="97" t="str">
        <f>DATA!C414&amp;" - "&amp;DATA!B414</f>
        <v>Hudobný dramaturg - SN1</v>
      </c>
      <c r="C415" s="84">
        <f>SUM(D415:I415)</f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84">
        <f>SUM(K415:S415)</f>
        <v>0</v>
      </c>
      <c r="K415" s="13">
        <v>0</v>
      </c>
      <c r="L415" s="13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 s="84">
        <f>SUM(U415:AC415)</f>
        <v>1</v>
      </c>
      <c r="U415">
        <v>0</v>
      </c>
      <c r="V415">
        <v>0</v>
      </c>
      <c r="W415">
        <v>0</v>
      </c>
      <c r="X415">
        <v>1</v>
      </c>
      <c r="Y415">
        <v>0</v>
      </c>
      <c r="Z415">
        <v>0</v>
      </c>
      <c r="AA415">
        <v>0</v>
      </c>
      <c r="AB415">
        <v>0</v>
      </c>
      <c r="AC415">
        <v>0</v>
      </c>
      <c r="AD415" s="84">
        <v>0</v>
      </c>
      <c r="AE415" s="89">
        <f>SUM(C415,J415,T415,AD415,)</f>
        <v>1</v>
      </c>
    </row>
    <row r="416">
      <c r="A416" s="61" t="str">
        <f>DATA!A415</f>
        <v>VŠMU (VSMU)</v>
      </c>
      <c r="B416" s="97" t="str">
        <f>DATA!C415&amp;" - "&amp;DATA!B415</f>
        <v>Choreograf - SN1</v>
      </c>
      <c r="C416" s="84">
        <f>SUM(D416:I416)</f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84">
        <f>SUM(K416:S416)</f>
        <v>0</v>
      </c>
      <c r="K416" s="13">
        <v>0</v>
      </c>
      <c r="L416" s="13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84">
        <f>SUM(U416:AC416)</f>
        <v>4</v>
      </c>
      <c r="U416">
        <v>0</v>
      </c>
      <c r="V416">
        <v>0</v>
      </c>
      <c r="W416">
        <v>0</v>
      </c>
      <c r="X416">
        <v>4</v>
      </c>
      <c r="Y416">
        <v>0</v>
      </c>
      <c r="Z416">
        <v>0</v>
      </c>
      <c r="AA416">
        <v>0</v>
      </c>
      <c r="AB416">
        <v>0</v>
      </c>
      <c r="AC416">
        <v>0</v>
      </c>
      <c r="AD416" s="84">
        <v>0</v>
      </c>
      <c r="AE416" s="89">
        <f>SUM(C416,J416,T416,AD416,)</f>
        <v>4</v>
      </c>
    </row>
    <row r="417">
      <c r="A417" s="61" t="str">
        <f>DATA!A416</f>
        <v>VŠMU (VSMU)</v>
      </c>
      <c r="B417" s="97" t="str">
        <f>DATA!C416&amp;" - "&amp;DATA!B416</f>
        <v>Inštrumentalista - SN1</v>
      </c>
      <c r="C417" s="84">
        <f>SUM(D417:I417)</f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84">
        <f>SUM(K417:S417)</f>
        <v>0</v>
      </c>
      <c r="K417" s="13">
        <v>0</v>
      </c>
      <c r="L417" s="13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 s="84">
        <f>SUM(U417:AC417)</f>
        <v>35</v>
      </c>
      <c r="U417">
        <v>0</v>
      </c>
      <c r="V417">
        <v>0</v>
      </c>
      <c r="W417">
        <v>0</v>
      </c>
      <c r="X417">
        <v>35</v>
      </c>
      <c r="Y417">
        <v>0</v>
      </c>
      <c r="Z417">
        <v>0</v>
      </c>
      <c r="AA417">
        <v>0</v>
      </c>
      <c r="AB417">
        <v>0</v>
      </c>
      <c r="AC417">
        <v>0</v>
      </c>
      <c r="AD417" s="84">
        <v>0</v>
      </c>
      <c r="AE417" s="89">
        <f>SUM(C417,J417,T417,AD417,)</f>
        <v>35</v>
      </c>
    </row>
    <row r="418">
      <c r="A418" s="61" t="str">
        <f>DATA!A417</f>
        <v>VŠMU (VSMU)</v>
      </c>
      <c r="B418" s="97" t="str">
        <f>DATA!C417&amp;" - "&amp;DATA!B417</f>
        <v>Inštrumentalista - sólista - SN1</v>
      </c>
      <c r="C418" s="84">
        <f>SUM(D418:I418)</f>
        <v>0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84">
        <f>SUM(K418:S418)</f>
        <v>0</v>
      </c>
      <c r="K418" s="13">
        <v>0</v>
      </c>
      <c r="L418" s="13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84">
        <f>SUM(U418:AC418)</f>
        <v>32</v>
      </c>
      <c r="U418">
        <v>0</v>
      </c>
      <c r="V418">
        <v>0</v>
      </c>
      <c r="W418">
        <v>0</v>
      </c>
      <c r="X418">
        <v>32</v>
      </c>
      <c r="Y418">
        <v>0</v>
      </c>
      <c r="Z418">
        <v>0</v>
      </c>
      <c r="AA418">
        <v>0</v>
      </c>
      <c r="AB418">
        <v>0</v>
      </c>
      <c r="AC418">
        <v>0</v>
      </c>
      <c r="AD418" s="84">
        <v>0</v>
      </c>
      <c r="AE418" s="89">
        <f>SUM(C418,J418,T418,AD418,)</f>
        <v>32</v>
      </c>
    </row>
    <row r="419">
      <c r="A419" s="61" t="str">
        <f>DATA!A418</f>
        <v>VŠMU (VSMU)</v>
      </c>
      <c r="B419" s="97" t="str">
        <f>DATA!C418&amp;" - "&amp;DATA!B418</f>
        <v>Korepetítor - SN1</v>
      </c>
      <c r="C419" s="84">
        <f>SUM(D419:I419)</f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84">
        <f>SUM(K419:S419)</f>
        <v>0</v>
      </c>
      <c r="K419" s="13">
        <v>0</v>
      </c>
      <c r="L419" s="13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84">
        <f>SUM(U419:AC419)</f>
        <v>1</v>
      </c>
      <c r="U419">
        <v>0</v>
      </c>
      <c r="V419">
        <v>0</v>
      </c>
      <c r="W419">
        <v>0</v>
      </c>
      <c r="X419">
        <v>1</v>
      </c>
      <c r="Y419">
        <v>0</v>
      </c>
      <c r="Z419">
        <v>0</v>
      </c>
      <c r="AA419">
        <v>0</v>
      </c>
      <c r="AB419">
        <v>0</v>
      </c>
      <c r="AC419">
        <v>0</v>
      </c>
      <c r="AD419" s="84">
        <v>0</v>
      </c>
      <c r="AE419" s="89">
        <f>SUM(C419,J419,T419,AD419,)</f>
        <v>1</v>
      </c>
    </row>
    <row r="420">
      <c r="A420" s="61" t="str">
        <f>DATA!A419</f>
        <v>VŠMU (VSMU)</v>
      </c>
      <c r="B420" s="97" t="str">
        <f>DATA!C419&amp;" - "&amp;DATA!B419</f>
        <v>Kostýmový výtvarník - SN1</v>
      </c>
      <c r="C420" s="84">
        <f>SUM(D420:I420)</f>
        <v>0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84">
        <f>SUM(K420:S420)</f>
        <v>0</v>
      </c>
      <c r="K420" s="13">
        <v>0</v>
      </c>
      <c r="L420" s="13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 s="84">
        <f>SUM(U420:AC420)</f>
        <v>16</v>
      </c>
      <c r="U420">
        <v>0</v>
      </c>
      <c r="V420">
        <v>0</v>
      </c>
      <c r="W420">
        <v>0</v>
      </c>
      <c r="X420">
        <v>16</v>
      </c>
      <c r="Y420">
        <v>0</v>
      </c>
      <c r="Z420">
        <v>0</v>
      </c>
      <c r="AA420">
        <v>0</v>
      </c>
      <c r="AB420">
        <v>0</v>
      </c>
      <c r="AC420">
        <v>0</v>
      </c>
      <c r="AD420" s="84">
        <v>0</v>
      </c>
      <c r="AE420" s="89">
        <f>SUM(C420,J420,T420,AD420,)</f>
        <v>16</v>
      </c>
    </row>
    <row r="421">
      <c r="A421" s="61" t="str">
        <f>DATA!A420</f>
        <v>VŠMU (VSMU)</v>
      </c>
      <c r="B421" s="97" t="str">
        <f>DATA!C420&amp;" - "&amp;DATA!B420</f>
        <v>Kostýmový výtvarník - SN1</v>
      </c>
      <c r="C421" s="84">
        <f>SUM(D421:I421)</f>
        <v>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84">
        <f>SUM(K421:S421)</f>
        <v>0</v>
      </c>
      <c r="K421" s="13">
        <v>0</v>
      </c>
      <c r="L421" s="13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84">
        <f>SUM(U421:AC421)</f>
        <v>1</v>
      </c>
      <c r="U421">
        <v>0</v>
      </c>
      <c r="V421">
        <v>0</v>
      </c>
      <c r="W421">
        <v>0</v>
      </c>
      <c r="X421">
        <v>1</v>
      </c>
      <c r="Y421">
        <v>0</v>
      </c>
      <c r="Z421">
        <v>0</v>
      </c>
      <c r="AA421">
        <v>0</v>
      </c>
      <c r="AB421">
        <v>0</v>
      </c>
      <c r="AC421">
        <v>0</v>
      </c>
      <c r="AD421" s="84">
        <v>0</v>
      </c>
      <c r="AE421" s="89">
        <f>SUM(C421,J421,T421,AD421,)</f>
        <v>1</v>
      </c>
    </row>
    <row r="422">
      <c r="A422" s="61" t="str">
        <f>DATA!A421</f>
        <v>VŠMU (VSMU)</v>
      </c>
      <c r="B422" s="97" t="str">
        <f>DATA!C421&amp;" - "&amp;DATA!B421</f>
        <v>Majster zvuku - SN1</v>
      </c>
      <c r="C422" s="84">
        <f>SUM(D422:I422)</f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84">
        <f>SUM(K422:S422)</f>
        <v>0</v>
      </c>
      <c r="K422" s="13">
        <v>0</v>
      </c>
      <c r="L422" s="13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 s="84">
        <f>SUM(U422:AC422)</f>
        <v>1</v>
      </c>
      <c r="U422">
        <v>0</v>
      </c>
      <c r="V422">
        <v>0</v>
      </c>
      <c r="W422">
        <v>0</v>
      </c>
      <c r="X422">
        <v>1</v>
      </c>
      <c r="Y422">
        <v>0</v>
      </c>
      <c r="Z422">
        <v>0</v>
      </c>
      <c r="AA422">
        <v>0</v>
      </c>
      <c r="AB422">
        <v>0</v>
      </c>
      <c r="AC422">
        <v>0</v>
      </c>
      <c r="AD422" s="84">
        <v>0</v>
      </c>
      <c r="AE422" s="89">
        <f>SUM(C422,J422,T422,AD422,)</f>
        <v>1</v>
      </c>
    </row>
    <row r="423">
      <c r="A423" s="61" t="str">
        <f>DATA!A422</f>
        <v>VŠMU (VSMU)</v>
      </c>
      <c r="B423" s="97" t="str">
        <f>DATA!C422&amp;" - "&amp;DATA!B422</f>
        <v>Prekladateľ - SN1</v>
      </c>
      <c r="C423" s="84">
        <f>SUM(D423:I423)</f>
        <v>0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84">
        <f>SUM(K423:S423)</f>
        <v>0</v>
      </c>
      <c r="K423" s="13">
        <v>0</v>
      </c>
      <c r="L423" s="1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 s="84">
        <f>SUM(U423:AC423)</f>
        <v>1</v>
      </c>
      <c r="U423">
        <v>0</v>
      </c>
      <c r="V423">
        <v>0</v>
      </c>
      <c r="W423">
        <v>0</v>
      </c>
      <c r="X423">
        <v>1</v>
      </c>
      <c r="Y423">
        <v>0</v>
      </c>
      <c r="Z423">
        <v>0</v>
      </c>
      <c r="AA423">
        <v>0</v>
      </c>
      <c r="AB423">
        <v>0</v>
      </c>
      <c r="AC423">
        <v>0</v>
      </c>
      <c r="AD423" s="84">
        <v>0</v>
      </c>
      <c r="AE423" s="89">
        <f>SUM(C423,J423,T423,AD423,)</f>
        <v>1</v>
      </c>
    </row>
    <row r="424">
      <c r="A424" s="61" t="str">
        <f>DATA!A423</f>
        <v>VŠMU (VSMU)</v>
      </c>
      <c r="B424" s="97" t="str">
        <f>DATA!C423&amp;" - "&amp;DATA!B423</f>
        <v>Producent VFX - SN1</v>
      </c>
      <c r="C424" s="84">
        <f>SUM(D424:I424)</f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84">
        <f>SUM(K424:S424)</f>
        <v>0</v>
      </c>
      <c r="K424" s="13">
        <v>0</v>
      </c>
      <c r="L424" s="13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 s="84">
        <f>SUM(U424:AC424)</f>
        <v>2</v>
      </c>
      <c r="U424">
        <v>0</v>
      </c>
      <c r="V424">
        <v>0</v>
      </c>
      <c r="W424">
        <v>0</v>
      </c>
      <c r="X424">
        <v>2</v>
      </c>
      <c r="Y424">
        <v>0</v>
      </c>
      <c r="Z424">
        <v>0</v>
      </c>
      <c r="AA424">
        <v>0</v>
      </c>
      <c r="AB424">
        <v>0</v>
      </c>
      <c r="AC424">
        <v>0</v>
      </c>
      <c r="AD424" s="84">
        <v>0</v>
      </c>
      <c r="AE424" s="89">
        <f>SUM(C424,J424,T424,AD424,)</f>
        <v>2</v>
      </c>
    </row>
    <row r="425">
      <c r="A425" s="61" t="str">
        <f>DATA!A424</f>
        <v>VŠMU (VSMU)</v>
      </c>
      <c r="B425" s="97" t="str">
        <f>DATA!C424&amp;" - "&amp;DATA!B424</f>
        <v>Režisér - SN1</v>
      </c>
      <c r="C425" s="84">
        <f>SUM(D425:I425)</f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84">
        <f>SUM(K425:S425)</f>
        <v>0</v>
      </c>
      <c r="K425" s="13">
        <v>0</v>
      </c>
      <c r="L425" s="13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 s="84">
        <f>SUM(U425:AC425)</f>
        <v>6</v>
      </c>
      <c r="U425">
        <v>0</v>
      </c>
      <c r="V425">
        <v>0</v>
      </c>
      <c r="W425">
        <v>0</v>
      </c>
      <c r="X425">
        <v>6</v>
      </c>
      <c r="Y425">
        <v>0</v>
      </c>
      <c r="Z425">
        <v>0</v>
      </c>
      <c r="AA425">
        <v>0</v>
      </c>
      <c r="AB425">
        <v>0</v>
      </c>
      <c r="AC425">
        <v>0</v>
      </c>
      <c r="AD425" s="84">
        <v>0</v>
      </c>
      <c r="AE425" s="89">
        <f>SUM(C425,J425,T425,AD425,)</f>
        <v>6</v>
      </c>
    </row>
    <row r="426">
      <c r="A426" s="61" t="str">
        <f>DATA!A425</f>
        <v>VŠMU (VSMU)</v>
      </c>
      <c r="B426" s="97" t="str">
        <f>DATA!C425&amp;" - "&amp;DATA!B425</f>
        <v>Režisér - SN1</v>
      </c>
      <c r="C426" s="84">
        <f>SUM(D426:I426)</f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84">
        <f>SUM(K426:S426)</f>
        <v>0</v>
      </c>
      <c r="K426" s="13">
        <v>0</v>
      </c>
      <c r="L426" s="13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84">
        <f>SUM(U426:AC426)</f>
        <v>32</v>
      </c>
      <c r="U426">
        <v>0</v>
      </c>
      <c r="V426">
        <v>0</v>
      </c>
      <c r="W426">
        <v>0</v>
      </c>
      <c r="X426">
        <v>32</v>
      </c>
      <c r="Y426">
        <v>0</v>
      </c>
      <c r="Z426">
        <v>0</v>
      </c>
      <c r="AA426">
        <v>0</v>
      </c>
      <c r="AB426">
        <v>0</v>
      </c>
      <c r="AC426">
        <v>0</v>
      </c>
      <c r="AD426" s="84">
        <v>0</v>
      </c>
      <c r="AE426" s="89">
        <f>SUM(C426,J426,T426,AD426,)</f>
        <v>32</v>
      </c>
    </row>
    <row r="427">
      <c r="A427" s="61" t="str">
        <f>DATA!A426</f>
        <v>VŠMU (VSMU)</v>
      </c>
      <c r="B427" s="97" t="str">
        <f>DATA!C426&amp;" - "&amp;DATA!B426</f>
        <v>Scénograf - SN1</v>
      </c>
      <c r="C427" s="84">
        <f>SUM(D427:I427)</f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84">
        <f>SUM(K427:S427)</f>
        <v>0</v>
      </c>
      <c r="K427" s="13">
        <v>0</v>
      </c>
      <c r="L427" s="13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 s="84">
        <f>SUM(U427:AC427)</f>
        <v>20</v>
      </c>
      <c r="U427">
        <v>0</v>
      </c>
      <c r="V427">
        <v>0</v>
      </c>
      <c r="W427">
        <v>0</v>
      </c>
      <c r="X427">
        <v>20</v>
      </c>
      <c r="Y427">
        <v>0</v>
      </c>
      <c r="Z427">
        <v>0</v>
      </c>
      <c r="AA427">
        <v>0</v>
      </c>
      <c r="AB427">
        <v>0</v>
      </c>
      <c r="AC427">
        <v>0</v>
      </c>
      <c r="AD427" s="84">
        <v>0</v>
      </c>
      <c r="AE427" s="89">
        <f>SUM(C427,J427,T427,AD427,)</f>
        <v>20</v>
      </c>
    </row>
    <row r="428">
      <c r="A428" s="61" t="str">
        <f>DATA!A427</f>
        <v>VŠMU (VSMU)</v>
      </c>
      <c r="B428" s="97" t="str">
        <f>DATA!C427&amp;" - "&amp;DATA!B427</f>
        <v>Scénograf - SN1</v>
      </c>
      <c r="C428" s="84">
        <f>SUM(D428:I428)</f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84">
        <f>SUM(K428:S428)</f>
        <v>0</v>
      </c>
      <c r="K428" s="13">
        <v>0</v>
      </c>
      <c r="L428" s="13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 s="84">
        <f>SUM(U428:AC428)</f>
        <v>1</v>
      </c>
      <c r="U428">
        <v>0</v>
      </c>
      <c r="V428">
        <v>0</v>
      </c>
      <c r="W428">
        <v>0</v>
      </c>
      <c r="X428">
        <v>1</v>
      </c>
      <c r="Y428">
        <v>0</v>
      </c>
      <c r="Z428">
        <v>0</v>
      </c>
      <c r="AA428">
        <v>0</v>
      </c>
      <c r="AB428">
        <v>0</v>
      </c>
      <c r="AC428">
        <v>0</v>
      </c>
      <c r="AD428" s="84">
        <v>0</v>
      </c>
      <c r="AE428" s="89">
        <f>SUM(C428,J428,T428,AD428,)</f>
        <v>1</v>
      </c>
    </row>
    <row r="429">
      <c r="A429" s="61" t="str">
        <f>DATA!A428</f>
        <v>VŠMU (VSMU)</v>
      </c>
      <c r="B429" s="97" t="str">
        <f>DATA!C428&amp;" - "&amp;DATA!B428</f>
        <v>Spevák - sólista - SN1</v>
      </c>
      <c r="C429" s="84">
        <f>SUM(D429:I429)</f>
        <v>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84">
        <f>SUM(K429:S429)</f>
        <v>0</v>
      </c>
      <c r="K429" s="13">
        <v>0</v>
      </c>
      <c r="L429" s="13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 s="84">
        <f>SUM(U429:AC429)</f>
        <v>2</v>
      </c>
      <c r="U429">
        <v>0</v>
      </c>
      <c r="V429">
        <v>0</v>
      </c>
      <c r="W429">
        <v>0</v>
      </c>
      <c r="X429">
        <v>2</v>
      </c>
      <c r="Y429">
        <v>0</v>
      </c>
      <c r="Z429">
        <v>0</v>
      </c>
      <c r="AA429">
        <v>0</v>
      </c>
      <c r="AB429">
        <v>0</v>
      </c>
      <c r="AC429">
        <v>0</v>
      </c>
      <c r="AD429" s="84">
        <v>0</v>
      </c>
      <c r="AE429" s="89">
        <f>SUM(C429,J429,T429,AD429,)</f>
        <v>2</v>
      </c>
    </row>
    <row r="430">
      <c r="A430" s="61" t="str">
        <f>DATA!A429</f>
        <v>VŠMU (VSMU)</v>
      </c>
      <c r="B430" s="97" t="str">
        <f>DATA!C429&amp;" - "&amp;DATA!B429</f>
        <v>Supervízor postprodukcie - SN1</v>
      </c>
      <c r="C430" s="84">
        <f>SUM(D430:I430)</f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84">
        <f>SUM(K430:S430)</f>
        <v>0</v>
      </c>
      <c r="K430" s="13">
        <v>0</v>
      </c>
      <c r="L430" s="13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 s="84">
        <f>SUM(U430:AC430)</f>
        <v>2</v>
      </c>
      <c r="U430">
        <v>0</v>
      </c>
      <c r="V430">
        <v>0</v>
      </c>
      <c r="W430">
        <v>0</v>
      </c>
      <c r="X430">
        <v>2</v>
      </c>
      <c r="Y430">
        <v>0</v>
      </c>
      <c r="Z430">
        <v>0</v>
      </c>
      <c r="AA430">
        <v>0</v>
      </c>
      <c r="AB430">
        <v>0</v>
      </c>
      <c r="AC430">
        <v>0</v>
      </c>
      <c r="AD430" s="84">
        <v>0</v>
      </c>
      <c r="AE430" s="89">
        <f>SUM(C430,J430,T430,AD430,)</f>
        <v>2</v>
      </c>
    </row>
    <row r="431">
      <c r="A431" s="61" t="str">
        <f>DATA!A430</f>
        <v>VŠMU (VSMU)</v>
      </c>
      <c r="B431" s="97" t="str">
        <f>DATA!C430&amp;" - "&amp;DATA!B430</f>
        <v>Supervízor vizuálnych efektov - SN1</v>
      </c>
      <c r="C431" s="84">
        <f>SUM(D431:I431)</f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84">
        <f>SUM(K431:S431)</f>
        <v>0</v>
      </c>
      <c r="K431" s="13">
        <v>0</v>
      </c>
      <c r="L431" s="13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 s="84">
        <f>SUM(U431:AC431)</f>
        <v>1</v>
      </c>
      <c r="U431">
        <v>0</v>
      </c>
      <c r="V431">
        <v>0</v>
      </c>
      <c r="W431">
        <v>0</v>
      </c>
      <c r="X431">
        <v>1</v>
      </c>
      <c r="Y431">
        <v>0</v>
      </c>
      <c r="Z431">
        <v>0</v>
      </c>
      <c r="AA431">
        <v>0</v>
      </c>
      <c r="AB431">
        <v>0</v>
      </c>
      <c r="AC431">
        <v>0</v>
      </c>
      <c r="AD431" s="84">
        <v>0</v>
      </c>
      <c r="AE431" s="89">
        <f>SUM(C431,J431,T431,AD431,)</f>
        <v>1</v>
      </c>
    </row>
    <row r="432">
      <c r="A432" s="61" t="str">
        <f>DATA!A431</f>
        <v>VŠMU (VSMU)</v>
      </c>
      <c r="B432" s="97" t="str">
        <f>DATA!C431&amp;" - "&amp;DATA!B431</f>
        <v>Tanečný interpret - sólista - SN1</v>
      </c>
      <c r="C432" s="84">
        <f>SUM(D432:I432)</f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84">
        <f>SUM(K432:S432)</f>
        <v>0</v>
      </c>
      <c r="K432" s="13">
        <v>0</v>
      </c>
      <c r="L432" s="13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 s="84">
        <f>SUM(U432:AC432)</f>
        <v>3</v>
      </c>
      <c r="U432">
        <v>0</v>
      </c>
      <c r="V432">
        <v>0</v>
      </c>
      <c r="W432">
        <v>0</v>
      </c>
      <c r="X432">
        <v>3</v>
      </c>
      <c r="Y432">
        <v>0</v>
      </c>
      <c r="Z432">
        <v>0</v>
      </c>
      <c r="AA432">
        <v>0</v>
      </c>
      <c r="AB432">
        <v>0</v>
      </c>
      <c r="AC432">
        <v>0</v>
      </c>
      <c r="AD432" s="84">
        <v>0</v>
      </c>
      <c r="AE432" s="89">
        <f>SUM(C432,J432,T432,AD432,)</f>
        <v>3</v>
      </c>
    </row>
    <row r="433">
      <c r="A433" s="61" t="str">
        <f>DATA!A432</f>
        <v>VŠMU (VSMU)</v>
      </c>
      <c r="B433" s="97" t="str">
        <f>DATA!C432&amp;" - "&amp;DATA!B432</f>
        <v>Umelecký vedúci - SN1</v>
      </c>
      <c r="C433" s="84">
        <f>SUM(D433:I433)</f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84">
        <f>SUM(K433:S433)</f>
        <v>0</v>
      </c>
      <c r="K433" s="13">
        <v>0</v>
      </c>
      <c r="L433" s="1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 s="84">
        <f>SUM(U433:AC433)</f>
        <v>1</v>
      </c>
      <c r="U433">
        <v>0</v>
      </c>
      <c r="V433">
        <v>0</v>
      </c>
      <c r="W433">
        <v>0</v>
      </c>
      <c r="X433">
        <v>1</v>
      </c>
      <c r="Y433">
        <v>0</v>
      </c>
      <c r="Z433">
        <v>0</v>
      </c>
      <c r="AA433">
        <v>0</v>
      </c>
      <c r="AB433">
        <v>0</v>
      </c>
      <c r="AC433">
        <v>0</v>
      </c>
      <c r="AD433" s="84">
        <v>0</v>
      </c>
      <c r="AE433" s="89">
        <f>SUM(C433,J433,T433,AD433,)</f>
        <v>1</v>
      </c>
    </row>
    <row r="434">
      <c r="A434" s="61" t="str">
        <f>DATA!A433</f>
        <v>VŠMU (VSMU)</v>
      </c>
      <c r="B434" s="97" t="str">
        <f>DATA!C433&amp;" - "&amp;DATA!B433</f>
        <v>Zvukár - SN1</v>
      </c>
      <c r="C434" s="84">
        <f>SUM(D434:I434)</f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84">
        <f>SUM(K434:S434)</f>
        <v>0</v>
      </c>
      <c r="K434" s="13">
        <v>0</v>
      </c>
      <c r="L434" s="13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 s="84">
        <f>SUM(U434:AC434)</f>
        <v>5</v>
      </c>
      <c r="U434">
        <v>0</v>
      </c>
      <c r="V434">
        <v>0</v>
      </c>
      <c r="W434">
        <v>0</v>
      </c>
      <c r="X434">
        <v>5</v>
      </c>
      <c r="Y434">
        <v>0</v>
      </c>
      <c r="Z434">
        <v>0</v>
      </c>
      <c r="AA434">
        <v>0</v>
      </c>
      <c r="AB434">
        <v>0</v>
      </c>
      <c r="AC434">
        <v>0</v>
      </c>
      <c r="AD434" s="84">
        <v>0</v>
      </c>
      <c r="AE434" s="89">
        <f>SUM(C434,J434,T434,AD434,)</f>
        <v>5</v>
      </c>
    </row>
    <row r="435">
      <c r="A435" s="61" t="str">
        <f>DATA!A434</f>
        <v>VŠMU (VSMU)</v>
      </c>
      <c r="B435" s="97" t="str">
        <f>DATA!C434&amp;" - "&amp;DATA!B434</f>
        <v>Autor dramatizácie literárneho diela - SN2</v>
      </c>
      <c r="C435" s="84">
        <f>SUM(D435:I435)</f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84">
        <f>SUM(K435:S435)</f>
        <v>0</v>
      </c>
      <c r="K435" s="13">
        <v>0</v>
      </c>
      <c r="L435" s="13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 s="84">
        <f>SUM(U435:AC435)</f>
        <v>1</v>
      </c>
      <c r="U435">
        <v>0</v>
      </c>
      <c r="V435">
        <v>0</v>
      </c>
      <c r="W435">
        <v>0</v>
      </c>
      <c r="X435">
        <v>0</v>
      </c>
      <c r="Y435">
        <v>1</v>
      </c>
      <c r="Z435">
        <v>0</v>
      </c>
      <c r="AA435">
        <v>0</v>
      </c>
      <c r="AB435">
        <v>0</v>
      </c>
      <c r="AC435">
        <v>0</v>
      </c>
      <c r="AD435" s="84">
        <v>0</v>
      </c>
      <c r="AE435" s="89">
        <f>SUM(C435,J435,T435,AD435,)</f>
        <v>1</v>
      </c>
    </row>
    <row r="436">
      <c r="A436" s="61" t="str">
        <f>DATA!A435</f>
        <v>VŠMU (VSMU)</v>
      </c>
      <c r="B436" s="97" t="str">
        <f>DATA!C435&amp;" - "&amp;DATA!B435</f>
        <v>Autor hudby - SN2</v>
      </c>
      <c r="C436" s="84">
        <f>SUM(D436:I436)</f>
        <v>0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84">
        <f>SUM(K436:S436)</f>
        <v>0</v>
      </c>
      <c r="K436" s="13">
        <v>0</v>
      </c>
      <c r="L436" s="13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 s="84">
        <f>SUM(U436:AC436)</f>
        <v>7</v>
      </c>
      <c r="U436">
        <v>0</v>
      </c>
      <c r="V436">
        <v>0</v>
      </c>
      <c r="W436">
        <v>0</v>
      </c>
      <c r="X436">
        <v>0</v>
      </c>
      <c r="Y436">
        <v>7</v>
      </c>
      <c r="Z436">
        <v>0</v>
      </c>
      <c r="AA436">
        <v>0</v>
      </c>
      <c r="AB436">
        <v>0</v>
      </c>
      <c r="AC436">
        <v>0</v>
      </c>
      <c r="AD436" s="84">
        <v>0</v>
      </c>
      <c r="AE436" s="89">
        <f>SUM(C436,J436,T436,AD436,)</f>
        <v>7</v>
      </c>
    </row>
    <row r="437">
      <c r="A437" s="61" t="str">
        <f>DATA!A436</f>
        <v>VŠMU (VSMU)</v>
      </c>
      <c r="B437" s="97" t="str">
        <f>DATA!C436&amp;" - "&amp;DATA!B436</f>
        <v>Autor rozhlasovej dramatizácie - SN2</v>
      </c>
      <c r="C437" s="84">
        <f>SUM(D437:I437)</f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84">
        <f>SUM(K437:S437)</f>
        <v>0</v>
      </c>
      <c r="K437" s="13">
        <v>0</v>
      </c>
      <c r="L437" s="13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 s="84">
        <f>SUM(U437:AC437)</f>
        <v>4</v>
      </c>
      <c r="U437">
        <v>0</v>
      </c>
      <c r="V437">
        <v>0</v>
      </c>
      <c r="W437">
        <v>0</v>
      </c>
      <c r="X437">
        <v>0</v>
      </c>
      <c r="Y437">
        <v>4</v>
      </c>
      <c r="Z437">
        <v>0</v>
      </c>
      <c r="AA437">
        <v>0</v>
      </c>
      <c r="AB437">
        <v>0</v>
      </c>
      <c r="AC437">
        <v>0</v>
      </c>
      <c r="AD437" s="84">
        <v>0</v>
      </c>
      <c r="AE437" s="89">
        <f>SUM(C437,J437,T437,AD437,)</f>
        <v>4</v>
      </c>
    </row>
    <row r="438">
      <c r="A438" s="61" t="str">
        <f>DATA!A437</f>
        <v>VŠMU (VSMU)</v>
      </c>
      <c r="B438" s="97" t="str">
        <f>DATA!C437&amp;" - "&amp;DATA!B437</f>
        <v>Autor svetelného dizajnu - SN2</v>
      </c>
      <c r="C438" s="84">
        <f>SUM(D438:I438)</f>
        <v>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84">
        <f>SUM(K438:S438)</f>
        <v>0</v>
      </c>
      <c r="K438" s="13">
        <v>0</v>
      </c>
      <c r="L438" s="13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 s="84">
        <f>SUM(U438:AC438)</f>
        <v>1</v>
      </c>
      <c r="U438">
        <v>0</v>
      </c>
      <c r="V438">
        <v>0</v>
      </c>
      <c r="W438">
        <v>0</v>
      </c>
      <c r="X438">
        <v>0</v>
      </c>
      <c r="Y438">
        <v>1</v>
      </c>
      <c r="Z438">
        <v>0</v>
      </c>
      <c r="AA438">
        <v>0</v>
      </c>
      <c r="AB438">
        <v>0</v>
      </c>
      <c r="AC438">
        <v>0</v>
      </c>
      <c r="AD438" s="84">
        <v>0</v>
      </c>
      <c r="AE438" s="89">
        <f>SUM(C438,J438,T438,AD438,)</f>
        <v>1</v>
      </c>
    </row>
    <row r="439">
      <c r="A439" s="61" t="str">
        <f>DATA!A438</f>
        <v>VŠMU (VSMU)</v>
      </c>
      <c r="B439" s="97" t="str">
        <f>DATA!C438&amp;" - "&amp;DATA!B438</f>
        <v>Autor textu - SN2</v>
      </c>
      <c r="C439" s="84">
        <f>SUM(D439:I439)</f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84">
        <f>SUM(K439:S439)</f>
        <v>0</v>
      </c>
      <c r="K439" s="13">
        <v>0</v>
      </c>
      <c r="L439" s="13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 s="84">
        <f>SUM(U439:AC439)</f>
        <v>3</v>
      </c>
      <c r="U439">
        <v>0</v>
      </c>
      <c r="V439">
        <v>0</v>
      </c>
      <c r="W439">
        <v>0</v>
      </c>
      <c r="X439">
        <v>0</v>
      </c>
      <c r="Y439">
        <v>3</v>
      </c>
      <c r="Z439">
        <v>0</v>
      </c>
      <c r="AA439">
        <v>0</v>
      </c>
      <c r="AB439">
        <v>0</v>
      </c>
      <c r="AC439">
        <v>0</v>
      </c>
      <c r="AD439" s="84">
        <v>0</v>
      </c>
      <c r="AE439" s="89">
        <f>SUM(C439,J439,T439,AD439,)</f>
        <v>3</v>
      </c>
    </row>
    <row r="440">
      <c r="A440" s="61" t="str">
        <f>DATA!A439</f>
        <v>VŠMU (VSMU)</v>
      </c>
      <c r="B440" s="97" t="str">
        <f>DATA!C439&amp;" - "&amp;DATA!B439</f>
        <v>Dramaturg - SN2</v>
      </c>
      <c r="C440" s="84">
        <f>SUM(D440:I440)</f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84">
        <f>SUM(K440:S440)</f>
        <v>0</v>
      </c>
      <c r="K440" s="13">
        <v>0</v>
      </c>
      <c r="L440" s="13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 s="84">
        <f>SUM(U440:AC440)</f>
        <v>1</v>
      </c>
      <c r="U440">
        <v>0</v>
      </c>
      <c r="V440">
        <v>0</v>
      </c>
      <c r="W440">
        <v>0</v>
      </c>
      <c r="X440">
        <v>0</v>
      </c>
      <c r="Y440">
        <v>1</v>
      </c>
      <c r="Z440">
        <v>0</v>
      </c>
      <c r="AA440">
        <v>0</v>
      </c>
      <c r="AB440">
        <v>0</v>
      </c>
      <c r="AC440">
        <v>0</v>
      </c>
      <c r="AD440" s="84">
        <v>0</v>
      </c>
      <c r="AE440" s="89">
        <f>SUM(C440,J440,T440,AD440,)</f>
        <v>1</v>
      </c>
    </row>
    <row r="441">
      <c r="A441" s="61" t="str">
        <f>DATA!A440</f>
        <v>VŠMU (VSMU)</v>
      </c>
      <c r="B441" s="97" t="str">
        <f>DATA!C440&amp;" - "&amp;DATA!B440</f>
        <v>Dramaturg - SN2</v>
      </c>
      <c r="C441" s="84">
        <f>SUM(D441:I441)</f>
        <v>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84">
        <f>SUM(K441:S441)</f>
        <v>0</v>
      </c>
      <c r="K441" s="13">
        <v>0</v>
      </c>
      <c r="L441" s="13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84">
        <f>SUM(U441:AC441)</f>
        <v>5</v>
      </c>
      <c r="U441">
        <v>0</v>
      </c>
      <c r="V441">
        <v>0</v>
      </c>
      <c r="W441">
        <v>0</v>
      </c>
      <c r="X441">
        <v>0</v>
      </c>
      <c r="Y441">
        <v>5</v>
      </c>
      <c r="Z441">
        <v>0</v>
      </c>
      <c r="AA441">
        <v>0</v>
      </c>
      <c r="AB441">
        <v>0</v>
      </c>
      <c r="AC441">
        <v>0</v>
      </c>
      <c r="AD441" s="84">
        <v>0</v>
      </c>
      <c r="AE441" s="89">
        <f>SUM(C441,J441,T441,AD441,)</f>
        <v>5</v>
      </c>
    </row>
    <row r="442">
      <c r="A442" s="61" t="str">
        <f>DATA!A441</f>
        <v>VŠMU (VSMU)</v>
      </c>
      <c r="B442" s="97" t="str">
        <f>DATA!C441&amp;" - "&amp;DATA!B441</f>
        <v>Herec v hlavnej úlohe - SN2</v>
      </c>
      <c r="C442" s="84">
        <f>SUM(D442:I442)</f>
        <v>0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84">
        <f>SUM(K442:S442)</f>
        <v>0</v>
      </c>
      <c r="K442" s="13">
        <v>0</v>
      </c>
      <c r="L442" s="13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 s="84">
        <f>SUM(U442:AC442)</f>
        <v>2</v>
      </c>
      <c r="U442">
        <v>0</v>
      </c>
      <c r="V442">
        <v>0</v>
      </c>
      <c r="W442">
        <v>0</v>
      </c>
      <c r="X442">
        <v>0</v>
      </c>
      <c r="Y442">
        <v>2</v>
      </c>
      <c r="Z442">
        <v>0</v>
      </c>
      <c r="AA442">
        <v>0</v>
      </c>
      <c r="AB442">
        <v>0</v>
      </c>
      <c r="AC442">
        <v>0</v>
      </c>
      <c r="AD442" s="84">
        <v>0</v>
      </c>
      <c r="AE442" s="89">
        <f>SUM(C442,J442,T442,AD442,)</f>
        <v>2</v>
      </c>
    </row>
    <row r="443">
      <c r="A443" s="61" t="str">
        <f>DATA!A442</f>
        <v>VŠMU (VSMU)</v>
      </c>
      <c r="B443" s="97" t="str">
        <f>DATA!C442&amp;" - "&amp;DATA!B442</f>
        <v>Herec v hlavnej úlohe - SN2</v>
      </c>
      <c r="C443" s="84">
        <f>SUM(D443:I443)</f>
        <v>0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84">
        <f>SUM(K443:S443)</f>
        <v>0</v>
      </c>
      <c r="K443" s="13">
        <v>0</v>
      </c>
      <c r="L443" s="1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 s="84">
        <f>SUM(U443:AC443)</f>
        <v>15</v>
      </c>
      <c r="U443">
        <v>0</v>
      </c>
      <c r="V443">
        <v>0</v>
      </c>
      <c r="W443">
        <v>0</v>
      </c>
      <c r="X443">
        <v>0</v>
      </c>
      <c r="Y443">
        <v>15</v>
      </c>
      <c r="Z443">
        <v>0</v>
      </c>
      <c r="AA443">
        <v>0</v>
      </c>
      <c r="AB443">
        <v>0</v>
      </c>
      <c r="AC443">
        <v>0</v>
      </c>
      <c r="AD443" s="84">
        <v>0</v>
      </c>
      <c r="AE443" s="89">
        <f>SUM(C443,J443,T443,AD443,)</f>
        <v>15</v>
      </c>
    </row>
    <row r="444">
      <c r="A444" s="61" t="str">
        <f>DATA!A443</f>
        <v>VŠMU (VSMU)</v>
      </c>
      <c r="B444" s="97" t="str">
        <f>DATA!C443&amp;" - "&amp;DATA!B443</f>
        <v>Herec vo vedľajšej úlohe - SN2</v>
      </c>
      <c r="C444" s="84">
        <f>SUM(D444:I444)</f>
        <v>0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84">
        <f>SUM(K444:S444)</f>
        <v>0</v>
      </c>
      <c r="K444" s="13">
        <v>0</v>
      </c>
      <c r="L444" s="13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 s="84">
        <f>SUM(U444:AC444)</f>
        <v>7</v>
      </c>
      <c r="U444">
        <v>0</v>
      </c>
      <c r="V444">
        <v>0</v>
      </c>
      <c r="W444">
        <v>0</v>
      </c>
      <c r="X444">
        <v>0</v>
      </c>
      <c r="Y444">
        <v>7</v>
      </c>
      <c r="Z444">
        <v>0</v>
      </c>
      <c r="AA444">
        <v>0</v>
      </c>
      <c r="AB444">
        <v>0</v>
      </c>
      <c r="AC444">
        <v>0</v>
      </c>
      <c r="AD444" s="84">
        <v>0</v>
      </c>
      <c r="AE444" s="89">
        <f>SUM(C444,J444,T444,AD444,)</f>
        <v>7</v>
      </c>
    </row>
    <row r="445">
      <c r="A445" s="61" t="str">
        <f>DATA!A444</f>
        <v>VŠMU (VSMU)</v>
      </c>
      <c r="B445" s="97" t="str">
        <f>DATA!C444&amp;" - "&amp;DATA!B444</f>
        <v>Choreograf - SN2</v>
      </c>
      <c r="C445" s="84">
        <f>SUM(D445:I445)</f>
        <v>0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84">
        <f>SUM(K445:S445)</f>
        <v>0</v>
      </c>
      <c r="K445" s="13">
        <v>0</v>
      </c>
      <c r="L445" s="13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84">
        <f>SUM(U445:AC445)</f>
        <v>1</v>
      </c>
      <c r="U445">
        <v>0</v>
      </c>
      <c r="V445">
        <v>0</v>
      </c>
      <c r="W445">
        <v>0</v>
      </c>
      <c r="X445">
        <v>0</v>
      </c>
      <c r="Y445">
        <v>1</v>
      </c>
      <c r="Z445">
        <v>0</v>
      </c>
      <c r="AA445">
        <v>0</v>
      </c>
      <c r="AB445">
        <v>0</v>
      </c>
      <c r="AC445">
        <v>0</v>
      </c>
      <c r="AD445" s="84">
        <v>0</v>
      </c>
      <c r="AE445" s="89">
        <f>SUM(C445,J445,T445,AD445,)</f>
        <v>1</v>
      </c>
    </row>
    <row r="446">
      <c r="A446" s="61" t="str">
        <f>DATA!A445</f>
        <v>VŠMU (VSMU)</v>
      </c>
      <c r="B446" s="97" t="str">
        <f>DATA!C445&amp;" - "&amp;DATA!B445</f>
        <v>Inštrumentalista - SN2</v>
      </c>
      <c r="C446" s="84">
        <f>SUM(D446:I446)</f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84">
        <f>SUM(K446:S446)</f>
        <v>0</v>
      </c>
      <c r="K446" s="13">
        <v>0</v>
      </c>
      <c r="L446" s="13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 s="84">
        <f>SUM(U446:AC446)</f>
        <v>20</v>
      </c>
      <c r="U446">
        <v>0</v>
      </c>
      <c r="V446">
        <v>0</v>
      </c>
      <c r="W446">
        <v>0</v>
      </c>
      <c r="X446">
        <v>0</v>
      </c>
      <c r="Y446">
        <v>20</v>
      </c>
      <c r="Z446">
        <v>0</v>
      </c>
      <c r="AA446">
        <v>0</v>
      </c>
      <c r="AB446">
        <v>0</v>
      </c>
      <c r="AC446">
        <v>0</v>
      </c>
      <c r="AD446" s="84">
        <v>0</v>
      </c>
      <c r="AE446" s="89">
        <f>SUM(C446,J446,T446,AD446,)</f>
        <v>20</v>
      </c>
    </row>
    <row r="447">
      <c r="A447" s="61" t="str">
        <f>DATA!A446</f>
        <v>VŠMU (VSMU)</v>
      </c>
      <c r="B447" s="97" t="str">
        <f>DATA!C446&amp;" - "&amp;DATA!B446</f>
        <v>Inštrumentalista - sólista - SN2</v>
      </c>
      <c r="C447" s="84">
        <f>SUM(D447:I447)</f>
        <v>0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84">
        <f>SUM(K447:S447)</f>
        <v>0</v>
      </c>
      <c r="K447" s="13">
        <v>0</v>
      </c>
      <c r="L447" s="13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 s="84">
        <f>SUM(U447:AC447)</f>
        <v>54</v>
      </c>
      <c r="U447">
        <v>0</v>
      </c>
      <c r="V447">
        <v>0</v>
      </c>
      <c r="W447">
        <v>0</v>
      </c>
      <c r="X447">
        <v>0</v>
      </c>
      <c r="Y447">
        <v>54</v>
      </c>
      <c r="Z447">
        <v>0</v>
      </c>
      <c r="AA447">
        <v>0</v>
      </c>
      <c r="AB447">
        <v>0</v>
      </c>
      <c r="AC447">
        <v>0</v>
      </c>
      <c r="AD447" s="84">
        <v>0</v>
      </c>
      <c r="AE447" s="89">
        <f>SUM(C447,J447,T447,AD447,)</f>
        <v>54</v>
      </c>
    </row>
    <row r="448">
      <c r="A448" s="61" t="str">
        <f>DATA!A447</f>
        <v>VŠMU (VSMU)</v>
      </c>
      <c r="B448" s="97" t="str">
        <f>DATA!C447&amp;" - "&amp;DATA!B447</f>
        <v>Kameraman - SN2</v>
      </c>
      <c r="C448" s="84">
        <f>SUM(D448:I448)</f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84">
        <f>SUM(K448:S448)</f>
        <v>0</v>
      </c>
      <c r="K448" s="13">
        <v>0</v>
      </c>
      <c r="L448" s="13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84">
        <f>SUM(U448:AC448)</f>
        <v>3</v>
      </c>
      <c r="U448">
        <v>0</v>
      </c>
      <c r="V448">
        <v>0</v>
      </c>
      <c r="W448">
        <v>0</v>
      </c>
      <c r="X448">
        <v>0</v>
      </c>
      <c r="Y448">
        <v>3</v>
      </c>
      <c r="Z448">
        <v>0</v>
      </c>
      <c r="AA448">
        <v>0</v>
      </c>
      <c r="AB448">
        <v>0</v>
      </c>
      <c r="AC448">
        <v>0</v>
      </c>
      <c r="AD448" s="84">
        <v>0</v>
      </c>
      <c r="AE448" s="89">
        <f>SUM(C448,J448,T448,AD448,)</f>
        <v>3</v>
      </c>
    </row>
    <row r="449">
      <c r="A449" s="61" t="str">
        <f>DATA!A448</f>
        <v>VŠMU (VSMU)</v>
      </c>
      <c r="B449" s="97" t="str">
        <f>DATA!C448&amp;" - "&amp;DATA!B448</f>
        <v>Kostýmový výtvarník - SN2</v>
      </c>
      <c r="C449" s="84">
        <f>SUM(D449:I449)</f>
        <v>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84">
        <f>SUM(K449:S449)</f>
        <v>0</v>
      </c>
      <c r="K449" s="13">
        <v>0</v>
      </c>
      <c r="L449" s="13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 s="84">
        <f>SUM(U449:AC449)</f>
        <v>4</v>
      </c>
      <c r="U449">
        <v>0</v>
      </c>
      <c r="V449">
        <v>0</v>
      </c>
      <c r="W449">
        <v>0</v>
      </c>
      <c r="X449">
        <v>0</v>
      </c>
      <c r="Y449">
        <v>4</v>
      </c>
      <c r="Z449">
        <v>0</v>
      </c>
      <c r="AA449">
        <v>0</v>
      </c>
      <c r="AB449">
        <v>0</v>
      </c>
      <c r="AC449">
        <v>0</v>
      </c>
      <c r="AD449" s="84">
        <v>0</v>
      </c>
      <c r="AE449" s="89">
        <f>SUM(C449,J449,T449,AD449,)</f>
        <v>4</v>
      </c>
    </row>
    <row r="450">
      <c r="A450" s="61" t="str">
        <f>DATA!A449</f>
        <v>VŠMU (VSMU)</v>
      </c>
      <c r="B450" s="97" t="str">
        <f>DATA!C449&amp;" - "&amp;DATA!B449</f>
        <v>Recitátor - SN2</v>
      </c>
      <c r="C450" s="84">
        <f>SUM(D450:I450)</f>
        <v>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84">
        <f>SUM(K450:S450)</f>
        <v>0</v>
      </c>
      <c r="K450" s="13">
        <v>0</v>
      </c>
      <c r="L450" s="13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 s="84">
        <f>SUM(U450:AC450)</f>
        <v>3</v>
      </c>
      <c r="U450">
        <v>0</v>
      </c>
      <c r="V450">
        <v>0</v>
      </c>
      <c r="W450">
        <v>0</v>
      </c>
      <c r="X450">
        <v>0</v>
      </c>
      <c r="Y450">
        <v>3</v>
      </c>
      <c r="Z450">
        <v>0</v>
      </c>
      <c r="AA450">
        <v>0</v>
      </c>
      <c r="AB450">
        <v>0</v>
      </c>
      <c r="AC450">
        <v>0</v>
      </c>
      <c r="AD450" s="84">
        <v>0</v>
      </c>
      <c r="AE450" s="89">
        <f>SUM(C450,J450,T450,AD450,)</f>
        <v>3</v>
      </c>
    </row>
    <row r="451">
      <c r="A451" s="61" t="str">
        <f>DATA!A450</f>
        <v>VŠMU (VSMU)</v>
      </c>
      <c r="B451" s="97" t="str">
        <f>DATA!C450&amp;" - "&amp;DATA!B450</f>
        <v>Režisér - SN2</v>
      </c>
      <c r="C451" s="84">
        <f>SUM(D451:I451)</f>
        <v>0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84">
        <f>SUM(K451:S451)</f>
        <v>0</v>
      </c>
      <c r="K451" s="13">
        <v>0</v>
      </c>
      <c r="L451" s="13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 s="84">
        <f>SUM(U451:AC451)</f>
        <v>13</v>
      </c>
      <c r="U451">
        <v>0</v>
      </c>
      <c r="V451">
        <v>0</v>
      </c>
      <c r="W451">
        <v>0</v>
      </c>
      <c r="X451">
        <v>0</v>
      </c>
      <c r="Y451">
        <v>13</v>
      </c>
      <c r="Z451">
        <v>0</v>
      </c>
      <c r="AA451">
        <v>0</v>
      </c>
      <c r="AB451">
        <v>0</v>
      </c>
      <c r="AC451">
        <v>0</v>
      </c>
      <c r="AD451" s="84">
        <v>0</v>
      </c>
      <c r="AE451" s="89">
        <f>SUM(C451,J451,T451,AD451,)</f>
        <v>13</v>
      </c>
    </row>
    <row r="452">
      <c r="A452" s="61" t="str">
        <f>DATA!A451</f>
        <v>VŠMU (VSMU)</v>
      </c>
      <c r="B452" s="97" t="str">
        <f>DATA!C451&amp;" - "&amp;DATA!B451</f>
        <v>Režisér - SN2</v>
      </c>
      <c r="C452" s="84">
        <f>SUM(D452:I452)</f>
        <v>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84">
        <f>SUM(K452:S452)</f>
        <v>0</v>
      </c>
      <c r="K452" s="13">
        <v>0</v>
      </c>
      <c r="L452" s="13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 s="84">
        <f>SUM(U452:AC452)</f>
        <v>9</v>
      </c>
      <c r="U452">
        <v>0</v>
      </c>
      <c r="V452">
        <v>0</v>
      </c>
      <c r="W452">
        <v>0</v>
      </c>
      <c r="X452">
        <v>0</v>
      </c>
      <c r="Y452">
        <v>9</v>
      </c>
      <c r="Z452">
        <v>0</v>
      </c>
      <c r="AA452">
        <v>0</v>
      </c>
      <c r="AB452">
        <v>0</v>
      </c>
      <c r="AC452">
        <v>0</v>
      </c>
      <c r="AD452" s="84">
        <v>0</v>
      </c>
      <c r="AE452" s="89">
        <f>SUM(C452,J452,T452,AD452,)</f>
        <v>9</v>
      </c>
    </row>
    <row r="453">
      <c r="A453" s="61" t="str">
        <f>DATA!A452</f>
        <v>VŠMU (VSMU)</v>
      </c>
      <c r="B453" s="97" t="str">
        <f>DATA!C452&amp;" - "&amp;DATA!B452</f>
        <v>Scénograf - SN2</v>
      </c>
      <c r="C453" s="84">
        <f>SUM(D453:I453)</f>
        <v>0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84">
        <f>SUM(K453:S453)</f>
        <v>0</v>
      </c>
      <c r="K453" s="13">
        <v>0</v>
      </c>
      <c r="L453" s="1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 s="84">
        <f>SUM(U453:AC453)</f>
        <v>8</v>
      </c>
      <c r="U453">
        <v>0</v>
      </c>
      <c r="V453">
        <v>0</v>
      </c>
      <c r="W453">
        <v>0</v>
      </c>
      <c r="X453">
        <v>0</v>
      </c>
      <c r="Y453">
        <v>8</v>
      </c>
      <c r="Z453">
        <v>0</v>
      </c>
      <c r="AA453">
        <v>0</v>
      </c>
      <c r="AB453">
        <v>0</v>
      </c>
      <c r="AC453">
        <v>0</v>
      </c>
      <c r="AD453" s="84">
        <v>0</v>
      </c>
      <c r="AE453" s="89">
        <f>SUM(C453,J453,T453,AD453,)</f>
        <v>8</v>
      </c>
    </row>
    <row r="454">
      <c r="A454" s="61" t="str">
        <f>DATA!A453</f>
        <v>VŠMU (VSMU)</v>
      </c>
      <c r="B454" s="97" t="str">
        <f>DATA!C453&amp;" - "&amp;DATA!B453</f>
        <v>Strihač - SN2</v>
      </c>
      <c r="C454" s="84">
        <f>SUM(D454:I454)</f>
        <v>0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84">
        <f>SUM(K454:S454)</f>
        <v>0</v>
      </c>
      <c r="K454" s="13">
        <v>0</v>
      </c>
      <c r="L454" s="13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 s="84">
        <f>SUM(U454:AC454)</f>
        <v>1</v>
      </c>
      <c r="U454">
        <v>0</v>
      </c>
      <c r="V454">
        <v>0</v>
      </c>
      <c r="W454">
        <v>0</v>
      </c>
      <c r="X454">
        <v>0</v>
      </c>
      <c r="Y454">
        <v>1</v>
      </c>
      <c r="Z454">
        <v>0</v>
      </c>
      <c r="AA454">
        <v>0</v>
      </c>
      <c r="AB454">
        <v>0</v>
      </c>
      <c r="AC454">
        <v>0</v>
      </c>
      <c r="AD454" s="84">
        <v>0</v>
      </c>
      <c r="AE454" s="89">
        <f>SUM(C454,J454,T454,AD454,)</f>
        <v>1</v>
      </c>
    </row>
    <row r="455">
      <c r="A455" s="61" t="str">
        <f>DATA!A454</f>
        <v>VŠMU (VSMU)</v>
      </c>
      <c r="B455" s="97" t="str">
        <f>DATA!C454&amp;" - "&amp;DATA!B454</f>
        <v>Supervízor postprodukcie - SN2</v>
      </c>
      <c r="C455" s="84">
        <f>SUM(D455:I455)</f>
        <v>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84">
        <f>SUM(K455:S455)</f>
        <v>0</v>
      </c>
      <c r="K455" s="13">
        <v>0</v>
      </c>
      <c r="L455" s="13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 s="84">
        <f>SUM(U455:AC455)</f>
        <v>1</v>
      </c>
      <c r="U455">
        <v>0</v>
      </c>
      <c r="V455">
        <v>0</v>
      </c>
      <c r="W455">
        <v>0</v>
      </c>
      <c r="X455">
        <v>0</v>
      </c>
      <c r="Y455">
        <v>1</v>
      </c>
      <c r="Z455">
        <v>0</v>
      </c>
      <c r="AA455">
        <v>0</v>
      </c>
      <c r="AB455">
        <v>0</v>
      </c>
      <c r="AC455">
        <v>0</v>
      </c>
      <c r="AD455" s="84">
        <v>0</v>
      </c>
      <c r="AE455" s="89">
        <f>SUM(C455,J455,T455,AD455,)</f>
        <v>1</v>
      </c>
    </row>
    <row r="456">
      <c r="A456" s="61" t="str">
        <f>DATA!A455</f>
        <v>VŠMU (VSMU)</v>
      </c>
      <c r="B456" s="97" t="str">
        <f>DATA!C455&amp;" - "&amp;DATA!B455</f>
        <v>Umelecký vedúci - SN2</v>
      </c>
      <c r="C456" s="84">
        <f>SUM(D456:I456)</f>
        <v>0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84">
        <f>SUM(K456:S456)</f>
        <v>0</v>
      </c>
      <c r="K456" s="13">
        <v>0</v>
      </c>
      <c r="L456" s="13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 s="84">
        <f>SUM(U456:AC456)</f>
        <v>1</v>
      </c>
      <c r="U456">
        <v>0</v>
      </c>
      <c r="V456">
        <v>0</v>
      </c>
      <c r="W456">
        <v>0</v>
      </c>
      <c r="X456">
        <v>0</v>
      </c>
      <c r="Y456">
        <v>1</v>
      </c>
      <c r="Z456">
        <v>0</v>
      </c>
      <c r="AA456">
        <v>0</v>
      </c>
      <c r="AB456">
        <v>0</v>
      </c>
      <c r="AC456">
        <v>0</v>
      </c>
      <c r="AD456" s="84">
        <v>0</v>
      </c>
      <c r="AE456" s="89">
        <f>SUM(C456,J456,T456,AD456,)</f>
        <v>1</v>
      </c>
    </row>
    <row r="457">
      <c r="A457" s="61" t="str">
        <f>DATA!A456</f>
        <v>VŠMU (VSMU)</v>
      </c>
      <c r="B457" s="97" t="str">
        <f>DATA!C456&amp;" - "&amp;DATA!B456</f>
        <v>Zbormajster - SN2</v>
      </c>
      <c r="C457" s="84">
        <f>SUM(D457:I457)</f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84">
        <f>SUM(K457:S457)</f>
        <v>0</v>
      </c>
      <c r="K457" s="13">
        <v>0</v>
      </c>
      <c r="L457" s="13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 s="84">
        <f>SUM(U457:AC457)</f>
        <v>2</v>
      </c>
      <c r="U457">
        <v>0</v>
      </c>
      <c r="V457">
        <v>0</v>
      </c>
      <c r="W457">
        <v>0</v>
      </c>
      <c r="X457">
        <v>0</v>
      </c>
      <c r="Y457">
        <v>2</v>
      </c>
      <c r="Z457">
        <v>0</v>
      </c>
      <c r="AA457">
        <v>0</v>
      </c>
      <c r="AB457">
        <v>0</v>
      </c>
      <c r="AC457">
        <v>0</v>
      </c>
      <c r="AD457" s="84">
        <v>0</v>
      </c>
      <c r="AE457" s="89">
        <f>SUM(C457,J457,T457,AD457,)</f>
        <v>2</v>
      </c>
    </row>
    <row r="458">
      <c r="A458" s="61" t="str">
        <f>DATA!A457</f>
        <v>VŠMU (VSMU)</v>
      </c>
      <c r="B458" s="97" t="str">
        <f>DATA!C457&amp;" - "&amp;DATA!B457</f>
        <v>Zvukár - SN2</v>
      </c>
      <c r="C458" s="84">
        <f>SUM(D458:I458)</f>
        <v>0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84">
        <f>SUM(K458:S458)</f>
        <v>0</v>
      </c>
      <c r="K458" s="13">
        <v>0</v>
      </c>
      <c r="L458" s="13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 s="84">
        <f>SUM(U458:AC458)</f>
        <v>1</v>
      </c>
      <c r="U458">
        <v>0</v>
      </c>
      <c r="V458">
        <v>0</v>
      </c>
      <c r="W458">
        <v>0</v>
      </c>
      <c r="X458">
        <v>0</v>
      </c>
      <c r="Y458">
        <v>1</v>
      </c>
      <c r="Z458">
        <v>0</v>
      </c>
      <c r="AA458">
        <v>0</v>
      </c>
      <c r="AB458">
        <v>0</v>
      </c>
      <c r="AC458">
        <v>0</v>
      </c>
      <c r="AD458" s="84">
        <v>0</v>
      </c>
      <c r="AE458" s="89">
        <f>SUM(C458,J458,T458,AD458,)</f>
        <v>1</v>
      </c>
    </row>
    <row r="459">
      <c r="A459" s="61" t="str">
        <f>DATA!A458</f>
        <v>VŠMU (VSMU)</v>
      </c>
      <c r="B459" s="97" t="str">
        <f>DATA!C458&amp;" - "&amp;DATA!B458</f>
        <v>Autor hudby - SN3</v>
      </c>
      <c r="C459" s="84">
        <f>SUM(D459:I459)</f>
        <v>0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84">
        <f>SUM(K459:S459)</f>
        <v>0</v>
      </c>
      <c r="K459" s="13">
        <v>0</v>
      </c>
      <c r="L459" s="13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 s="84">
        <f>SUM(U459:AC459)</f>
        <v>14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14</v>
      </c>
      <c r="AA459">
        <v>0</v>
      </c>
      <c r="AB459">
        <v>0</v>
      </c>
      <c r="AC459">
        <v>0</v>
      </c>
      <c r="AD459" s="84">
        <v>0</v>
      </c>
      <c r="AE459" s="89">
        <f>SUM(C459,J459,T459,AD459,)</f>
        <v>14</v>
      </c>
    </row>
    <row r="460">
      <c r="A460" s="61" t="str">
        <f>DATA!A459</f>
        <v>VŠMU (VSMU)</v>
      </c>
      <c r="B460" s="97" t="str">
        <f>DATA!C459&amp;" - "&amp;DATA!B459</f>
        <v>Autor pohybovej spolupráce - SN3</v>
      </c>
      <c r="C460" s="84">
        <f>SUM(D460:I460)</f>
        <v>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84">
        <f>SUM(K460:S460)</f>
        <v>0</v>
      </c>
      <c r="K460" s="13">
        <v>0</v>
      </c>
      <c r="L460" s="13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 s="84">
        <f>SUM(U460:AC460)</f>
        <v>1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1</v>
      </c>
      <c r="AA460">
        <v>0</v>
      </c>
      <c r="AB460">
        <v>0</v>
      </c>
      <c r="AC460">
        <v>0</v>
      </c>
      <c r="AD460" s="84">
        <v>0</v>
      </c>
      <c r="AE460" s="89">
        <f>SUM(C460,J460,T460,AD460,)</f>
        <v>1</v>
      </c>
    </row>
    <row r="461">
      <c r="A461" s="61" t="str">
        <f>DATA!A460</f>
        <v>VŠMU (VSMU)</v>
      </c>
      <c r="B461" s="97" t="str">
        <f>DATA!C460&amp;" - "&amp;DATA!B460</f>
        <v>Autor scenára - SN3</v>
      </c>
      <c r="C461" s="84">
        <f>SUM(D461:I461)</f>
        <v>0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84">
        <f>SUM(K461:S461)</f>
        <v>0</v>
      </c>
      <c r="K461" s="13">
        <v>0</v>
      </c>
      <c r="L461" s="13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 s="84">
        <f>SUM(U461:AC461)</f>
        <v>7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7</v>
      </c>
      <c r="AA461">
        <v>0</v>
      </c>
      <c r="AB461">
        <v>0</v>
      </c>
      <c r="AC461">
        <v>0</v>
      </c>
      <c r="AD461" s="84">
        <v>0</v>
      </c>
      <c r="AE461" s="89">
        <f>SUM(C461,J461,T461,AD461,)</f>
        <v>7</v>
      </c>
    </row>
    <row r="462">
      <c r="A462" s="61" t="str">
        <f>DATA!A461</f>
        <v>VŠMU (VSMU)</v>
      </c>
      <c r="B462" s="97" t="str">
        <f>DATA!C461&amp;" - "&amp;DATA!B461</f>
        <v>Dirigent - SN3</v>
      </c>
      <c r="C462" s="84">
        <f>SUM(D462:I462)</f>
        <v>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84">
        <f>SUM(K462:S462)</f>
        <v>0</v>
      </c>
      <c r="K462" s="13">
        <v>0</v>
      </c>
      <c r="L462" s="13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 s="84">
        <f>SUM(U462:AC462)</f>
        <v>3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3</v>
      </c>
      <c r="AA462">
        <v>0</v>
      </c>
      <c r="AB462">
        <v>0</v>
      </c>
      <c r="AC462">
        <v>0</v>
      </c>
      <c r="AD462" s="84">
        <v>0</v>
      </c>
      <c r="AE462" s="89">
        <f>SUM(C462,J462,T462,AD462,)</f>
        <v>3</v>
      </c>
    </row>
    <row r="463">
      <c r="A463" s="61" t="str">
        <f>DATA!A462</f>
        <v>VŠMU (VSMU)</v>
      </c>
      <c r="B463" s="97" t="str">
        <f>DATA!C462&amp;" - "&amp;DATA!B462</f>
        <v>Dramaturg - SN3</v>
      </c>
      <c r="C463" s="84">
        <f>SUM(D463:I463)</f>
        <v>0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84">
        <f>SUM(K463:S463)</f>
        <v>0</v>
      </c>
      <c r="K463" s="13">
        <v>0</v>
      </c>
      <c r="L463" s="1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 s="84">
        <f>SUM(U463:AC463)</f>
        <v>16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16</v>
      </c>
      <c r="AA463">
        <v>0</v>
      </c>
      <c r="AB463">
        <v>0</v>
      </c>
      <c r="AC463">
        <v>0</v>
      </c>
      <c r="AD463" s="84">
        <v>0</v>
      </c>
      <c r="AE463" s="89">
        <f>SUM(C463,J463,T463,AD463,)</f>
        <v>16</v>
      </c>
    </row>
    <row r="464">
      <c r="A464" s="61" t="str">
        <f>DATA!A463</f>
        <v>VŠMU (VSMU)</v>
      </c>
      <c r="B464" s="97" t="str">
        <f>DATA!C463&amp;" - "&amp;DATA!B463</f>
        <v>Herec v hlavnej úlohe - SN3</v>
      </c>
      <c r="C464" s="84">
        <f>SUM(D464:I464)</f>
        <v>0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84">
        <f>SUM(K464:S464)</f>
        <v>0</v>
      </c>
      <c r="K464" s="13">
        <v>0</v>
      </c>
      <c r="L464" s="13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 s="84">
        <f>SUM(U464:AC464)</f>
        <v>6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6</v>
      </c>
      <c r="AA464">
        <v>0</v>
      </c>
      <c r="AB464">
        <v>0</v>
      </c>
      <c r="AC464">
        <v>0</v>
      </c>
      <c r="AD464" s="84">
        <v>0</v>
      </c>
      <c r="AE464" s="89">
        <f>SUM(C464,J464,T464,AD464,)</f>
        <v>6</v>
      </c>
    </row>
    <row r="465">
      <c r="A465" s="61" t="str">
        <f>DATA!A464</f>
        <v>VŠMU (VSMU)</v>
      </c>
      <c r="B465" s="97" t="str">
        <f>DATA!C464&amp;" - "&amp;DATA!B464</f>
        <v>Herec vo vedľajšej úlohe - SN3</v>
      </c>
      <c r="C465" s="84">
        <f>SUM(D465:I465)</f>
        <v>0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84">
        <f>SUM(K465:S465)</f>
        <v>0</v>
      </c>
      <c r="K465" s="13">
        <v>0</v>
      </c>
      <c r="L465" s="13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 s="84">
        <f>SUM(U465:AC465)</f>
        <v>1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1</v>
      </c>
      <c r="AA465">
        <v>0</v>
      </c>
      <c r="AB465">
        <v>0</v>
      </c>
      <c r="AC465">
        <v>0</v>
      </c>
      <c r="AD465" s="84">
        <v>0</v>
      </c>
      <c r="AE465" s="89">
        <f>SUM(C465,J465,T465,AD465,)</f>
        <v>1</v>
      </c>
    </row>
    <row r="466">
      <c r="A466" s="61" t="str">
        <f>DATA!A465</f>
        <v>VŠMU (VSMU)</v>
      </c>
      <c r="B466" s="97" t="str">
        <f>DATA!C465&amp;" - "&amp;DATA!B465</f>
        <v>Choreograf - SN3</v>
      </c>
      <c r="C466" s="84">
        <f>SUM(D466:I466)</f>
        <v>0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84">
        <f>SUM(K466:S466)</f>
        <v>0</v>
      </c>
      <c r="K466" s="13">
        <v>0</v>
      </c>
      <c r="L466" s="13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 s="84">
        <f>SUM(U466:AC466)</f>
        <v>5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5</v>
      </c>
      <c r="AA466">
        <v>0</v>
      </c>
      <c r="AB466">
        <v>0</v>
      </c>
      <c r="AC466">
        <v>0</v>
      </c>
      <c r="AD466" s="84">
        <v>0</v>
      </c>
      <c r="AE466" s="89">
        <f>SUM(C466,J466,T466,AD466,)</f>
        <v>5</v>
      </c>
    </row>
    <row r="467">
      <c r="A467" s="61" t="str">
        <f>DATA!A466</f>
        <v>VŠMU (VSMU)</v>
      </c>
      <c r="B467" s="97" t="str">
        <f>DATA!C466&amp;" - "&amp;DATA!B466</f>
        <v>Inštrumentalista - SN3</v>
      </c>
      <c r="C467" s="84">
        <f>SUM(D467:I467)</f>
        <v>0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84">
        <f>SUM(K467:S467)</f>
        <v>0</v>
      </c>
      <c r="K467" s="13">
        <v>0</v>
      </c>
      <c r="L467" s="13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 s="84">
        <f>SUM(U467:AC467)</f>
        <v>27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27</v>
      </c>
      <c r="AA467">
        <v>0</v>
      </c>
      <c r="AB467">
        <v>0</v>
      </c>
      <c r="AC467">
        <v>0</v>
      </c>
      <c r="AD467" s="84">
        <v>0</v>
      </c>
      <c r="AE467" s="89">
        <f>SUM(C467,J467,T467,AD467,)</f>
        <v>27</v>
      </c>
    </row>
    <row r="468">
      <c r="A468" s="61" t="str">
        <f>DATA!A467</f>
        <v>VŠMU (VSMU)</v>
      </c>
      <c r="B468" s="97" t="str">
        <f>DATA!C467&amp;" - "&amp;DATA!B467</f>
        <v>Inštrumentalista - sólista - SN3</v>
      </c>
      <c r="C468" s="84">
        <f>SUM(D468:I468)</f>
        <v>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84">
        <f>SUM(K468:S468)</f>
        <v>0</v>
      </c>
      <c r="K468" s="13">
        <v>0</v>
      </c>
      <c r="L468" s="13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 s="84">
        <f>SUM(U468:AC468)</f>
        <v>243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243</v>
      </c>
      <c r="AA468">
        <v>0</v>
      </c>
      <c r="AB468">
        <v>0</v>
      </c>
      <c r="AC468">
        <v>0</v>
      </c>
      <c r="AD468" s="84">
        <v>0</v>
      </c>
      <c r="AE468" s="89">
        <f>SUM(C468,J468,T468,AD468,)</f>
        <v>243</v>
      </c>
    </row>
    <row r="469">
      <c r="A469" s="61" t="str">
        <f>DATA!A468</f>
        <v>VŠMU (VSMU)</v>
      </c>
      <c r="B469" s="97" t="str">
        <f>DATA!C468&amp;" - "&amp;DATA!B468</f>
        <v>Kameraman - SN3</v>
      </c>
      <c r="C469" s="84">
        <f>SUM(D469:I469)</f>
        <v>0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84">
        <f>SUM(K469:S469)</f>
        <v>0</v>
      </c>
      <c r="K469" s="13">
        <v>0</v>
      </c>
      <c r="L469" s="13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 s="84">
        <f>SUM(U469:AC469)</f>
        <v>2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2</v>
      </c>
      <c r="AA469">
        <v>0</v>
      </c>
      <c r="AB469">
        <v>0</v>
      </c>
      <c r="AC469">
        <v>0</v>
      </c>
      <c r="AD469" s="84">
        <v>0</v>
      </c>
      <c r="AE469" s="89">
        <f>SUM(C469,J469,T469,AD469,)</f>
        <v>2</v>
      </c>
    </row>
    <row r="470">
      <c r="A470" s="61" t="str">
        <f>DATA!A469</f>
        <v>VŠMU (VSMU)</v>
      </c>
      <c r="B470" s="97" t="str">
        <f>DATA!C469&amp;" - "&amp;DATA!B469</f>
        <v>Kostýmový výtvarník - SN3</v>
      </c>
      <c r="C470" s="84">
        <f>SUM(D470:I470)</f>
        <v>0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84">
        <f>SUM(K470:S470)</f>
        <v>0</v>
      </c>
      <c r="K470" s="13">
        <v>0</v>
      </c>
      <c r="L470" s="13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 s="84">
        <f>SUM(U470:AC470)</f>
        <v>1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1</v>
      </c>
      <c r="AA470">
        <v>0</v>
      </c>
      <c r="AB470">
        <v>0</v>
      </c>
      <c r="AC470">
        <v>0</v>
      </c>
      <c r="AD470" s="84">
        <v>0</v>
      </c>
      <c r="AE470" s="89">
        <f>SUM(C470,J470,T470,AD470,)</f>
        <v>1</v>
      </c>
    </row>
    <row r="471">
      <c r="A471" s="61" t="str">
        <f>DATA!A470</f>
        <v>VŠMU (VSMU)</v>
      </c>
      <c r="B471" s="97" t="str">
        <f>DATA!C470&amp;" - "&amp;DATA!B470</f>
        <v>Režisér - SN3</v>
      </c>
      <c r="C471" s="84">
        <f>SUM(D471:I471)</f>
        <v>0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84">
        <f>SUM(K471:S471)</f>
        <v>0</v>
      </c>
      <c r="K471" s="13">
        <v>0</v>
      </c>
      <c r="L471" s="13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 s="84">
        <f>SUM(U471:AC471)</f>
        <v>1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1</v>
      </c>
      <c r="AA471">
        <v>0</v>
      </c>
      <c r="AB471">
        <v>0</v>
      </c>
      <c r="AC471">
        <v>0</v>
      </c>
      <c r="AD471" s="84">
        <v>0</v>
      </c>
      <c r="AE471" s="89">
        <f>SUM(C471,J471,T471,AD471,)</f>
        <v>1</v>
      </c>
    </row>
    <row r="472">
      <c r="A472" s="61" t="str">
        <f>DATA!A471</f>
        <v>VŠMU (VSMU)</v>
      </c>
      <c r="B472" s="97" t="str">
        <f>DATA!C471&amp;" - "&amp;DATA!B471</f>
        <v>Režisér - SN3</v>
      </c>
      <c r="C472" s="84">
        <f>SUM(D472:I472)</f>
        <v>0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84">
        <f>SUM(K472:S472)</f>
        <v>0</v>
      </c>
      <c r="K472" s="13">
        <v>0</v>
      </c>
      <c r="L472" s="13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 s="84">
        <f>SUM(U472:AC472)</f>
        <v>16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16</v>
      </c>
      <c r="AA472">
        <v>0</v>
      </c>
      <c r="AB472">
        <v>0</v>
      </c>
      <c r="AC472">
        <v>0</v>
      </c>
      <c r="AD472" s="84">
        <v>0</v>
      </c>
      <c r="AE472" s="89">
        <f>SUM(C472,J472,T472,AD472,)</f>
        <v>16</v>
      </c>
    </row>
    <row r="473">
      <c r="A473" s="61" t="str">
        <f>DATA!A472</f>
        <v>VŠMU (VSMU)</v>
      </c>
      <c r="B473" s="97" t="str">
        <f>DATA!C472&amp;" - "&amp;DATA!B472</f>
        <v>Scénograf - SN3</v>
      </c>
      <c r="C473" s="84">
        <f>SUM(D473:I473)</f>
        <v>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84">
        <f>SUM(K473:S473)</f>
        <v>0</v>
      </c>
      <c r="K473" s="13">
        <v>0</v>
      </c>
      <c r="L473" s="1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 s="84">
        <f>SUM(U473:AC473)</f>
        <v>1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1</v>
      </c>
      <c r="AA473">
        <v>0</v>
      </c>
      <c r="AB473">
        <v>0</v>
      </c>
      <c r="AC473">
        <v>0</v>
      </c>
      <c r="AD473" s="84">
        <v>0</v>
      </c>
      <c r="AE473" s="89">
        <f>SUM(C473,J473,T473,AD473,)</f>
        <v>1</v>
      </c>
    </row>
    <row r="474">
      <c r="A474" s="61" t="str">
        <f>DATA!A473</f>
        <v>VŠMU (VSMU)</v>
      </c>
      <c r="B474" s="97" t="str">
        <f>DATA!C473&amp;" - "&amp;DATA!B473</f>
        <v>Spevák - SN3</v>
      </c>
      <c r="C474" s="84">
        <f>SUM(D474:I474)</f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84">
        <f>SUM(K474:S474)</f>
        <v>0</v>
      </c>
      <c r="K474" s="13">
        <v>0</v>
      </c>
      <c r="L474" s="13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 s="84">
        <f>SUM(U474:AC474)</f>
        <v>4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4</v>
      </c>
      <c r="AA474">
        <v>0</v>
      </c>
      <c r="AB474">
        <v>0</v>
      </c>
      <c r="AC474">
        <v>0</v>
      </c>
      <c r="AD474" s="84">
        <v>0</v>
      </c>
      <c r="AE474" s="89">
        <f>SUM(C474,J474,T474,AD474,)</f>
        <v>4</v>
      </c>
    </row>
    <row r="475">
      <c r="A475" s="61" t="str">
        <f>DATA!A474</f>
        <v>VŠMU (VSMU)</v>
      </c>
      <c r="B475" s="97" t="str">
        <f>DATA!C474&amp;" - "&amp;DATA!B474</f>
        <v>Spevák - sólista - SN3</v>
      </c>
      <c r="C475" s="84">
        <f>SUM(D475:I475)</f>
        <v>0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84">
        <f>SUM(K475:S475)</f>
        <v>0</v>
      </c>
      <c r="K475" s="13">
        <v>0</v>
      </c>
      <c r="L475" s="13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 s="84">
        <f>SUM(U475:AC475)</f>
        <v>7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7</v>
      </c>
      <c r="AA475">
        <v>0</v>
      </c>
      <c r="AB475">
        <v>0</v>
      </c>
      <c r="AC475">
        <v>0</v>
      </c>
      <c r="AD475" s="84">
        <v>0</v>
      </c>
      <c r="AE475" s="89">
        <f>SUM(C475,J475,T475,AD475,)</f>
        <v>7</v>
      </c>
    </row>
    <row r="476">
      <c r="A476" s="61" t="str">
        <f>DATA!A475</f>
        <v>VŠMU (VSMU)</v>
      </c>
      <c r="B476" s="97" t="str">
        <f>DATA!C475&amp;" - "&amp;DATA!B475</f>
        <v>Strihač - SN3</v>
      </c>
      <c r="C476" s="84">
        <f>SUM(D476:I476)</f>
        <v>0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84">
        <f>SUM(K476:S476)</f>
        <v>0</v>
      </c>
      <c r="K476" s="13">
        <v>0</v>
      </c>
      <c r="L476" s="13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 s="84">
        <f>SUM(U476:AC476)</f>
        <v>2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2</v>
      </c>
      <c r="AA476">
        <v>0</v>
      </c>
      <c r="AB476">
        <v>0</v>
      </c>
      <c r="AC476">
        <v>0</v>
      </c>
      <c r="AD476" s="84">
        <v>0</v>
      </c>
      <c r="AE476" s="89">
        <f>SUM(C476,J476,T476,AD476,)</f>
        <v>2</v>
      </c>
    </row>
    <row r="477">
      <c r="A477" s="61" t="str">
        <f>DATA!A476</f>
        <v>VŠMU (VSMU)</v>
      </c>
      <c r="B477" s="97" t="str">
        <f>DATA!C476&amp;" - "&amp;DATA!B476</f>
        <v>Supervízor postprodukcie - SN3</v>
      </c>
      <c r="C477" s="84">
        <f>SUM(D477:I477)</f>
        <v>0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84">
        <f>SUM(K477:S477)</f>
        <v>0</v>
      </c>
      <c r="K477" s="13">
        <v>0</v>
      </c>
      <c r="L477" s="13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 s="84">
        <f>SUM(U477:AC477)</f>
        <v>1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1</v>
      </c>
      <c r="AA477">
        <v>0</v>
      </c>
      <c r="AB477">
        <v>0</v>
      </c>
      <c r="AC477">
        <v>0</v>
      </c>
      <c r="AD477" s="84">
        <v>0</v>
      </c>
      <c r="AE477" s="89">
        <f>SUM(C477,J477,T477,AD477,)</f>
        <v>1</v>
      </c>
    </row>
    <row r="478">
      <c r="A478" s="61" t="str">
        <f>DATA!A477</f>
        <v>VŠMU (VSMU)</v>
      </c>
      <c r="B478" s="97" t="str">
        <f>DATA!C477&amp;" - "&amp;DATA!B477</f>
        <v>Tanečný interpret - sólista - SN3</v>
      </c>
      <c r="C478" s="84">
        <f>SUM(D478:I478)</f>
        <v>0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84">
        <f>SUM(K478:S478)</f>
        <v>0</v>
      </c>
      <c r="K478" s="13">
        <v>0</v>
      </c>
      <c r="L478" s="13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 s="84">
        <f>SUM(U478:AC478)</f>
        <v>7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7</v>
      </c>
      <c r="AA478">
        <v>0</v>
      </c>
      <c r="AB478">
        <v>0</v>
      </c>
      <c r="AC478">
        <v>0</v>
      </c>
      <c r="AD478" s="84">
        <v>0</v>
      </c>
      <c r="AE478" s="89">
        <f>SUM(C478,J478,T478,AD478,)</f>
        <v>7</v>
      </c>
    </row>
    <row r="479">
      <c r="A479" s="61" t="str">
        <f>DATA!A478</f>
        <v>VŠMU (VSMU)</v>
      </c>
      <c r="B479" s="97" t="str">
        <f>DATA!C478&amp;" - "&amp;DATA!B478</f>
        <v>Umelecký vedúci - SN3</v>
      </c>
      <c r="C479" s="84">
        <f>SUM(D479:I479)</f>
        <v>0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84">
        <f>SUM(K479:S479)</f>
        <v>0</v>
      </c>
      <c r="K479" s="13">
        <v>0</v>
      </c>
      <c r="L479" s="13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 s="84">
        <f>SUM(U479:AC479)</f>
        <v>3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3</v>
      </c>
      <c r="AA479">
        <v>0</v>
      </c>
      <c r="AB479">
        <v>0</v>
      </c>
      <c r="AC479">
        <v>0</v>
      </c>
      <c r="AD479" s="84">
        <v>0</v>
      </c>
      <c r="AE479" s="89">
        <f>SUM(C479,J479,T479,AD479,)</f>
        <v>3</v>
      </c>
    </row>
    <row r="480">
      <c r="A480" s="61" t="str">
        <f>DATA!A479</f>
        <v>VŠMU (VSMU)</v>
      </c>
      <c r="B480" s="97" t="str">
        <f>DATA!C479&amp;" - "&amp;DATA!B479</f>
        <v>Zbormajster - SN3</v>
      </c>
      <c r="C480" s="84">
        <f>SUM(D480:I480)</f>
        <v>0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84">
        <f>SUM(K480:S480)</f>
        <v>0</v>
      </c>
      <c r="K480" s="13">
        <v>0</v>
      </c>
      <c r="L480" s="13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 s="84">
        <f>SUM(U480:AC480)</f>
        <v>9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9</v>
      </c>
      <c r="AA480">
        <v>0</v>
      </c>
      <c r="AB480">
        <v>0</v>
      </c>
      <c r="AC480">
        <v>0</v>
      </c>
      <c r="AD480" s="84">
        <v>0</v>
      </c>
      <c r="AE480" s="89">
        <f>SUM(C480,J480,T480,AD480,)</f>
        <v>9</v>
      </c>
    </row>
    <row r="481">
      <c r="A481" s="61" t="str">
        <f>DATA!A480</f>
        <v>VŠMU (VSMU)</v>
      </c>
      <c r="B481" s="97" t="str">
        <f>DATA!C480&amp;" - "&amp;DATA!B480</f>
        <v>Zvukár - SN3</v>
      </c>
      <c r="C481" s="84">
        <f>SUM(D481:I481)</f>
        <v>0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84">
        <f>SUM(K481:S481)</f>
        <v>0</v>
      </c>
      <c r="K481" s="13">
        <v>0</v>
      </c>
      <c r="L481" s="13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 s="84">
        <f>SUM(U481:AC481)</f>
        <v>4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4</v>
      </c>
      <c r="AA481">
        <v>0</v>
      </c>
      <c r="AB481">
        <v>0</v>
      </c>
      <c r="AC481">
        <v>0</v>
      </c>
      <c r="AD481" s="84">
        <v>0</v>
      </c>
      <c r="AE481" s="89">
        <f>SUM(C481,J481,T481,AD481,)</f>
        <v>4</v>
      </c>
    </row>
    <row r="482">
      <c r="A482" s="61" t="str">
        <f>DATA!A481</f>
        <v>VŠMU (VSMU)</v>
      </c>
      <c r="B482" s="97" t="str">
        <f>DATA!C481&amp;" - "&amp;DATA!B481</f>
        <v>Autor bábok - SR1</v>
      </c>
      <c r="C482" s="84">
        <f>SUM(D482:I482)</f>
        <v>0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84">
        <f>SUM(K482:S482)</f>
        <v>0</v>
      </c>
      <c r="K482" s="13">
        <v>0</v>
      </c>
      <c r="L482" s="13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 s="84">
        <f>SUM(U482:AC482)</f>
        <v>6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6</v>
      </c>
      <c r="AB482">
        <v>0</v>
      </c>
      <c r="AC482">
        <v>0</v>
      </c>
      <c r="AD482" s="84">
        <v>0</v>
      </c>
      <c r="AE482" s="89">
        <f>SUM(C482,J482,T482,AD482,)</f>
        <v>6</v>
      </c>
    </row>
    <row r="483">
      <c r="A483" s="61" t="str">
        <f>DATA!A482</f>
        <v>VŠMU (VSMU)</v>
      </c>
      <c r="B483" s="97" t="str">
        <f>DATA!C482&amp;" - "&amp;DATA!B482</f>
        <v>Autor dramatického diela - SR1</v>
      </c>
      <c r="C483" s="84">
        <f>SUM(D483:I483)</f>
        <v>0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84">
        <f>SUM(K483:S483)</f>
        <v>0</v>
      </c>
      <c r="K483" s="13">
        <v>0</v>
      </c>
      <c r="L483" s="1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 s="84">
        <f>SUM(U483:AC483)</f>
        <v>1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1</v>
      </c>
      <c r="AB483">
        <v>0</v>
      </c>
      <c r="AC483">
        <v>0</v>
      </c>
      <c r="AD483" s="84">
        <v>0</v>
      </c>
      <c r="AE483" s="89">
        <f>SUM(C483,J483,T483,AD483,)</f>
        <v>1</v>
      </c>
    </row>
    <row r="484">
      <c r="A484" s="61" t="str">
        <f>DATA!A483</f>
        <v>VŠMU (VSMU)</v>
      </c>
      <c r="B484" s="97" t="str">
        <f>DATA!C483&amp;" - "&amp;DATA!B483</f>
        <v>Autor hudby - SR1</v>
      </c>
      <c r="C484" s="84">
        <f>SUM(D484:I484)</f>
        <v>0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0</v>
      </c>
      <c r="J484" s="84">
        <f>SUM(K484:S484)</f>
        <v>0</v>
      </c>
      <c r="K484" s="13">
        <v>0</v>
      </c>
      <c r="L484" s="13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 s="84">
        <f>SUM(U484:AC484)</f>
        <v>1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1</v>
      </c>
      <c r="AB484">
        <v>0</v>
      </c>
      <c r="AC484">
        <v>0</v>
      </c>
      <c r="AD484" s="84">
        <v>0</v>
      </c>
      <c r="AE484" s="89">
        <f>SUM(C484,J484,T484,AD484,)</f>
        <v>1</v>
      </c>
    </row>
    <row r="485">
      <c r="A485" s="61" t="str">
        <f>DATA!A484</f>
        <v>VŠMU (VSMU)</v>
      </c>
      <c r="B485" s="97" t="str">
        <f>DATA!C484&amp;" - "&amp;DATA!B484</f>
        <v>Autor svetelného dizajnu - SR1</v>
      </c>
      <c r="C485" s="84">
        <f>SUM(D485:I485)</f>
        <v>0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84">
        <f>SUM(K485:S485)</f>
        <v>0</v>
      </c>
      <c r="K485" s="13">
        <v>0</v>
      </c>
      <c r="L485" s="13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 s="84">
        <f>SUM(U485:AC485)</f>
        <v>3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3</v>
      </c>
      <c r="AB485">
        <v>0</v>
      </c>
      <c r="AC485">
        <v>0</v>
      </c>
      <c r="AD485" s="84">
        <v>0</v>
      </c>
      <c r="AE485" s="89">
        <f>SUM(C485,J485,T485,AD485,)</f>
        <v>3</v>
      </c>
    </row>
    <row r="486">
      <c r="A486" s="61" t="str">
        <f>DATA!A485</f>
        <v>VŠMU (VSMU)</v>
      </c>
      <c r="B486" s="97" t="str">
        <f>DATA!C485&amp;" - "&amp;DATA!B485</f>
        <v>Autor výtvarného návrhu - SR1</v>
      </c>
      <c r="C486" s="84">
        <f>SUM(D486:I486)</f>
        <v>0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  <c r="I486" s="13">
        <v>0</v>
      </c>
      <c r="J486" s="84">
        <f>SUM(K486:S486)</f>
        <v>0</v>
      </c>
      <c r="K486" s="13">
        <v>0</v>
      </c>
      <c r="L486" s="13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 s="84">
        <f>SUM(U486:AC486)</f>
        <v>2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2</v>
      </c>
      <c r="AB486">
        <v>0</v>
      </c>
      <c r="AC486">
        <v>0</v>
      </c>
      <c r="AD486" s="84">
        <v>0</v>
      </c>
      <c r="AE486" s="89">
        <f>SUM(C486,J486,T486,AD486,)</f>
        <v>2</v>
      </c>
    </row>
    <row r="487">
      <c r="A487" s="61" t="str">
        <f>DATA!A486</f>
        <v>VŠMU (VSMU)</v>
      </c>
      <c r="B487" s="97" t="str">
        <f>DATA!C486&amp;" - "&amp;DATA!B486</f>
        <v>Dirigent - SR1</v>
      </c>
      <c r="C487" s="84">
        <f>SUM(D487:I487)</f>
        <v>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0</v>
      </c>
      <c r="J487" s="84">
        <f>SUM(K487:S487)</f>
        <v>0</v>
      </c>
      <c r="K487" s="13">
        <v>0</v>
      </c>
      <c r="L487" s="13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 s="84">
        <f>SUM(U487:AC487)</f>
        <v>6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6</v>
      </c>
      <c r="AB487">
        <v>0</v>
      </c>
      <c r="AC487">
        <v>0</v>
      </c>
      <c r="AD487" s="84">
        <v>0</v>
      </c>
      <c r="AE487" s="89">
        <f>SUM(C487,J487,T487,AD487,)</f>
        <v>6</v>
      </c>
    </row>
    <row r="488">
      <c r="A488" s="61" t="str">
        <f>DATA!A487</f>
        <v>VŠMU (VSMU)</v>
      </c>
      <c r="B488" s="97" t="str">
        <f>DATA!C487&amp;" - "&amp;DATA!B487</f>
        <v>Dramaturg - SR1</v>
      </c>
      <c r="C488" s="84">
        <f>SUM(D488:I488)</f>
        <v>0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3">
        <v>0</v>
      </c>
      <c r="J488" s="84">
        <f>SUM(K488:S488)</f>
        <v>0</v>
      </c>
      <c r="K488" s="13">
        <v>0</v>
      </c>
      <c r="L488" s="13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 s="84">
        <f>SUM(U488:AC488)</f>
        <v>1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1</v>
      </c>
      <c r="AB488">
        <v>0</v>
      </c>
      <c r="AC488">
        <v>0</v>
      </c>
      <c r="AD488" s="84">
        <v>0</v>
      </c>
      <c r="AE488" s="89">
        <f>SUM(C488,J488,T488,AD488,)</f>
        <v>1</v>
      </c>
    </row>
    <row r="489">
      <c r="A489" s="61" t="str">
        <f>DATA!A488</f>
        <v>VŠMU (VSMU)</v>
      </c>
      <c r="B489" s="97" t="str">
        <f>DATA!C488&amp;" - "&amp;DATA!B488</f>
        <v>Dramaturg projektu - SR1</v>
      </c>
      <c r="C489" s="84">
        <f>SUM(D489:I489)</f>
        <v>0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3">
        <v>0</v>
      </c>
      <c r="J489" s="84">
        <f>SUM(K489:S489)</f>
        <v>0</v>
      </c>
      <c r="K489" s="13">
        <v>0</v>
      </c>
      <c r="L489" s="13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 s="84">
        <f>SUM(U489:AC489)</f>
        <v>1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1</v>
      </c>
      <c r="AB489">
        <v>0</v>
      </c>
      <c r="AC489">
        <v>0</v>
      </c>
      <c r="AD489" s="84">
        <v>0</v>
      </c>
      <c r="AE489" s="89">
        <f>SUM(C489,J489,T489,AD489,)</f>
        <v>1</v>
      </c>
    </row>
    <row r="490">
      <c r="A490" s="61" t="str">
        <f>DATA!A489</f>
        <v>VŠMU (VSMU)</v>
      </c>
      <c r="B490" s="97" t="str">
        <f>DATA!C489&amp;" - "&amp;DATA!B489</f>
        <v>Herec v hlavnej úlohe - SR1</v>
      </c>
      <c r="C490" s="84">
        <f>SUM(D490:I490)</f>
        <v>0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84">
        <f>SUM(K490:S490)</f>
        <v>0</v>
      </c>
      <c r="K490" s="13">
        <v>0</v>
      </c>
      <c r="L490" s="13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 s="84">
        <f>SUM(U490:AC490)</f>
        <v>3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3</v>
      </c>
      <c r="AB490">
        <v>0</v>
      </c>
      <c r="AC490">
        <v>0</v>
      </c>
      <c r="AD490" s="84">
        <v>0</v>
      </c>
      <c r="AE490" s="89">
        <f>SUM(C490,J490,T490,AD490,)</f>
        <v>3</v>
      </c>
    </row>
    <row r="491">
      <c r="A491" s="61" t="str">
        <f>DATA!A490</f>
        <v>VŠMU (VSMU)</v>
      </c>
      <c r="B491" s="97" t="str">
        <f>DATA!C490&amp;" - "&amp;DATA!B490</f>
        <v>Choreograf - SR1</v>
      </c>
      <c r="C491" s="84">
        <f>SUM(D491:I491)</f>
        <v>0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84">
        <f>SUM(K491:S491)</f>
        <v>0</v>
      </c>
      <c r="K491" s="13">
        <v>0</v>
      </c>
      <c r="L491" s="13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 s="84">
        <f>SUM(U491:AC491)</f>
        <v>1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1</v>
      </c>
      <c r="AB491">
        <v>0</v>
      </c>
      <c r="AC491">
        <v>0</v>
      </c>
      <c r="AD491" s="84">
        <v>0</v>
      </c>
      <c r="AE491" s="89">
        <f>SUM(C491,J491,T491,AD491,)</f>
        <v>1</v>
      </c>
    </row>
    <row r="492">
      <c r="A492" s="61" t="str">
        <f>DATA!A491</f>
        <v>VŠMU (VSMU)</v>
      </c>
      <c r="B492" s="97" t="str">
        <f>DATA!C491&amp;" - "&amp;DATA!B491</f>
        <v>Inštrumentalista - SR1</v>
      </c>
      <c r="C492" s="84">
        <f>SUM(D492:I492)</f>
        <v>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84">
        <f>SUM(K492:S492)</f>
        <v>0</v>
      </c>
      <c r="K492" s="13">
        <v>0</v>
      </c>
      <c r="L492" s="13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 s="84">
        <f>SUM(U492:AC492)</f>
        <v>9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9</v>
      </c>
      <c r="AB492">
        <v>0</v>
      </c>
      <c r="AC492">
        <v>0</v>
      </c>
      <c r="AD492" s="84">
        <v>0</v>
      </c>
      <c r="AE492" s="89">
        <f>SUM(C492,J492,T492,AD492,)</f>
        <v>9</v>
      </c>
    </row>
    <row r="493">
      <c r="A493" s="61" t="str">
        <f>DATA!A492</f>
        <v>VŠMU (VSMU)</v>
      </c>
      <c r="B493" s="97" t="str">
        <f>DATA!C492&amp;" - "&amp;DATA!B492</f>
        <v>Inštrumentalista - sólista - SR1</v>
      </c>
      <c r="C493" s="84">
        <f>SUM(D493:I493)</f>
        <v>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84">
        <f>SUM(K493:S493)</f>
        <v>0</v>
      </c>
      <c r="K493" s="13">
        <v>0</v>
      </c>
      <c r="L493" s="1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 s="84">
        <f>SUM(U493:AC493)</f>
        <v>50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50</v>
      </c>
      <c r="AB493">
        <v>0</v>
      </c>
      <c r="AC493">
        <v>0</v>
      </c>
      <c r="AD493" s="84">
        <v>0</v>
      </c>
      <c r="AE493" s="89">
        <f>SUM(C493,J493,T493,AD493,)</f>
        <v>50</v>
      </c>
    </row>
    <row r="494">
      <c r="A494" s="61" t="str">
        <f>DATA!A493</f>
        <v>VŠMU (VSMU)</v>
      </c>
      <c r="B494" s="97" t="str">
        <f>DATA!C493&amp;" - "&amp;DATA!B493</f>
        <v>Kostýmový výtvarník - SR1</v>
      </c>
      <c r="C494" s="84">
        <f>SUM(D494:I494)</f>
        <v>0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84">
        <f>SUM(K494:S494)</f>
        <v>0</v>
      </c>
      <c r="K494" s="13">
        <v>0</v>
      </c>
      <c r="L494" s="13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 s="84">
        <f>SUM(U494:AC494)</f>
        <v>6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6</v>
      </c>
      <c r="AB494">
        <v>0</v>
      </c>
      <c r="AC494">
        <v>0</v>
      </c>
      <c r="AD494" s="84">
        <v>0</v>
      </c>
      <c r="AE494" s="89">
        <f>SUM(C494,J494,T494,AD494,)</f>
        <v>6</v>
      </c>
    </row>
    <row r="495">
      <c r="A495" s="61" t="str">
        <f>DATA!A494</f>
        <v>VŠMU (VSMU)</v>
      </c>
      <c r="B495" s="97" t="str">
        <f>DATA!C494&amp;" - "&amp;DATA!B494</f>
        <v>Režisér - SR1</v>
      </c>
      <c r="C495" s="84">
        <f>SUM(D495:I495)</f>
        <v>0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84">
        <f>SUM(K495:S495)</f>
        <v>0</v>
      </c>
      <c r="K495" s="13">
        <v>0</v>
      </c>
      <c r="L495" s="13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 s="84">
        <f>SUM(U495:AC495)</f>
        <v>3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3</v>
      </c>
      <c r="AB495">
        <v>0</v>
      </c>
      <c r="AC495">
        <v>0</v>
      </c>
      <c r="AD495" s="84">
        <v>0</v>
      </c>
      <c r="AE495" s="89">
        <f>SUM(C495,J495,T495,AD495,)</f>
        <v>3</v>
      </c>
    </row>
    <row r="496">
      <c r="A496" s="61" t="str">
        <f>DATA!A495</f>
        <v>VŠMU (VSMU)</v>
      </c>
      <c r="B496" s="97" t="str">
        <f>DATA!C495&amp;" - "&amp;DATA!B495</f>
        <v>Scénograf - SR1</v>
      </c>
      <c r="C496" s="84">
        <f>SUM(D496:I496)</f>
        <v>0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84">
        <f>SUM(K496:S496)</f>
        <v>0</v>
      </c>
      <c r="K496" s="13">
        <v>0</v>
      </c>
      <c r="L496" s="13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 s="84">
        <f>SUM(U496:AC496)</f>
        <v>8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8</v>
      </c>
      <c r="AB496">
        <v>0</v>
      </c>
      <c r="AC496">
        <v>0</v>
      </c>
      <c r="AD496" s="84">
        <v>0</v>
      </c>
      <c r="AE496" s="89">
        <f>SUM(C496,J496,T496,AD496,)</f>
        <v>8</v>
      </c>
    </row>
    <row r="497">
      <c r="A497" s="61" t="str">
        <f>DATA!A496</f>
        <v>VŠMU (VSMU)</v>
      </c>
      <c r="B497" s="97" t="str">
        <f>DATA!C496&amp;" - "&amp;DATA!B496</f>
        <v>Spevák - sólista - SR1</v>
      </c>
      <c r="C497" s="84">
        <f>SUM(D497:I497)</f>
        <v>0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v>0</v>
      </c>
      <c r="J497" s="84">
        <f>SUM(K497:S497)</f>
        <v>0</v>
      </c>
      <c r="K497" s="13">
        <v>0</v>
      </c>
      <c r="L497" s="13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 s="84">
        <f>SUM(U497:AC497)</f>
        <v>4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4</v>
      </c>
      <c r="AB497">
        <v>0</v>
      </c>
      <c r="AC497">
        <v>0</v>
      </c>
      <c r="AD497" s="84">
        <v>0</v>
      </c>
      <c r="AE497" s="89">
        <f>SUM(C497,J497,T497,AD497,)</f>
        <v>4</v>
      </c>
    </row>
    <row r="498">
      <c r="A498" s="61" t="str">
        <f>DATA!A497</f>
        <v>VŠMU (VSMU)</v>
      </c>
      <c r="B498" s="97" t="str">
        <f>DATA!C497&amp;" - "&amp;DATA!B497</f>
        <v>Tanečný interpret - SR1</v>
      </c>
      <c r="C498" s="84">
        <f>SUM(D498:I498)</f>
        <v>0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84">
        <f>SUM(K498:S498)</f>
        <v>0</v>
      </c>
      <c r="K498" s="13">
        <v>0</v>
      </c>
      <c r="L498" s="13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 s="84">
        <f>SUM(U498:AC498)</f>
        <v>1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1</v>
      </c>
      <c r="AB498">
        <v>0</v>
      </c>
      <c r="AC498">
        <v>0</v>
      </c>
      <c r="AD498" s="84">
        <v>0</v>
      </c>
      <c r="AE498" s="89">
        <f>SUM(C498,J498,T498,AD498,)</f>
        <v>1</v>
      </c>
    </row>
    <row r="499">
      <c r="A499" s="61" t="str">
        <f>DATA!A498</f>
        <v>VŠMU (VSMU)</v>
      </c>
      <c r="B499" s="97" t="str">
        <f>DATA!C498&amp;" - "&amp;DATA!B498</f>
        <v>Tanečný interpret - sólista - SR1</v>
      </c>
      <c r="C499" s="84">
        <f>SUM(D499:I499)</f>
        <v>0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84">
        <f>SUM(K499:S499)</f>
        <v>0</v>
      </c>
      <c r="K499" s="13">
        <v>0</v>
      </c>
      <c r="L499" s="13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 s="84">
        <f>SUM(U499:AC499)</f>
        <v>1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1</v>
      </c>
      <c r="AB499">
        <v>0</v>
      </c>
      <c r="AC499">
        <v>0</v>
      </c>
      <c r="AD499" s="84">
        <v>0</v>
      </c>
      <c r="AE499" s="89">
        <f>SUM(C499,J499,T499,AD499,)</f>
        <v>1</v>
      </c>
    </row>
    <row r="500">
      <c r="A500" s="61" t="str">
        <f>DATA!A499</f>
        <v>VŠMU (VSMU)</v>
      </c>
      <c r="B500" s="97" t="str">
        <f>DATA!C499&amp;" - "&amp;DATA!B499</f>
        <v>Umelecký vedúci - SR1</v>
      </c>
      <c r="C500" s="84">
        <f>SUM(D500:I500)</f>
        <v>0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84">
        <f>SUM(K500:S500)</f>
        <v>0</v>
      </c>
      <c r="K500" s="13">
        <v>0</v>
      </c>
      <c r="L500" s="13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 s="84">
        <f>SUM(U500:AC500)</f>
        <v>9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9</v>
      </c>
      <c r="AB500">
        <v>0</v>
      </c>
      <c r="AC500">
        <v>0</v>
      </c>
      <c r="AD500" s="84">
        <v>0</v>
      </c>
      <c r="AE500" s="89">
        <f>SUM(C500,J500,T500,AD500,)</f>
        <v>9</v>
      </c>
    </row>
    <row r="501">
      <c r="A501" s="61" t="str">
        <f>DATA!A500</f>
        <v>VŠMU (VSMU)</v>
      </c>
      <c r="B501" s="97" t="str">
        <f>DATA!C500&amp;" - "&amp;DATA!B500</f>
        <v>Zbormajster - SR1</v>
      </c>
      <c r="C501" s="84">
        <f>SUM(D501:I501)</f>
        <v>0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84">
        <f>SUM(K501:S501)</f>
        <v>0</v>
      </c>
      <c r="K501" s="13">
        <v>0</v>
      </c>
      <c r="L501" s="13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 s="84">
        <f>SUM(U501:AC501)</f>
        <v>7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7</v>
      </c>
      <c r="AB501">
        <v>0</v>
      </c>
      <c r="AC501">
        <v>0</v>
      </c>
      <c r="AD501" s="84">
        <v>0</v>
      </c>
      <c r="AE501" s="89">
        <f>SUM(C501,J501,T501,AD501,)</f>
        <v>7</v>
      </c>
    </row>
    <row r="502">
      <c r="A502" s="61" t="str">
        <f>DATA!A501</f>
        <v>VŠMU (VSMU)</v>
      </c>
      <c r="B502" s="97" t="str">
        <f>DATA!C501&amp;" - "&amp;DATA!B501</f>
        <v>Autor hudby - SR2</v>
      </c>
      <c r="C502" s="84">
        <f>SUM(D502:I502)</f>
        <v>0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84">
        <f>SUM(K502:S502)</f>
        <v>0</v>
      </c>
      <c r="K502" s="13">
        <v>0</v>
      </c>
      <c r="L502" s="13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 s="84">
        <f>SUM(U502:AC502)</f>
        <v>4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4</v>
      </c>
      <c r="AC502">
        <v>0</v>
      </c>
      <c r="AD502" s="84">
        <v>0</v>
      </c>
      <c r="AE502" s="89">
        <f>SUM(C502,J502,T502,AD502,)</f>
        <v>4</v>
      </c>
    </row>
    <row r="503">
      <c r="A503" s="61" t="str">
        <f>DATA!A502</f>
        <v>VŠMU (VSMU)</v>
      </c>
      <c r="B503" s="97" t="str">
        <f>DATA!C502&amp;" - "&amp;DATA!B502</f>
        <v>Dirigent - SR2</v>
      </c>
      <c r="C503" s="84">
        <f>SUM(D503:I503)</f>
        <v>0</v>
      </c>
      <c r="D503" s="13">
        <v>0</v>
      </c>
      <c r="E503" s="13">
        <v>0</v>
      </c>
      <c r="F503" s="13">
        <v>0</v>
      </c>
      <c r="G503" s="13">
        <v>0</v>
      </c>
      <c r="H503" s="13">
        <v>0</v>
      </c>
      <c r="I503" s="13">
        <v>0</v>
      </c>
      <c r="J503" s="84">
        <f>SUM(K503:S503)</f>
        <v>0</v>
      </c>
      <c r="K503" s="13">
        <v>0</v>
      </c>
      <c r="L503" s="1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 s="84">
        <f>SUM(U503:AC503)</f>
        <v>1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1</v>
      </c>
      <c r="AC503">
        <v>0</v>
      </c>
      <c r="AD503" s="84">
        <v>0</v>
      </c>
      <c r="AE503" s="89">
        <f>SUM(C503,J503,T503,AD503,)</f>
        <v>1</v>
      </c>
    </row>
    <row r="504">
      <c r="A504" s="61" t="str">
        <f>DATA!A503</f>
        <v>VŠMU (VSMU)</v>
      </c>
      <c r="B504" s="97" t="str">
        <f>DATA!C503&amp;" - "&amp;DATA!B503</f>
        <v>Herec v hlavnej úlohe - SR2</v>
      </c>
      <c r="C504" s="84">
        <f>SUM(D504:I504)</f>
        <v>0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  <c r="I504" s="13">
        <v>0</v>
      </c>
      <c r="J504" s="84">
        <f>SUM(K504:S504)</f>
        <v>0</v>
      </c>
      <c r="K504" s="13">
        <v>0</v>
      </c>
      <c r="L504" s="13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 s="84">
        <f>SUM(U504:AC504)</f>
        <v>3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3</v>
      </c>
      <c r="AC504">
        <v>0</v>
      </c>
      <c r="AD504" s="84">
        <v>0</v>
      </c>
      <c r="AE504" s="89">
        <f>SUM(C504,J504,T504,AD504,)</f>
        <v>3</v>
      </c>
    </row>
    <row r="505">
      <c r="A505" s="61" t="str">
        <f>DATA!A504</f>
        <v>VŠMU (VSMU)</v>
      </c>
      <c r="B505" s="97" t="str">
        <f>DATA!C504&amp;" - "&amp;DATA!B504</f>
        <v>Hlasový pedagóg - SR2</v>
      </c>
      <c r="C505" s="84">
        <f>SUM(D505:I505)</f>
        <v>0</v>
      </c>
      <c r="D505" s="13">
        <v>0</v>
      </c>
      <c r="E505" s="13">
        <v>0</v>
      </c>
      <c r="F505" s="13">
        <v>0</v>
      </c>
      <c r="G505" s="13">
        <v>0</v>
      </c>
      <c r="H505" s="13">
        <v>0</v>
      </c>
      <c r="I505" s="13">
        <v>0</v>
      </c>
      <c r="J505" s="84">
        <f>SUM(K505:S505)</f>
        <v>0</v>
      </c>
      <c r="K505" s="13">
        <v>0</v>
      </c>
      <c r="L505" s="13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 s="84">
        <f>SUM(U505:AC505)</f>
        <v>1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1</v>
      </c>
      <c r="AC505">
        <v>0</v>
      </c>
      <c r="AD505" s="84">
        <v>0</v>
      </c>
      <c r="AE505" s="89">
        <f>SUM(C505,J505,T505,AD505,)</f>
        <v>1</v>
      </c>
    </row>
    <row r="506">
      <c r="A506" s="61" t="str">
        <f>DATA!A505</f>
        <v>VŠMU (VSMU)</v>
      </c>
      <c r="B506" s="97" t="str">
        <f>DATA!C505&amp;" - "&amp;DATA!B505</f>
        <v>Inštrumentalista - SR2</v>
      </c>
      <c r="C506" s="84">
        <f>SUM(D506:I506)</f>
        <v>0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  <c r="I506" s="13">
        <v>0</v>
      </c>
      <c r="J506" s="84">
        <f>SUM(K506:S506)</f>
        <v>0</v>
      </c>
      <c r="K506" s="13">
        <v>0</v>
      </c>
      <c r="L506" s="13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 s="84">
        <f>SUM(U506:AC506)</f>
        <v>2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2</v>
      </c>
      <c r="AC506">
        <v>0</v>
      </c>
      <c r="AD506" s="84">
        <v>0</v>
      </c>
      <c r="AE506" s="89">
        <f>SUM(C506,J506,T506,AD506,)</f>
        <v>2</v>
      </c>
    </row>
    <row r="507">
      <c r="A507" s="61" t="str">
        <f>DATA!A506</f>
        <v>VŠMU (VSMU)</v>
      </c>
      <c r="B507" s="97" t="str">
        <f>DATA!C506&amp;" - "&amp;DATA!B506</f>
        <v>Inštrumentalista - sólista - SR2</v>
      </c>
      <c r="C507" s="84">
        <f>SUM(D507:I507)</f>
        <v>0</v>
      </c>
      <c r="D507" s="13">
        <v>0</v>
      </c>
      <c r="E507" s="13">
        <v>0</v>
      </c>
      <c r="F507" s="13">
        <v>0</v>
      </c>
      <c r="G507" s="13">
        <v>0</v>
      </c>
      <c r="H507" s="13">
        <v>0</v>
      </c>
      <c r="I507" s="13">
        <v>0</v>
      </c>
      <c r="J507" s="84">
        <f>SUM(K507:S507)</f>
        <v>0</v>
      </c>
      <c r="K507" s="13">
        <v>0</v>
      </c>
      <c r="L507" s="13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 s="84">
        <f>SUM(U507:AC507)</f>
        <v>79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79</v>
      </c>
      <c r="AC507">
        <v>0</v>
      </c>
      <c r="AD507" s="84">
        <v>0</v>
      </c>
      <c r="AE507" s="89">
        <f>SUM(C507,J507,T507,AD507,)</f>
        <v>79</v>
      </c>
    </row>
    <row r="508">
      <c r="A508" s="61" t="str">
        <f>DATA!A507</f>
        <v>VŠMU (VSMU)</v>
      </c>
      <c r="B508" s="97" t="str">
        <f>DATA!C507&amp;" - "&amp;DATA!B507</f>
        <v>Kostýmový výtvarník - SR2</v>
      </c>
      <c r="C508" s="84">
        <f>SUM(D508:I508)</f>
        <v>0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v>0</v>
      </c>
      <c r="J508" s="84">
        <f>SUM(K508:S508)</f>
        <v>0</v>
      </c>
      <c r="K508" s="13">
        <v>0</v>
      </c>
      <c r="L508" s="13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 s="84">
        <f>SUM(U508:AC508)</f>
        <v>4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4</v>
      </c>
      <c r="AC508">
        <v>0</v>
      </c>
      <c r="AD508" s="84">
        <v>0</v>
      </c>
      <c r="AE508" s="89">
        <f>SUM(C508,J508,T508,AD508,)</f>
        <v>4</v>
      </c>
    </row>
    <row r="509">
      <c r="A509" s="61" t="str">
        <f>DATA!A508</f>
        <v>VŠMU (VSMU)</v>
      </c>
      <c r="B509" s="97" t="str">
        <f>DATA!C508&amp;" - "&amp;DATA!B508</f>
        <v>Režisér - SR2</v>
      </c>
      <c r="C509" s="84">
        <f>SUM(D509:I509)</f>
        <v>0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84">
        <f>SUM(K509:S509)</f>
        <v>0</v>
      </c>
      <c r="K509" s="13">
        <v>0</v>
      </c>
      <c r="L509" s="13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 s="84">
        <f>SUM(U509:AC509)</f>
        <v>5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5</v>
      </c>
      <c r="AC509">
        <v>0</v>
      </c>
      <c r="AD509" s="84">
        <v>0</v>
      </c>
      <c r="AE509" s="89">
        <f>SUM(C509,J509,T509,AD509,)</f>
        <v>5</v>
      </c>
    </row>
    <row r="510">
      <c r="A510" s="61" t="str">
        <f>DATA!A509</f>
        <v>VŠMU (VSMU)</v>
      </c>
      <c r="B510" s="97" t="str">
        <f>DATA!C509&amp;" - "&amp;DATA!B509</f>
        <v>Scénograf - SR2</v>
      </c>
      <c r="C510" s="84">
        <f>SUM(D510:I510)</f>
        <v>0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  <c r="I510" s="13">
        <v>0</v>
      </c>
      <c r="J510" s="84">
        <f>SUM(K510:S510)</f>
        <v>0</v>
      </c>
      <c r="K510" s="13">
        <v>0</v>
      </c>
      <c r="L510" s="13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 s="84">
        <f>SUM(U510:AC510)</f>
        <v>7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7</v>
      </c>
      <c r="AC510">
        <v>0</v>
      </c>
      <c r="AD510" s="84">
        <v>0</v>
      </c>
      <c r="AE510" s="89">
        <f>SUM(C510,J510,T510,AD510,)</f>
        <v>7</v>
      </c>
    </row>
    <row r="511">
      <c r="A511" s="61" t="str">
        <f>DATA!A510</f>
        <v>VŠMU (VSMU)</v>
      </c>
      <c r="B511" s="97" t="str">
        <f>DATA!C510&amp;" - "&amp;DATA!B510</f>
        <v>Umelecký vedúci - SR2</v>
      </c>
      <c r="C511" s="84">
        <f>SUM(D511:I511)</f>
        <v>0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3">
        <v>0</v>
      </c>
      <c r="J511" s="84">
        <f>SUM(K511:S511)</f>
        <v>0</v>
      </c>
      <c r="K511" s="13">
        <v>0</v>
      </c>
      <c r="L511" s="13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 s="84">
        <f>SUM(U511:AC511)</f>
        <v>7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7</v>
      </c>
      <c r="AC511">
        <v>0</v>
      </c>
      <c r="AD511" s="84">
        <v>0</v>
      </c>
      <c r="AE511" s="89">
        <f>SUM(C511,J511,T511,AD511,)</f>
        <v>7</v>
      </c>
    </row>
    <row r="512">
      <c r="A512" s="61" t="str">
        <f>DATA!A511</f>
        <v>VŠMU (VSMU)</v>
      </c>
      <c r="B512" s="97" t="str">
        <f>DATA!C511&amp;" - "&amp;DATA!B511</f>
        <v>Autor hudby - SR3</v>
      </c>
      <c r="C512" s="84">
        <f>SUM(D512:I512)</f>
        <v>0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84">
        <f>SUM(K512:S512)</f>
        <v>0</v>
      </c>
      <c r="K512" s="13">
        <v>0</v>
      </c>
      <c r="L512" s="13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 s="84">
        <f>SUM(U512:AC512)</f>
        <v>10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10</v>
      </c>
      <c r="AD512" s="84">
        <v>0</v>
      </c>
      <c r="AE512" s="89">
        <f>SUM(C512,J512,T512,AD512,)</f>
        <v>10</v>
      </c>
    </row>
    <row r="513">
      <c r="A513" s="61" t="str">
        <f>DATA!A512</f>
        <v>VŠMU (VSMU)</v>
      </c>
      <c r="B513" s="97" t="str">
        <f>DATA!C512&amp;" - "&amp;DATA!B512</f>
        <v>Dirigent - SR3</v>
      </c>
      <c r="C513" s="84">
        <f>SUM(D513:I513)</f>
        <v>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84">
        <f>SUM(K513:S513)</f>
        <v>0</v>
      </c>
      <c r="K513" s="13">
        <v>0</v>
      </c>
      <c r="L513" s="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 s="84">
        <f>SUM(U513:AC513)</f>
        <v>8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8</v>
      </c>
      <c r="AD513" s="84">
        <v>0</v>
      </c>
      <c r="AE513" s="89">
        <f>SUM(C513,J513,T513,AD513,)</f>
        <v>8</v>
      </c>
    </row>
    <row r="514">
      <c r="A514" s="61" t="str">
        <f>DATA!A513</f>
        <v>VŠMU (VSMU)</v>
      </c>
      <c r="B514" s="97" t="str">
        <f>DATA!C513&amp;" - "&amp;DATA!B513</f>
        <v>Inštrumentalista - SR3</v>
      </c>
      <c r="C514" s="84">
        <f>SUM(D514:I514)</f>
        <v>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84">
        <f>SUM(K514:S514)</f>
        <v>0</v>
      </c>
      <c r="K514" s="13">
        <v>0</v>
      </c>
      <c r="L514" s="13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 s="84">
        <f>SUM(U514:AC514)</f>
        <v>21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21</v>
      </c>
      <c r="AD514" s="84">
        <v>0</v>
      </c>
      <c r="AE514" s="89">
        <f>SUM(C514,J514,T514,AD514,)</f>
        <v>21</v>
      </c>
    </row>
    <row r="515">
      <c r="A515" s="61" t="str">
        <f>DATA!A514</f>
        <v>VŠMU (VSMU)</v>
      </c>
      <c r="B515" s="97" t="str">
        <f>DATA!C514&amp;" - "&amp;DATA!B514</f>
        <v>Inštrumentalista - sólista - SR3</v>
      </c>
      <c r="C515" s="84">
        <f>SUM(D515:I515)</f>
        <v>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84">
        <f>SUM(K515:S515)</f>
        <v>0</v>
      </c>
      <c r="K515" s="13">
        <v>0</v>
      </c>
      <c r="L515" s="13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84">
        <f>SUM(U515:AC515)</f>
        <v>348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348</v>
      </c>
      <c r="AD515" s="84">
        <v>0</v>
      </c>
      <c r="AE515" s="89">
        <f>SUM(C515,J515,T515,AD515,)</f>
        <v>348</v>
      </c>
    </row>
    <row r="516">
      <c r="A516" s="61" t="str">
        <f>DATA!A515</f>
        <v>VŠMU (VSMU)</v>
      </c>
      <c r="B516" s="97" t="str">
        <f>DATA!C515&amp;" - "&amp;DATA!B515</f>
        <v>Korepetítor - SR3</v>
      </c>
      <c r="C516" s="84">
        <f>SUM(D516:I516)</f>
        <v>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84">
        <f>SUM(K516:S516)</f>
        <v>0</v>
      </c>
      <c r="K516" s="13">
        <v>0</v>
      </c>
      <c r="L516" s="13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 s="84">
        <f>SUM(U516:AC516)</f>
        <v>37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37</v>
      </c>
      <c r="AD516" s="84">
        <v>0</v>
      </c>
      <c r="AE516" s="89">
        <f>SUM(C516,J516,T516,AD516,)</f>
        <v>37</v>
      </c>
    </row>
    <row r="517">
      <c r="A517" s="61" t="str">
        <f>DATA!A516</f>
        <v>VŠMU (VSMU)</v>
      </c>
      <c r="B517" s="97" t="str">
        <f>DATA!C516&amp;" - "&amp;DATA!B516</f>
        <v>Spevák - SR3</v>
      </c>
      <c r="C517" s="84">
        <f>SUM(D517:I517)</f>
        <v>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</v>
      </c>
      <c r="J517" s="84">
        <f>SUM(K517:S517)</f>
        <v>0</v>
      </c>
      <c r="K517" s="13">
        <v>0</v>
      </c>
      <c r="L517" s="13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 s="84">
        <f>SUM(U517:AC517)</f>
        <v>7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7</v>
      </c>
      <c r="AD517" s="84">
        <v>0</v>
      </c>
      <c r="AE517" s="89">
        <f>SUM(C517,J517,T517,AD517,)</f>
        <v>7</v>
      </c>
    </row>
    <row r="518">
      <c r="A518" s="61" t="str">
        <f>DATA!A517</f>
        <v>VŠMU (VSMU)</v>
      </c>
      <c r="B518" s="97" t="str">
        <f>DATA!C517&amp;" - "&amp;DATA!B517</f>
        <v>Spevák - sólista - SR3</v>
      </c>
      <c r="C518" s="84">
        <f>SUM(D518:I518)</f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84">
        <f>SUM(K518:S518)</f>
        <v>0</v>
      </c>
      <c r="K518" s="13">
        <v>0</v>
      </c>
      <c r="L518" s="13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 s="84">
        <f>SUM(U518:AC518)</f>
        <v>19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19</v>
      </c>
      <c r="AD518" s="84">
        <v>0</v>
      </c>
      <c r="AE518" s="89">
        <f>SUM(C518,J518,T518,AD518,)</f>
        <v>19</v>
      </c>
    </row>
    <row r="519">
      <c r="A519" s="61" t="str">
        <f>DATA!A518</f>
        <v>VŠMU (VSMU)</v>
      </c>
      <c r="B519" s="97" t="str">
        <f>DATA!C518&amp;" - "&amp;DATA!B518</f>
        <v>Tanečný interpret - sólista - SR3</v>
      </c>
      <c r="C519" s="84">
        <f>SUM(D519:I519)</f>
        <v>0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84">
        <f>SUM(K519:S519)</f>
        <v>0</v>
      </c>
      <c r="K519" s="13">
        <v>0</v>
      </c>
      <c r="L519" s="13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 s="84">
        <f>SUM(U519:AC519)</f>
        <v>4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4</v>
      </c>
      <c r="AD519" s="84">
        <v>0</v>
      </c>
      <c r="AE519" s="89">
        <f>SUM(C519,J519,T519,AD519,)</f>
        <v>4</v>
      </c>
    </row>
    <row r="520">
      <c r="A520" s="61" t="str">
        <f>DATA!A519</f>
        <v>VŠMU (VSMU)</v>
      </c>
      <c r="B520" s="97" t="str">
        <f>DATA!C519&amp;" - "&amp;DATA!B519</f>
        <v>Umelecký vedúci - SR3</v>
      </c>
      <c r="C520" s="84">
        <f>SUM(D520:I520)</f>
        <v>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84">
        <f>SUM(K520:S520)</f>
        <v>0</v>
      </c>
      <c r="K520" s="13">
        <v>0</v>
      </c>
      <c r="L520" s="13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 s="84">
        <f>SUM(U520:AC520)</f>
        <v>27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27</v>
      </c>
      <c r="AD520" s="84">
        <v>0</v>
      </c>
      <c r="AE520" s="89">
        <f>SUM(C520,J520,T520,AD520,)</f>
        <v>27</v>
      </c>
    </row>
    <row r="521">
      <c r="A521" s="61" t="str">
        <f>DATA!A520</f>
        <v>VŠMU (VSMU)</v>
      </c>
      <c r="B521" s="97" t="str">
        <f>DATA!C520&amp;" - "&amp;DATA!B520</f>
        <v>Zbormajster - SR3</v>
      </c>
      <c r="C521" s="84">
        <f>SUM(D521:I521)</f>
        <v>0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84">
        <f>SUM(K521:S521)</f>
        <v>0</v>
      </c>
      <c r="K521" s="13">
        <v>0</v>
      </c>
      <c r="L521" s="13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 s="84">
        <f>SUM(U521:AC521)</f>
        <v>3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3</v>
      </c>
      <c r="AD521" s="84">
        <v>0</v>
      </c>
      <c r="AE521" s="89">
        <f>SUM(C521,J521,T521,AD521,)</f>
        <v>3</v>
      </c>
    </row>
    <row r="522">
      <c r="A522" s="61" t="str">
        <f>DATA!A521</f>
        <v>VŠMU (VSMU)</v>
      </c>
      <c r="B522" s="97" t="str">
        <f>DATA!C521&amp;" - "&amp;DATA!B521</f>
        <v>Autor pohybovej spolupráce - ZM1</v>
      </c>
      <c r="C522" s="84">
        <f>SUM(D522:I522)</f>
        <v>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84">
        <f>SUM(K522:S522)</f>
        <v>1</v>
      </c>
      <c r="K522" s="13">
        <v>1</v>
      </c>
      <c r="L522" s="13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 s="84">
        <f>SUM(U522:AC522)</f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 s="84">
        <v>0</v>
      </c>
      <c r="AE522" s="89">
        <f>SUM(C522,J522,T522,AD522,)</f>
        <v>1</v>
      </c>
    </row>
    <row r="523">
      <c r="A523" s="61" t="str">
        <f>DATA!A522</f>
        <v>VŠMU (VSMU)</v>
      </c>
      <c r="B523" s="97" t="str">
        <f>DATA!C522&amp;" - "&amp;DATA!B522</f>
        <v>Dramaturg - ZM1</v>
      </c>
      <c r="C523" s="84">
        <f>SUM(D523:I523)</f>
        <v>0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84">
        <f>SUM(K523:S523)</f>
        <v>2</v>
      </c>
      <c r="K523" s="13">
        <v>2</v>
      </c>
      <c r="L523" s="1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 s="84">
        <f>SUM(U523:AC523)</f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 s="84">
        <v>0</v>
      </c>
      <c r="AE523" s="89">
        <f>SUM(C523,J523,T523,AD523,)</f>
        <v>2</v>
      </c>
    </row>
    <row r="524">
      <c r="A524" s="61" t="str">
        <f>DATA!A523</f>
        <v>VŠMU (VSMU)</v>
      </c>
      <c r="B524" s="97" t="str">
        <f>DATA!C523&amp;" - "&amp;DATA!B523</f>
        <v>Herec v hlavnej úlohe - ZM1</v>
      </c>
      <c r="C524" s="84">
        <f>SUM(D524:I524)</f>
        <v>0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84">
        <f>SUM(K524:S524)</f>
        <v>4</v>
      </c>
      <c r="K524" s="13">
        <v>4</v>
      </c>
      <c r="L524" s="13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 s="84">
        <f>SUM(U524:AC524)</f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 s="84">
        <v>0</v>
      </c>
      <c r="AE524" s="89">
        <f>SUM(C524,J524,T524,AD524,)</f>
        <v>4</v>
      </c>
    </row>
    <row r="525">
      <c r="A525" s="61" t="str">
        <f>DATA!A524</f>
        <v>VŠMU (VSMU)</v>
      </c>
      <c r="B525" s="97" t="str">
        <f>DATA!C524&amp;" - "&amp;DATA!B524</f>
        <v>Choreograf - ZM1</v>
      </c>
      <c r="C525" s="84">
        <f>SUM(D525:I525)</f>
        <v>0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84">
        <f>SUM(K525:S525)</f>
        <v>1</v>
      </c>
      <c r="K525" s="13">
        <v>1</v>
      </c>
      <c r="L525" s="13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 s="84">
        <f>SUM(U525:AC525)</f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 s="84">
        <v>0</v>
      </c>
      <c r="AE525" s="89">
        <f>SUM(C525,J525,T525,AD525,)</f>
        <v>1</v>
      </c>
    </row>
    <row r="526">
      <c r="A526" s="61" t="str">
        <f>DATA!A525</f>
        <v>VŠMU (VSMU)</v>
      </c>
      <c r="B526" s="97" t="str">
        <f>DATA!C525&amp;" - "&amp;DATA!B525</f>
        <v>Inštrumentalista - ZM1</v>
      </c>
      <c r="C526" s="84">
        <f>SUM(D526:I526)</f>
        <v>0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  <c r="J526" s="84">
        <f>SUM(K526:S526)</f>
        <v>2</v>
      </c>
      <c r="K526" s="13">
        <v>2</v>
      </c>
      <c r="L526" s="13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 s="84">
        <f>SUM(U526:AC526)</f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 s="84">
        <v>0</v>
      </c>
      <c r="AE526" s="89">
        <f>SUM(C526,J526,T526,AD526,)</f>
        <v>2</v>
      </c>
    </row>
    <row r="527">
      <c r="A527" s="61" t="str">
        <f>DATA!A526</f>
        <v>VŠMU (VSMU)</v>
      </c>
      <c r="B527" s="97" t="str">
        <f>DATA!C526&amp;" - "&amp;DATA!B526</f>
        <v>Inštrumentalista - sólista - ZM1</v>
      </c>
      <c r="C527" s="84">
        <f>SUM(D527:I527)</f>
        <v>0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  <c r="J527" s="84">
        <f>SUM(K527:S527)</f>
        <v>1</v>
      </c>
      <c r="K527" s="13">
        <v>1</v>
      </c>
      <c r="L527" s="13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 s="84">
        <f>SUM(U527:AC527)</f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 s="84">
        <v>0</v>
      </c>
      <c r="AE527" s="89">
        <f>SUM(C527,J527,T527,AD527,)</f>
        <v>1</v>
      </c>
    </row>
    <row r="528">
      <c r="A528" s="61" t="str">
        <f>DATA!A527</f>
        <v>VŠMU (VSMU)</v>
      </c>
      <c r="B528" s="97" t="str">
        <f>DATA!C527&amp;" - "&amp;DATA!B527</f>
        <v>Kostýmový výtvarník - ZM1</v>
      </c>
      <c r="C528" s="84">
        <f>SUM(D528:I528)</f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84">
        <f>SUM(K528:S528)</f>
        <v>2</v>
      </c>
      <c r="K528" s="13">
        <v>2</v>
      </c>
      <c r="L528" s="13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 s="84">
        <f>SUM(U528:AC528)</f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 s="84">
        <v>0</v>
      </c>
      <c r="AE528" s="89">
        <f>SUM(C528,J528,T528,AD528,)</f>
        <v>2</v>
      </c>
    </row>
    <row r="529">
      <c r="A529" s="61" t="str">
        <f>DATA!A528</f>
        <v>VŠMU (VSMU)</v>
      </c>
      <c r="B529" s="97" t="str">
        <f>DATA!C528&amp;" - "&amp;DATA!B528</f>
        <v>Režisér - ZM1</v>
      </c>
      <c r="C529" s="84">
        <f>SUM(D529:I529)</f>
        <v>0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  <c r="I529" s="13">
        <v>0</v>
      </c>
      <c r="J529" s="84">
        <f>SUM(K529:S529)</f>
        <v>3</v>
      </c>
      <c r="K529" s="13">
        <v>3</v>
      </c>
      <c r="L529" s="13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 s="84">
        <f>SUM(U529:AC529)</f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 s="84">
        <v>0</v>
      </c>
      <c r="AE529" s="89">
        <f>SUM(C529,J529,T529,AD529,)</f>
        <v>3</v>
      </c>
    </row>
    <row r="530">
      <c r="A530" s="61" t="str">
        <f>DATA!A529</f>
        <v>VŠMU (VSMU)</v>
      </c>
      <c r="B530" s="97" t="str">
        <f>DATA!C529&amp;" - "&amp;DATA!B529</f>
        <v>Scénograf - ZM1</v>
      </c>
      <c r="C530" s="84">
        <f>SUM(D530:I530)</f>
        <v>0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84">
        <f>SUM(K530:S530)</f>
        <v>2</v>
      </c>
      <c r="K530" s="13">
        <v>2</v>
      </c>
      <c r="L530" s="13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 s="84">
        <f>SUM(U530:AC530)</f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 s="84">
        <v>0</v>
      </c>
      <c r="AE530" s="89">
        <f>SUM(C530,J530,T530,AD530,)</f>
        <v>2</v>
      </c>
    </row>
    <row r="531">
      <c r="A531" s="61" t="str">
        <f>DATA!A530</f>
        <v>VŠMU (VSMU)</v>
      </c>
      <c r="B531" s="97" t="str">
        <f>DATA!C530&amp;" - "&amp;DATA!B530</f>
        <v>Umelecký vedúci - ZM1</v>
      </c>
      <c r="C531" s="84">
        <f>SUM(D531:I531)</f>
        <v>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  <c r="J531" s="84">
        <f>SUM(K531:S531)</f>
        <v>1</v>
      </c>
      <c r="K531" s="13">
        <v>1</v>
      </c>
      <c r="L531" s="13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 s="84">
        <f>SUM(U531:AC531)</f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 s="84">
        <v>0</v>
      </c>
      <c r="AE531" s="89">
        <f>SUM(C531,J531,T531,AD531,)</f>
        <v>1</v>
      </c>
    </row>
    <row r="532">
      <c r="A532" s="61" t="str">
        <f>DATA!A531</f>
        <v>VŠMU (VSMU)</v>
      </c>
      <c r="B532" s="97" t="str">
        <f>DATA!C531&amp;" - "&amp;DATA!B531</f>
        <v>Dramaturg - ZM2</v>
      </c>
      <c r="C532" s="84">
        <f>SUM(D532:I532)</f>
        <v>0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  <c r="J532" s="84">
        <f>SUM(K532:S532)</f>
        <v>1</v>
      </c>
      <c r="K532" s="13">
        <v>0</v>
      </c>
      <c r="L532" s="13">
        <v>1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 s="84">
        <f>SUM(U532:AC532)</f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 s="84">
        <v>0</v>
      </c>
      <c r="AE532" s="89">
        <f>SUM(C532,J532,T532,AD532,)</f>
        <v>1</v>
      </c>
    </row>
    <row r="533">
      <c r="A533" s="61" t="str">
        <f>DATA!A532</f>
        <v>VŠMU (VSMU)</v>
      </c>
      <c r="B533" s="97" t="str">
        <f>DATA!C532&amp;" - "&amp;DATA!B532</f>
        <v>Inštrumentalista - ZM2</v>
      </c>
      <c r="C533" s="84">
        <f>SUM(D533:I533)</f>
        <v>0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  <c r="I533" s="13">
        <v>0</v>
      </c>
      <c r="J533" s="84">
        <f>SUM(K533:S533)</f>
        <v>5</v>
      </c>
      <c r="K533" s="13">
        <v>0</v>
      </c>
      <c r="L533" s="13">
        <v>5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 s="84">
        <f>SUM(U533:AC533)</f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 s="84">
        <v>0</v>
      </c>
      <c r="AE533" s="89">
        <f>SUM(C533,J533,T533,AD533,)</f>
        <v>5</v>
      </c>
    </row>
    <row r="534">
      <c r="A534" s="61" t="str">
        <f>DATA!A533</f>
        <v>VŠMU (VSMU)</v>
      </c>
      <c r="B534" s="97" t="str">
        <f>DATA!C533&amp;" - "&amp;DATA!B533</f>
        <v>Inštrumentalista - sólista - ZM2</v>
      </c>
      <c r="C534" s="84">
        <f>SUM(D534:I534)</f>
        <v>0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84">
        <f>SUM(K534:S534)</f>
        <v>2</v>
      </c>
      <c r="K534" s="13">
        <v>0</v>
      </c>
      <c r="L534" s="13">
        <v>2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 s="84">
        <f>SUM(U534:AC534)</f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 s="84">
        <v>0</v>
      </c>
      <c r="AE534" s="89">
        <f>SUM(C534,J534,T534,AD534,)</f>
        <v>2</v>
      </c>
    </row>
    <row r="535">
      <c r="A535" s="61" t="str">
        <f>DATA!A534</f>
        <v>VŠMU (VSMU)</v>
      </c>
      <c r="B535" s="97" t="str">
        <f>DATA!C534&amp;" - "&amp;DATA!B534</f>
        <v>Autor hudby - ZM3</v>
      </c>
      <c r="C535" s="84">
        <f>SUM(D535:I535)</f>
        <v>0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84">
        <f>SUM(K535:S535)</f>
        <v>4</v>
      </c>
      <c r="K535" s="13">
        <v>0</v>
      </c>
      <c r="L535" s="13">
        <v>0</v>
      </c>
      <c r="M535">
        <v>4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 s="84">
        <f>SUM(U535:AC535)</f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 s="84">
        <v>0</v>
      </c>
      <c r="AE535" s="89">
        <f>SUM(C535,J535,T535,AD535,)</f>
        <v>4</v>
      </c>
    </row>
    <row r="536">
      <c r="A536" s="61" t="str">
        <f>DATA!A535</f>
        <v>VŠMU (VSMU)</v>
      </c>
      <c r="B536" s="97" t="str">
        <f>DATA!C535&amp;" - "&amp;DATA!B535</f>
        <v>Dirigent - ZM3</v>
      </c>
      <c r="C536" s="84">
        <f>SUM(D536:I536)</f>
        <v>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84">
        <f>SUM(K536:S536)</f>
        <v>1</v>
      </c>
      <c r="K536" s="13">
        <v>0</v>
      </c>
      <c r="L536" s="13">
        <v>0</v>
      </c>
      <c r="M536">
        <v>1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 s="84">
        <f>SUM(U536:AC536)</f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 s="84">
        <v>0</v>
      </c>
      <c r="AE536" s="89">
        <f>SUM(C536,J536,T536,AD536,)</f>
        <v>1</v>
      </c>
    </row>
    <row r="537">
      <c r="A537" s="61" t="str">
        <f>DATA!A536</f>
        <v>VŠMU (VSMU)</v>
      </c>
      <c r="B537" s="97" t="str">
        <f>DATA!C536&amp;" - "&amp;DATA!B536</f>
        <v>Inštrumentalista - ZM3</v>
      </c>
      <c r="C537" s="84">
        <f>SUM(D537:I537)</f>
        <v>0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84">
        <f>SUM(K537:S537)</f>
        <v>5</v>
      </c>
      <c r="K537" s="13">
        <v>0</v>
      </c>
      <c r="L537" s="13">
        <v>0</v>
      </c>
      <c r="M537">
        <v>5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 s="84">
        <f>SUM(U537:AC537)</f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 s="84">
        <v>0</v>
      </c>
      <c r="AE537" s="89">
        <f>SUM(C537,J537,T537,AD537,)</f>
        <v>5</v>
      </c>
    </row>
    <row r="538">
      <c r="A538" s="61" t="str">
        <f>DATA!A537</f>
        <v>VŠMU (VSMU)</v>
      </c>
      <c r="B538" s="97" t="str">
        <f>DATA!C537&amp;" - "&amp;DATA!B537</f>
        <v>Inštrumentalista - sólista - ZM3</v>
      </c>
      <c r="C538" s="84">
        <f>SUM(D538:I538)</f>
        <v>0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84">
        <f>SUM(K538:S538)</f>
        <v>27</v>
      </c>
      <c r="K538" s="13">
        <v>0</v>
      </c>
      <c r="L538" s="13">
        <v>0</v>
      </c>
      <c r="M538">
        <v>27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 s="84">
        <f>SUM(U538:AC538)</f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 s="84">
        <v>0</v>
      </c>
      <c r="AE538" s="89">
        <f>SUM(C538,J538,T538,AD538,)</f>
        <v>27</v>
      </c>
    </row>
    <row r="539">
      <c r="A539" s="61" t="str">
        <f>DATA!A538</f>
        <v>VŠMU (VSMU)</v>
      </c>
      <c r="B539" s="97" t="str">
        <f>DATA!C538&amp;" - "&amp;DATA!B538</f>
        <v>Autor svetelného dizajnu - ZN1</v>
      </c>
      <c r="C539" s="84">
        <f>SUM(D539:I539)</f>
        <v>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3">
        <v>0</v>
      </c>
      <c r="J539" s="84">
        <f>SUM(K539:S539)</f>
        <v>1</v>
      </c>
      <c r="K539" s="13">
        <v>0</v>
      </c>
      <c r="L539" s="13">
        <v>0</v>
      </c>
      <c r="M539">
        <v>0</v>
      </c>
      <c r="N539">
        <v>1</v>
      </c>
      <c r="O539">
        <v>0</v>
      </c>
      <c r="P539">
        <v>0</v>
      </c>
      <c r="Q539">
        <v>0</v>
      </c>
      <c r="R539">
        <v>0</v>
      </c>
      <c r="S539">
        <v>0</v>
      </c>
      <c r="T539" s="84">
        <f>SUM(U539:AC539)</f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 s="84">
        <v>0</v>
      </c>
      <c r="AE539" s="89">
        <f>SUM(C539,J539,T539,AD539,)</f>
        <v>1</v>
      </c>
    </row>
    <row r="540">
      <c r="A540" s="61" t="str">
        <f>DATA!A539</f>
        <v>VŠMU (VSMU)</v>
      </c>
      <c r="B540" s="97" t="str">
        <f>DATA!C539&amp;" - "&amp;DATA!B539</f>
        <v>Dramaturg - ZN1</v>
      </c>
      <c r="C540" s="84">
        <f>SUM(D540:I540)</f>
        <v>0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3">
        <v>0</v>
      </c>
      <c r="J540" s="84">
        <f>SUM(K540:S540)</f>
        <v>4</v>
      </c>
      <c r="K540" s="13">
        <v>0</v>
      </c>
      <c r="L540" s="13">
        <v>0</v>
      </c>
      <c r="M540">
        <v>0</v>
      </c>
      <c r="N540">
        <v>4</v>
      </c>
      <c r="O540">
        <v>0</v>
      </c>
      <c r="P540">
        <v>0</v>
      </c>
      <c r="Q540">
        <v>0</v>
      </c>
      <c r="R540">
        <v>0</v>
      </c>
      <c r="S540">
        <v>0</v>
      </c>
      <c r="T540" s="84">
        <f>SUM(U540:AC540)</f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 s="84">
        <v>0</v>
      </c>
      <c r="AE540" s="89">
        <f>SUM(C540,J540,T540,AD540,)</f>
        <v>4</v>
      </c>
    </row>
    <row r="541">
      <c r="A541" s="61" t="str">
        <f>DATA!A540</f>
        <v>VŠMU (VSMU)</v>
      </c>
      <c r="B541" s="97" t="str">
        <f>DATA!C540&amp;" - "&amp;DATA!B540</f>
        <v>Herec v hlavnej úlohe - ZN1</v>
      </c>
      <c r="C541" s="84">
        <f>SUM(D541:I541)</f>
        <v>0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0</v>
      </c>
      <c r="J541" s="84">
        <f>SUM(K541:S541)</f>
        <v>1</v>
      </c>
      <c r="K541" s="13">
        <v>0</v>
      </c>
      <c r="L541" s="13">
        <v>0</v>
      </c>
      <c r="M541">
        <v>0</v>
      </c>
      <c r="N541">
        <v>1</v>
      </c>
      <c r="O541">
        <v>0</v>
      </c>
      <c r="P541">
        <v>0</v>
      </c>
      <c r="Q541">
        <v>0</v>
      </c>
      <c r="R541">
        <v>0</v>
      </c>
      <c r="S541">
        <v>0</v>
      </c>
      <c r="T541" s="84">
        <f>SUM(U541:AC541)</f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 s="84">
        <v>0</v>
      </c>
      <c r="AE541" s="89">
        <f>SUM(C541,J541,T541,AD541,)</f>
        <v>1</v>
      </c>
    </row>
    <row r="542">
      <c r="A542" s="61" t="str">
        <f>DATA!A541</f>
        <v>VŠMU (VSMU)</v>
      </c>
      <c r="B542" s="97" t="str">
        <f>DATA!C541&amp;" - "&amp;DATA!B541</f>
        <v>Choreograf - ZN1</v>
      </c>
      <c r="C542" s="84">
        <f>SUM(D542:I542)</f>
        <v>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3">
        <v>0</v>
      </c>
      <c r="J542" s="84">
        <f>SUM(K542:S542)</f>
        <v>2</v>
      </c>
      <c r="K542" s="13">
        <v>0</v>
      </c>
      <c r="L542" s="13">
        <v>0</v>
      </c>
      <c r="M542">
        <v>0</v>
      </c>
      <c r="N542">
        <v>2</v>
      </c>
      <c r="O542">
        <v>0</v>
      </c>
      <c r="P542">
        <v>0</v>
      </c>
      <c r="Q542">
        <v>0</v>
      </c>
      <c r="R542">
        <v>0</v>
      </c>
      <c r="S542">
        <v>0</v>
      </c>
      <c r="T542" s="84">
        <f>SUM(U542:AC542)</f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 s="84">
        <v>0</v>
      </c>
      <c r="AE542" s="89">
        <f>SUM(C542,J542,T542,AD542,)</f>
        <v>2</v>
      </c>
    </row>
    <row r="543">
      <c r="A543" s="61" t="str">
        <f>DATA!A542</f>
        <v>VŠMU (VSMU)</v>
      </c>
      <c r="B543" s="97" t="str">
        <f>DATA!C542&amp;" - "&amp;DATA!B542</f>
        <v>Inštrumentalista - ZN1</v>
      </c>
      <c r="C543" s="84">
        <f>SUM(D543:I543)</f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0</v>
      </c>
      <c r="J543" s="84">
        <f>SUM(K543:S543)</f>
        <v>7</v>
      </c>
      <c r="K543" s="13">
        <v>0</v>
      </c>
      <c r="L543" s="13">
        <v>0</v>
      </c>
      <c r="M543">
        <v>0</v>
      </c>
      <c r="N543">
        <v>7</v>
      </c>
      <c r="O543">
        <v>0</v>
      </c>
      <c r="P543">
        <v>0</v>
      </c>
      <c r="Q543">
        <v>0</v>
      </c>
      <c r="R543">
        <v>0</v>
      </c>
      <c r="S543">
        <v>0</v>
      </c>
      <c r="T543" s="84">
        <f>SUM(U543:AC543)</f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 s="84">
        <v>0</v>
      </c>
      <c r="AE543" s="89">
        <f>SUM(C543,J543,T543,AD543,)</f>
        <v>7</v>
      </c>
    </row>
    <row r="544">
      <c r="A544" s="61" t="str">
        <f>DATA!A543</f>
        <v>VŠMU (VSMU)</v>
      </c>
      <c r="B544" s="97" t="str">
        <f>DATA!C543&amp;" - "&amp;DATA!B543</f>
        <v>Inštrumentalista - sólista - ZN1</v>
      </c>
      <c r="C544" s="84">
        <f>SUM(D544:I544)</f>
        <v>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0</v>
      </c>
      <c r="J544" s="84">
        <f>SUM(K544:S544)</f>
        <v>3</v>
      </c>
      <c r="K544" s="13">
        <v>0</v>
      </c>
      <c r="L544" s="13">
        <v>0</v>
      </c>
      <c r="M544">
        <v>0</v>
      </c>
      <c r="N544">
        <v>3</v>
      </c>
      <c r="O544">
        <v>0</v>
      </c>
      <c r="P544">
        <v>0</v>
      </c>
      <c r="Q544">
        <v>0</v>
      </c>
      <c r="R544">
        <v>0</v>
      </c>
      <c r="S544">
        <v>0</v>
      </c>
      <c r="T544" s="84">
        <f>SUM(U544:AC544)</f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 s="84">
        <v>0</v>
      </c>
      <c r="AE544" s="89">
        <f>SUM(C544,J544,T544,AD544,)</f>
        <v>3</v>
      </c>
    </row>
    <row r="545">
      <c r="A545" s="61" t="str">
        <f>DATA!A544</f>
        <v>VŠMU (VSMU)</v>
      </c>
      <c r="B545" s="97" t="str">
        <f>DATA!C544&amp;" - "&amp;DATA!B544</f>
        <v>Prekladateľ - ZN1</v>
      </c>
      <c r="C545" s="84">
        <f>SUM(D545:I545)</f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84">
        <f>SUM(K545:S545)</f>
        <v>1</v>
      </c>
      <c r="K545" s="13">
        <v>0</v>
      </c>
      <c r="L545" s="13">
        <v>0</v>
      </c>
      <c r="M545">
        <v>0</v>
      </c>
      <c r="N545">
        <v>1</v>
      </c>
      <c r="O545">
        <v>0</v>
      </c>
      <c r="P545">
        <v>0</v>
      </c>
      <c r="Q545">
        <v>0</v>
      </c>
      <c r="R545">
        <v>0</v>
      </c>
      <c r="S545">
        <v>0</v>
      </c>
      <c r="T545" s="84">
        <f>SUM(U545:AC545)</f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 s="84">
        <v>0</v>
      </c>
      <c r="AE545" s="89">
        <f>SUM(C545,J545,T545,AD545,)</f>
        <v>1</v>
      </c>
    </row>
    <row r="546">
      <c r="A546" s="61" t="str">
        <f>DATA!A545</f>
        <v>VŠMU (VSMU)</v>
      </c>
      <c r="B546" s="97" t="str">
        <f>DATA!C545&amp;" - "&amp;DATA!B545</f>
        <v>Režisér - ZN1</v>
      </c>
      <c r="C546" s="84">
        <f>SUM(D546:I546)</f>
        <v>0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  <c r="I546" s="13">
        <v>0</v>
      </c>
      <c r="J546" s="84">
        <f>SUM(K546:S546)</f>
        <v>5</v>
      </c>
      <c r="K546" s="13">
        <v>0</v>
      </c>
      <c r="L546" s="13">
        <v>0</v>
      </c>
      <c r="M546">
        <v>0</v>
      </c>
      <c r="N546">
        <v>5</v>
      </c>
      <c r="O546">
        <v>0</v>
      </c>
      <c r="P546">
        <v>0</v>
      </c>
      <c r="Q546">
        <v>0</v>
      </c>
      <c r="R546">
        <v>0</v>
      </c>
      <c r="S546">
        <v>0</v>
      </c>
      <c r="T546" s="84">
        <f>SUM(U546:AC546)</f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 s="84">
        <v>0</v>
      </c>
      <c r="AE546" s="89">
        <f>SUM(C546,J546,T546,AD546,)</f>
        <v>5</v>
      </c>
    </row>
    <row r="547">
      <c r="A547" s="61" t="str">
        <f>DATA!A546</f>
        <v>VŠMU (VSMU)</v>
      </c>
      <c r="B547" s="97" t="str">
        <f>DATA!C546&amp;" - "&amp;DATA!B546</f>
        <v>Spevák - sólista - ZN1</v>
      </c>
      <c r="C547" s="84">
        <f>SUM(D547:I547)</f>
        <v>0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  <c r="I547" s="13">
        <v>0</v>
      </c>
      <c r="J547" s="84">
        <f>SUM(K547:S547)</f>
        <v>2</v>
      </c>
      <c r="K547" s="13">
        <v>0</v>
      </c>
      <c r="L547" s="13">
        <v>0</v>
      </c>
      <c r="M547">
        <v>0</v>
      </c>
      <c r="N547">
        <v>2</v>
      </c>
      <c r="O547">
        <v>0</v>
      </c>
      <c r="P547">
        <v>0</v>
      </c>
      <c r="Q547">
        <v>0</v>
      </c>
      <c r="R547">
        <v>0</v>
      </c>
      <c r="S547">
        <v>0</v>
      </c>
      <c r="T547" s="84">
        <f>SUM(U547:AC547)</f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 s="84">
        <v>0</v>
      </c>
      <c r="AE547" s="89">
        <f>SUM(C547,J547,T547,AD547,)</f>
        <v>2</v>
      </c>
    </row>
    <row r="548">
      <c r="A548" s="61" t="str">
        <f>DATA!A547</f>
        <v>VŠMU (VSMU)</v>
      </c>
      <c r="B548" s="97" t="str">
        <f>DATA!C547&amp;" - "&amp;DATA!B547</f>
        <v>Autor hudby - ZN2</v>
      </c>
      <c r="C548" s="84">
        <f>SUM(D548:I548)</f>
        <v>0</v>
      </c>
      <c r="D548" s="13">
        <v>0</v>
      </c>
      <c r="E548" s="13">
        <v>0</v>
      </c>
      <c r="F548" s="13">
        <v>0</v>
      </c>
      <c r="G548" s="13">
        <v>0</v>
      </c>
      <c r="H548" s="13">
        <v>0</v>
      </c>
      <c r="I548" s="13">
        <v>0</v>
      </c>
      <c r="J548" s="84">
        <f>SUM(K548:S548)</f>
        <v>1</v>
      </c>
      <c r="K548" s="13">
        <v>0</v>
      </c>
      <c r="L548" s="13">
        <v>0</v>
      </c>
      <c r="M548">
        <v>0</v>
      </c>
      <c r="N548">
        <v>0</v>
      </c>
      <c r="O548">
        <v>1</v>
      </c>
      <c r="P548">
        <v>0</v>
      </c>
      <c r="Q548">
        <v>0</v>
      </c>
      <c r="R548">
        <v>0</v>
      </c>
      <c r="S548">
        <v>0</v>
      </c>
      <c r="T548" s="84">
        <f>SUM(U548:AC548)</f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 s="84">
        <v>0</v>
      </c>
      <c r="AE548" s="89">
        <f>SUM(C548,J548,T548,AD548,)</f>
        <v>1</v>
      </c>
    </row>
    <row r="549">
      <c r="A549" s="61" t="str">
        <f>DATA!A548</f>
        <v>VŠMU (VSMU)</v>
      </c>
      <c r="B549" s="97" t="str">
        <f>DATA!C548&amp;" - "&amp;DATA!B548</f>
        <v>Dirigent - ZN2</v>
      </c>
      <c r="C549" s="84">
        <f>SUM(D549:I549)</f>
        <v>0</v>
      </c>
      <c r="D549" s="13">
        <v>0</v>
      </c>
      <c r="E549" s="13">
        <v>0</v>
      </c>
      <c r="F549" s="13">
        <v>0</v>
      </c>
      <c r="G549" s="13">
        <v>0</v>
      </c>
      <c r="H549" s="13">
        <v>0</v>
      </c>
      <c r="I549" s="13">
        <v>0</v>
      </c>
      <c r="J549" s="84">
        <f>SUM(K549:S549)</f>
        <v>1</v>
      </c>
      <c r="K549" s="13">
        <v>0</v>
      </c>
      <c r="L549" s="13">
        <v>0</v>
      </c>
      <c r="M549">
        <v>0</v>
      </c>
      <c r="N549">
        <v>0</v>
      </c>
      <c r="O549">
        <v>1</v>
      </c>
      <c r="P549">
        <v>0</v>
      </c>
      <c r="Q549">
        <v>0</v>
      </c>
      <c r="R549">
        <v>0</v>
      </c>
      <c r="S549">
        <v>0</v>
      </c>
      <c r="T549" s="84">
        <f>SUM(U549:AC549)</f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 s="84">
        <v>0</v>
      </c>
      <c r="AE549" s="89">
        <f>SUM(C549,J549,T549,AD549,)</f>
        <v>1</v>
      </c>
    </row>
    <row r="550">
      <c r="A550" s="61" t="str">
        <f>DATA!A549</f>
        <v>VŠMU (VSMU)</v>
      </c>
      <c r="B550" s="97" t="str">
        <f>DATA!C549&amp;" - "&amp;DATA!B549</f>
        <v>Inštrumentalista - ZN2</v>
      </c>
      <c r="C550" s="84">
        <f>SUM(D550:I550)</f>
        <v>0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  <c r="I550" s="13">
        <v>0</v>
      </c>
      <c r="J550" s="84">
        <f>SUM(K550:S550)</f>
        <v>17</v>
      </c>
      <c r="K550" s="13">
        <v>0</v>
      </c>
      <c r="L550" s="13">
        <v>0</v>
      </c>
      <c r="M550">
        <v>0</v>
      </c>
      <c r="N550">
        <v>0</v>
      </c>
      <c r="O550">
        <v>17</v>
      </c>
      <c r="P550">
        <v>0</v>
      </c>
      <c r="Q550">
        <v>0</v>
      </c>
      <c r="R550">
        <v>0</v>
      </c>
      <c r="S550">
        <v>0</v>
      </c>
      <c r="T550" s="84">
        <f>SUM(U550:AC550)</f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 s="84">
        <v>0</v>
      </c>
      <c r="AE550" s="89">
        <f>SUM(C550,J550,T550,AD550,)</f>
        <v>17</v>
      </c>
    </row>
    <row r="551">
      <c r="A551" s="61" t="str">
        <f>DATA!A550</f>
        <v>VŠMU (VSMU)</v>
      </c>
      <c r="B551" s="97" t="str">
        <f>DATA!C550&amp;" - "&amp;DATA!B550</f>
        <v>Inštrumentalista - sólista - ZN2</v>
      </c>
      <c r="C551" s="84">
        <f>SUM(D551:I551)</f>
        <v>0</v>
      </c>
      <c r="D551" s="13">
        <v>0</v>
      </c>
      <c r="E551" s="13">
        <v>0</v>
      </c>
      <c r="F551" s="13">
        <v>0</v>
      </c>
      <c r="G551" s="13">
        <v>0</v>
      </c>
      <c r="H551" s="13">
        <v>0</v>
      </c>
      <c r="I551" s="13">
        <v>0</v>
      </c>
      <c r="J551" s="84">
        <f>SUM(K551:S551)</f>
        <v>3</v>
      </c>
      <c r="K551" s="13">
        <v>0</v>
      </c>
      <c r="L551" s="13">
        <v>0</v>
      </c>
      <c r="M551">
        <v>0</v>
      </c>
      <c r="N551">
        <v>0</v>
      </c>
      <c r="O551">
        <v>3</v>
      </c>
      <c r="P551">
        <v>0</v>
      </c>
      <c r="Q551">
        <v>0</v>
      </c>
      <c r="R551">
        <v>0</v>
      </c>
      <c r="S551">
        <v>0</v>
      </c>
      <c r="T551" s="84">
        <f>SUM(U551:AC551)</f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 s="84">
        <v>0</v>
      </c>
      <c r="AE551" s="89">
        <f>SUM(C551,J551,T551,AD551,)</f>
        <v>3</v>
      </c>
    </row>
    <row r="552">
      <c r="A552" s="61" t="str">
        <f>DATA!A551</f>
        <v>VŠMU (VSMU)</v>
      </c>
      <c r="B552" s="97" t="str">
        <f>DATA!C551&amp;" - "&amp;DATA!B551</f>
        <v>Spevák - sólista - ZN2</v>
      </c>
      <c r="C552" s="84">
        <f>SUM(D552:I552)</f>
        <v>0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84">
        <f>SUM(K552:S552)</f>
        <v>1</v>
      </c>
      <c r="K552" s="13">
        <v>0</v>
      </c>
      <c r="L552" s="13">
        <v>0</v>
      </c>
      <c r="M552">
        <v>0</v>
      </c>
      <c r="N552">
        <v>0</v>
      </c>
      <c r="O552">
        <v>1</v>
      </c>
      <c r="P552">
        <v>0</v>
      </c>
      <c r="Q552">
        <v>0</v>
      </c>
      <c r="R552">
        <v>0</v>
      </c>
      <c r="S552">
        <v>0</v>
      </c>
      <c r="T552" s="84">
        <f>SUM(U552:AC552)</f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 s="84">
        <v>0</v>
      </c>
      <c r="AE552" s="89">
        <f>SUM(C552,J552,T552,AD552,)</f>
        <v>1</v>
      </c>
    </row>
    <row r="553">
      <c r="A553" s="61" t="str">
        <f>DATA!A552</f>
        <v>VŠMU (VSMU)</v>
      </c>
      <c r="B553" s="97" t="str">
        <f>DATA!C552&amp;" - "&amp;DATA!B552</f>
        <v>Autor hudby - ZN3</v>
      </c>
      <c r="C553" s="84">
        <f>SUM(D553:I553)</f>
        <v>0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84">
        <f>SUM(K553:S553)</f>
        <v>1</v>
      </c>
      <c r="K553" s="13">
        <v>0</v>
      </c>
      <c r="L553" s="13">
        <v>0</v>
      </c>
      <c r="M553">
        <v>0</v>
      </c>
      <c r="N553">
        <v>0</v>
      </c>
      <c r="O553">
        <v>0</v>
      </c>
      <c r="P553">
        <v>1</v>
      </c>
      <c r="Q553">
        <v>0</v>
      </c>
      <c r="R553">
        <v>0</v>
      </c>
      <c r="S553">
        <v>0</v>
      </c>
      <c r="T553" s="84">
        <f>SUM(U553:AC553)</f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 s="84">
        <v>0</v>
      </c>
      <c r="AE553" s="89">
        <f>SUM(C553,J553,T553,AD553,)</f>
        <v>1</v>
      </c>
    </row>
    <row r="554">
      <c r="A554" s="61" t="str">
        <f>DATA!A553</f>
        <v>VŠMU (VSMU)</v>
      </c>
      <c r="B554" s="97" t="str">
        <f>DATA!C553&amp;" - "&amp;DATA!B553</f>
        <v>Dirigent - ZN3</v>
      </c>
      <c r="C554" s="84">
        <f>SUM(D554:I554)</f>
        <v>0</v>
      </c>
      <c r="D554" s="13">
        <v>0</v>
      </c>
      <c r="E554" s="13">
        <v>0</v>
      </c>
      <c r="F554" s="13">
        <v>0</v>
      </c>
      <c r="G554" s="13">
        <v>0</v>
      </c>
      <c r="H554" s="13">
        <v>0</v>
      </c>
      <c r="I554" s="13">
        <v>0</v>
      </c>
      <c r="J554" s="84">
        <f>SUM(K554:S554)</f>
        <v>4</v>
      </c>
      <c r="K554" s="13">
        <v>0</v>
      </c>
      <c r="L554" s="13">
        <v>0</v>
      </c>
      <c r="M554">
        <v>0</v>
      </c>
      <c r="N554">
        <v>0</v>
      </c>
      <c r="O554">
        <v>0</v>
      </c>
      <c r="P554">
        <v>4</v>
      </c>
      <c r="Q554">
        <v>0</v>
      </c>
      <c r="R554">
        <v>0</v>
      </c>
      <c r="S554">
        <v>0</v>
      </c>
      <c r="T554" s="84">
        <f>SUM(U554:AC554)</f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 s="84">
        <v>0</v>
      </c>
      <c r="AE554" s="89">
        <f>SUM(C554,J554,T554,AD554,)</f>
        <v>4</v>
      </c>
    </row>
    <row r="555">
      <c r="A555" s="61" t="str">
        <f>DATA!A554</f>
        <v>VŠMU (VSMU)</v>
      </c>
      <c r="B555" s="97" t="str">
        <f>DATA!C554&amp;" - "&amp;DATA!B554</f>
        <v>Inštrumentalista - ZN3</v>
      </c>
      <c r="C555" s="84">
        <f>SUM(D555:I555)</f>
        <v>0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  <c r="I555" s="13">
        <v>0</v>
      </c>
      <c r="J555" s="84">
        <f>SUM(K555:S555)</f>
        <v>25</v>
      </c>
      <c r="K555" s="13">
        <v>0</v>
      </c>
      <c r="L555" s="13">
        <v>0</v>
      </c>
      <c r="M555">
        <v>0</v>
      </c>
      <c r="N555">
        <v>0</v>
      </c>
      <c r="O555">
        <v>0</v>
      </c>
      <c r="P555">
        <v>25</v>
      </c>
      <c r="Q555">
        <v>0</v>
      </c>
      <c r="R555">
        <v>0</v>
      </c>
      <c r="S555">
        <v>0</v>
      </c>
      <c r="T555" s="84">
        <f>SUM(U555:AC555)</f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 s="84">
        <v>0</v>
      </c>
      <c r="AE555" s="89">
        <f>SUM(C555,J555,T555,AD555,)</f>
        <v>25</v>
      </c>
    </row>
    <row r="556">
      <c r="A556" s="61" t="str">
        <f>DATA!A555</f>
        <v>VŠMU (VSMU)</v>
      </c>
      <c r="B556" s="97" t="str">
        <f>DATA!C555&amp;" - "&amp;DATA!B555</f>
        <v>Inštrumentalista - sólista - ZN3</v>
      </c>
      <c r="C556" s="84">
        <f>SUM(D556:I556)</f>
        <v>0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  <c r="I556" s="13">
        <v>0</v>
      </c>
      <c r="J556" s="84">
        <f>SUM(K556:S556)</f>
        <v>11</v>
      </c>
      <c r="K556" s="13">
        <v>0</v>
      </c>
      <c r="L556" s="13">
        <v>0</v>
      </c>
      <c r="M556">
        <v>0</v>
      </c>
      <c r="N556">
        <v>0</v>
      </c>
      <c r="O556">
        <v>0</v>
      </c>
      <c r="P556">
        <v>11</v>
      </c>
      <c r="Q556">
        <v>0</v>
      </c>
      <c r="R556">
        <v>0</v>
      </c>
      <c r="S556">
        <v>0</v>
      </c>
      <c r="T556" s="84">
        <f>SUM(U556:AC556)</f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 s="84">
        <v>0</v>
      </c>
      <c r="AE556" s="89">
        <f>SUM(C556,J556,T556,AD556,)</f>
        <v>11</v>
      </c>
    </row>
    <row r="557">
      <c r="A557" s="61" t="str">
        <f>DATA!A556</f>
        <v>VŠMU (VSMU)</v>
      </c>
      <c r="B557" s="97" t="str">
        <f>DATA!C556&amp;" - "&amp;DATA!B556</f>
        <v>Spevák - ZN3</v>
      </c>
      <c r="C557" s="84">
        <f>SUM(D557:I557)</f>
        <v>0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  <c r="I557" s="13">
        <v>0</v>
      </c>
      <c r="J557" s="84">
        <f>SUM(K557:S557)</f>
        <v>1</v>
      </c>
      <c r="K557" s="13">
        <v>0</v>
      </c>
      <c r="L557" s="13">
        <v>0</v>
      </c>
      <c r="M557">
        <v>0</v>
      </c>
      <c r="N557">
        <v>0</v>
      </c>
      <c r="O557">
        <v>0</v>
      </c>
      <c r="P557">
        <v>1</v>
      </c>
      <c r="Q557">
        <v>0</v>
      </c>
      <c r="R557">
        <v>0</v>
      </c>
      <c r="S557">
        <v>0</v>
      </c>
      <c r="T557" s="84">
        <f>SUM(U557:AC557)</f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 s="84">
        <v>0</v>
      </c>
      <c r="AE557" s="89">
        <f>SUM(C557,J557,T557,AD557,)</f>
        <v>1</v>
      </c>
    </row>
    <row r="558">
      <c r="A558" s="61" t="str">
        <f>DATA!A557</f>
        <v>VŠMU (VSMU)</v>
      </c>
      <c r="B558" s="97" t="str">
        <f>DATA!C557&amp;" - "&amp;DATA!B557</f>
        <v>Spevák - sólista - ZN3</v>
      </c>
      <c r="C558" s="84">
        <f>SUM(D558:I558)</f>
        <v>0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  <c r="I558" s="13">
        <v>0</v>
      </c>
      <c r="J558" s="84">
        <f>SUM(K558:S558)</f>
        <v>4</v>
      </c>
      <c r="K558" s="13">
        <v>0</v>
      </c>
      <c r="L558" s="13">
        <v>0</v>
      </c>
      <c r="M558">
        <v>0</v>
      </c>
      <c r="N558">
        <v>0</v>
      </c>
      <c r="O558">
        <v>0</v>
      </c>
      <c r="P558">
        <v>4</v>
      </c>
      <c r="Q558">
        <v>0</v>
      </c>
      <c r="R558">
        <v>0</v>
      </c>
      <c r="S558">
        <v>0</v>
      </c>
      <c r="T558" s="84">
        <f>SUM(U558:AC558)</f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 s="84">
        <v>0</v>
      </c>
      <c r="AE558" s="89">
        <f>SUM(C558,J558,T558,AD558,)</f>
        <v>4</v>
      </c>
    </row>
    <row r="559">
      <c r="A559" s="61" t="str">
        <f>DATA!A558</f>
        <v>VŠMU (VSMU)</v>
      </c>
      <c r="B559" s="97" t="str">
        <f>DATA!C558&amp;" - "&amp;DATA!B558</f>
        <v>Zbormajster - ZN3</v>
      </c>
      <c r="C559" s="84">
        <f>SUM(D559:I559)</f>
        <v>0</v>
      </c>
      <c r="D559" s="13">
        <v>0</v>
      </c>
      <c r="E559" s="13">
        <v>0</v>
      </c>
      <c r="F559" s="13">
        <v>0</v>
      </c>
      <c r="G559" s="13">
        <v>0</v>
      </c>
      <c r="H559" s="13">
        <v>0</v>
      </c>
      <c r="I559" s="13">
        <v>0</v>
      </c>
      <c r="J559" s="84">
        <f>SUM(K559:S559)</f>
        <v>1</v>
      </c>
      <c r="K559" s="13">
        <v>0</v>
      </c>
      <c r="L559" s="13">
        <v>0</v>
      </c>
      <c r="M559">
        <v>0</v>
      </c>
      <c r="N559">
        <v>0</v>
      </c>
      <c r="O559">
        <v>0</v>
      </c>
      <c r="P559">
        <v>1</v>
      </c>
      <c r="Q559">
        <v>0</v>
      </c>
      <c r="R559">
        <v>0</v>
      </c>
      <c r="S559">
        <v>0</v>
      </c>
      <c r="T559" s="84">
        <f>SUM(U559:AC559)</f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 s="84">
        <v>0</v>
      </c>
      <c r="AE559" s="89">
        <f>SUM(C559,J559,T559,AD559,)</f>
        <v>1</v>
      </c>
    </row>
    <row r="560">
      <c r="A560" s="61" t="str">
        <f>DATA!A559</f>
        <v>VŠVU (VŠVU)</v>
      </c>
      <c r="B560" s="97" t="str">
        <f>DATA!C559&amp;" - "&amp;DATA!B559</f>
        <v>Autor 3D modelov - EM1</v>
      </c>
      <c r="C560" s="84">
        <f>SUM(D560:I560)</f>
        <v>1</v>
      </c>
      <c r="D560" s="13">
        <v>1</v>
      </c>
      <c r="E560" s="13">
        <v>0</v>
      </c>
      <c r="F560" s="13">
        <v>0</v>
      </c>
      <c r="G560" s="13">
        <v>0</v>
      </c>
      <c r="H560" s="13">
        <v>0</v>
      </c>
      <c r="I560" s="13">
        <v>0</v>
      </c>
      <c r="J560" s="84">
        <f>SUM(K560:S560)</f>
        <v>0</v>
      </c>
      <c r="K560" s="13">
        <v>0</v>
      </c>
      <c r="L560" s="13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 s="84">
        <f>SUM(U560:AC560)</f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 s="84">
        <v>0</v>
      </c>
      <c r="AE560" s="89">
        <f>SUM(C560,J560,T560,AD560,)</f>
        <v>1</v>
      </c>
    </row>
    <row r="561">
      <c r="A561" s="61" t="str">
        <f>DATA!A560</f>
        <v>VŠVU (VŠVU)</v>
      </c>
      <c r="B561" s="97" t="str">
        <f>DATA!C560&amp;" - "&amp;DATA!B560</f>
        <v>Dizajnér - EM1</v>
      </c>
      <c r="C561" s="84">
        <f>SUM(D561:I561)</f>
        <v>17</v>
      </c>
      <c r="D561" s="13">
        <v>17</v>
      </c>
      <c r="E561" s="13">
        <v>0</v>
      </c>
      <c r="F561" s="13">
        <v>0</v>
      </c>
      <c r="G561" s="13">
        <v>0</v>
      </c>
      <c r="H561" s="13">
        <v>0</v>
      </c>
      <c r="I561" s="13">
        <v>0</v>
      </c>
      <c r="J561" s="84">
        <f>SUM(K561:S561)</f>
        <v>0</v>
      </c>
      <c r="K561" s="13">
        <v>0</v>
      </c>
      <c r="L561" s="13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 s="84">
        <f>SUM(U561:AC561)</f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 s="84">
        <v>0</v>
      </c>
      <c r="AE561" s="89">
        <f>SUM(C561,J561,T561,AD561,)</f>
        <v>17</v>
      </c>
    </row>
    <row r="562">
      <c r="A562" s="61" t="str">
        <f>DATA!A561</f>
        <v>VŠVU (VŠVU)</v>
      </c>
      <c r="B562" s="97" t="str">
        <f>DATA!C561&amp;" - "&amp;DATA!B561</f>
        <v>Kurátor výstavy - EM1</v>
      </c>
      <c r="C562" s="84">
        <f>SUM(D562:I562)</f>
        <v>4</v>
      </c>
      <c r="D562" s="13">
        <v>4</v>
      </c>
      <c r="E562" s="13">
        <v>0</v>
      </c>
      <c r="F562" s="13">
        <v>0</v>
      </c>
      <c r="G562" s="13">
        <v>0</v>
      </c>
      <c r="H562" s="13">
        <v>0</v>
      </c>
      <c r="I562" s="13">
        <v>0</v>
      </c>
      <c r="J562" s="84">
        <f>SUM(K562:S562)</f>
        <v>0</v>
      </c>
      <c r="K562" s="13">
        <v>0</v>
      </c>
      <c r="L562" s="13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 s="84">
        <f>SUM(U562:AC562)</f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 s="84">
        <v>0</v>
      </c>
      <c r="AE562" s="89">
        <f>SUM(C562,J562,T562,AD562,)</f>
        <v>4</v>
      </c>
    </row>
    <row r="563">
      <c r="A563" s="61" t="str">
        <f>DATA!A562</f>
        <v>VŠVU (VŠVU)</v>
      </c>
      <c r="B563" s="97" t="str">
        <f>DATA!C562&amp;" - "&amp;DATA!B562</f>
        <v>Výtvarník - EM1</v>
      </c>
      <c r="C563" s="84">
        <f>SUM(D563:I563)</f>
        <v>10</v>
      </c>
      <c r="D563" s="13">
        <v>10</v>
      </c>
      <c r="E563" s="13">
        <v>0</v>
      </c>
      <c r="F563" s="13">
        <v>0</v>
      </c>
      <c r="G563" s="13">
        <v>0</v>
      </c>
      <c r="H563" s="13">
        <v>0</v>
      </c>
      <c r="I563" s="13">
        <v>0</v>
      </c>
      <c r="J563" s="84">
        <f>SUM(K563:S563)</f>
        <v>0</v>
      </c>
      <c r="K563" s="13">
        <v>0</v>
      </c>
      <c r="L563" s="1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 s="84">
        <f>SUM(U563:AC563)</f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 s="84">
        <v>0</v>
      </c>
      <c r="AE563" s="89">
        <f>SUM(C563,J563,T563,AD563,)</f>
        <v>10</v>
      </c>
    </row>
    <row r="564">
      <c r="A564" s="61" t="str">
        <f>DATA!A563</f>
        <v>VŠVU (VŠVU)</v>
      </c>
      <c r="B564" s="97" t="str">
        <f>DATA!C563&amp;" - "&amp;DATA!B563</f>
        <v>Autor 3D modelov - EM2</v>
      </c>
      <c r="C564" s="84">
        <f>SUM(D564:I564)</f>
        <v>1</v>
      </c>
      <c r="D564" s="13">
        <v>0</v>
      </c>
      <c r="E564" s="13">
        <v>1</v>
      </c>
      <c r="F564" s="13">
        <v>0</v>
      </c>
      <c r="G564" s="13">
        <v>0</v>
      </c>
      <c r="H564" s="13">
        <v>0</v>
      </c>
      <c r="I564" s="13">
        <v>0</v>
      </c>
      <c r="J564" s="84">
        <f>SUM(K564:S564)</f>
        <v>0</v>
      </c>
      <c r="K564" s="13">
        <v>0</v>
      </c>
      <c r="L564" s="13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 s="84">
        <f>SUM(U564:AC564)</f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 s="84">
        <v>0</v>
      </c>
      <c r="AE564" s="89">
        <f>SUM(C564,J564,T564,AD564,)</f>
        <v>1</v>
      </c>
    </row>
    <row r="565">
      <c r="A565" s="61" t="str">
        <f>DATA!A564</f>
        <v>VŠVU (VŠVU)</v>
      </c>
      <c r="B565" s="97" t="str">
        <f>DATA!C564&amp;" - "&amp;DATA!B564</f>
        <v>Dizajnér - EM2</v>
      </c>
      <c r="C565" s="84">
        <f>SUM(D565:I565)</f>
        <v>19</v>
      </c>
      <c r="D565" s="13">
        <v>0</v>
      </c>
      <c r="E565" s="13">
        <v>19</v>
      </c>
      <c r="F565" s="13">
        <v>0</v>
      </c>
      <c r="G565" s="13">
        <v>0</v>
      </c>
      <c r="H565" s="13">
        <v>0</v>
      </c>
      <c r="I565" s="13">
        <v>0</v>
      </c>
      <c r="J565" s="84">
        <f>SUM(K565:S565)</f>
        <v>0</v>
      </c>
      <c r="K565" s="13">
        <v>0</v>
      </c>
      <c r="L565" s="13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 s="84">
        <f>SUM(U565:AC565)</f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 s="84">
        <v>0</v>
      </c>
      <c r="AE565" s="89">
        <f>SUM(C565,J565,T565,AD565,)</f>
        <v>19</v>
      </c>
    </row>
    <row r="566">
      <c r="A566" s="61" t="str">
        <f>DATA!A565</f>
        <v>VŠVU (VŠVU)</v>
      </c>
      <c r="B566" s="97" t="str">
        <f>DATA!C565&amp;" - "&amp;DATA!B565</f>
        <v>Výtvarník - EM2</v>
      </c>
      <c r="C566" s="84">
        <f>SUM(D566:I566)</f>
        <v>17</v>
      </c>
      <c r="D566" s="13">
        <v>0</v>
      </c>
      <c r="E566" s="13">
        <v>17</v>
      </c>
      <c r="F566" s="13">
        <v>0</v>
      </c>
      <c r="G566" s="13">
        <v>0</v>
      </c>
      <c r="H566" s="13">
        <v>0</v>
      </c>
      <c r="I566" s="13">
        <v>0</v>
      </c>
      <c r="J566" s="84">
        <f>SUM(K566:S566)</f>
        <v>0</v>
      </c>
      <c r="K566" s="13">
        <v>0</v>
      </c>
      <c r="L566" s="13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 s="84">
        <f>SUM(U566:AC566)</f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 s="84">
        <v>0</v>
      </c>
      <c r="AE566" s="89">
        <f>SUM(C566,J566,T566,AD566,)</f>
        <v>17</v>
      </c>
    </row>
    <row r="567">
      <c r="A567" s="61" t="str">
        <f>DATA!A566</f>
        <v>VŠVU (VŠVU)</v>
      </c>
      <c r="B567" s="97" t="str">
        <f>DATA!C566&amp;" - "&amp;DATA!B566</f>
        <v>Dizajnér - EM3</v>
      </c>
      <c r="C567" s="84">
        <f>SUM(D567:I567)</f>
        <v>8</v>
      </c>
      <c r="D567" s="13">
        <v>0</v>
      </c>
      <c r="E567" s="13">
        <v>0</v>
      </c>
      <c r="F567" s="13">
        <v>8</v>
      </c>
      <c r="G567" s="13">
        <v>0</v>
      </c>
      <c r="H567" s="13">
        <v>0</v>
      </c>
      <c r="I567" s="13">
        <v>0</v>
      </c>
      <c r="J567" s="84">
        <f>SUM(K567:S567)</f>
        <v>0</v>
      </c>
      <c r="K567" s="13">
        <v>0</v>
      </c>
      <c r="L567" s="13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 s="84">
        <f>SUM(U567:AC567)</f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 s="84">
        <v>0</v>
      </c>
      <c r="AE567" s="89">
        <f>SUM(C567,J567,T567,AD567,)</f>
        <v>8</v>
      </c>
    </row>
    <row r="568">
      <c r="A568" s="61" t="str">
        <f>DATA!A567</f>
        <v>VŠVU (VŠVU)</v>
      </c>
      <c r="B568" s="97" t="str">
        <f>DATA!C567&amp;" - "&amp;DATA!B567</f>
        <v>Kurátor výstavy - EM3</v>
      </c>
      <c r="C568" s="84">
        <f>SUM(D568:I568)</f>
        <v>1</v>
      </c>
      <c r="D568" s="13">
        <v>0</v>
      </c>
      <c r="E568" s="13">
        <v>0</v>
      </c>
      <c r="F568" s="13">
        <v>1</v>
      </c>
      <c r="G568" s="13">
        <v>0</v>
      </c>
      <c r="H568" s="13">
        <v>0</v>
      </c>
      <c r="I568" s="13">
        <v>0</v>
      </c>
      <c r="J568" s="84">
        <f>SUM(K568:S568)</f>
        <v>0</v>
      </c>
      <c r="K568" s="13">
        <v>0</v>
      </c>
      <c r="L568" s="13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 s="84">
        <f>SUM(U568:AC568)</f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 s="84">
        <v>0</v>
      </c>
      <c r="AE568" s="89">
        <f>SUM(C568,J568,T568,AD568,)</f>
        <v>1</v>
      </c>
    </row>
    <row r="569">
      <c r="A569" s="61" t="str">
        <f>DATA!A568</f>
        <v>VŠVU (VŠVU)</v>
      </c>
      <c r="B569" s="97" t="str">
        <f>DATA!C568&amp;" - "&amp;DATA!B568</f>
        <v>Výtvarník - EM3</v>
      </c>
      <c r="C569" s="84">
        <f>SUM(D569:I569)</f>
        <v>4</v>
      </c>
      <c r="D569" s="13">
        <v>0</v>
      </c>
      <c r="E569" s="13">
        <v>0</v>
      </c>
      <c r="F569" s="13">
        <v>4</v>
      </c>
      <c r="G569" s="13">
        <v>0</v>
      </c>
      <c r="H569" s="13">
        <v>0</v>
      </c>
      <c r="I569" s="13">
        <v>0</v>
      </c>
      <c r="J569" s="84">
        <f>SUM(K569:S569)</f>
        <v>0</v>
      </c>
      <c r="K569" s="13">
        <v>0</v>
      </c>
      <c r="L569" s="13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 s="84">
        <f>SUM(U569:AC569)</f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 s="84">
        <v>0</v>
      </c>
      <c r="AE569" s="89">
        <f>SUM(C569,J569,T569,AD569,)</f>
        <v>4</v>
      </c>
    </row>
    <row r="570">
      <c r="A570" s="61" t="str">
        <f>DATA!A569</f>
        <v>VŠVU (VŠVU)</v>
      </c>
      <c r="B570" s="97" t="str">
        <f>DATA!C569&amp;" - "&amp;DATA!B569</f>
        <v>Architekt - EN1</v>
      </c>
      <c r="C570" s="84">
        <f>SUM(D570:I570)</f>
        <v>1</v>
      </c>
      <c r="D570" s="13">
        <v>0</v>
      </c>
      <c r="E570" s="13">
        <v>0</v>
      </c>
      <c r="F570" s="13">
        <v>0</v>
      </c>
      <c r="G570" s="13">
        <v>1</v>
      </c>
      <c r="H570" s="13">
        <v>0</v>
      </c>
      <c r="I570" s="13">
        <v>0</v>
      </c>
      <c r="J570" s="84">
        <f>SUM(K570:S570)</f>
        <v>0</v>
      </c>
      <c r="K570" s="13">
        <v>0</v>
      </c>
      <c r="L570" s="13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 s="84">
        <f>SUM(U570:AC570)</f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 s="84">
        <v>0</v>
      </c>
      <c r="AE570" s="89">
        <f>SUM(C570,J570,T570,AD570,)</f>
        <v>1</v>
      </c>
    </row>
    <row r="571">
      <c r="A571" s="61" t="str">
        <f>DATA!A570</f>
        <v>VŠVU (VŠVU)</v>
      </c>
      <c r="B571" s="97" t="str">
        <f>DATA!C570&amp;" - "&amp;DATA!B570</f>
        <v>Výtvarník - EN1</v>
      </c>
      <c r="C571" s="84">
        <f>SUM(D571:I571)</f>
        <v>5</v>
      </c>
      <c r="D571" s="13">
        <v>0</v>
      </c>
      <c r="E571" s="13">
        <v>0</v>
      </c>
      <c r="F571" s="13">
        <v>0</v>
      </c>
      <c r="G571" s="13">
        <v>5</v>
      </c>
      <c r="H571" s="13">
        <v>0</v>
      </c>
      <c r="I571" s="13">
        <v>0</v>
      </c>
      <c r="J571" s="84">
        <f>SUM(K571:S571)</f>
        <v>0</v>
      </c>
      <c r="K571" s="13">
        <v>0</v>
      </c>
      <c r="L571" s="13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 s="84">
        <f>SUM(U571:AC571)</f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 s="84">
        <v>0</v>
      </c>
      <c r="AE571" s="89">
        <f>SUM(C571,J571,T571,AD571,)</f>
        <v>5</v>
      </c>
    </row>
    <row r="572">
      <c r="A572" s="61" t="str">
        <f>DATA!A571</f>
        <v>VŠVU (VŠVU)</v>
      </c>
      <c r="B572" s="97" t="str">
        <f>DATA!C571&amp;" - "&amp;DATA!B571</f>
        <v>Kurátor výstavy - EN2</v>
      </c>
      <c r="C572" s="84">
        <f>SUM(D572:I572)</f>
        <v>1</v>
      </c>
      <c r="D572" s="13">
        <v>0</v>
      </c>
      <c r="E572" s="13">
        <v>0</v>
      </c>
      <c r="F572" s="13">
        <v>0</v>
      </c>
      <c r="G572" s="13">
        <v>0</v>
      </c>
      <c r="H572" s="13">
        <v>1</v>
      </c>
      <c r="I572" s="13">
        <v>0</v>
      </c>
      <c r="J572" s="84">
        <f>SUM(K572:S572)</f>
        <v>0</v>
      </c>
      <c r="K572" s="13">
        <v>0</v>
      </c>
      <c r="L572" s="13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 s="84">
        <f>SUM(U572:AC572)</f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 s="84">
        <v>0</v>
      </c>
      <c r="AE572" s="89">
        <f>SUM(C572,J572,T572,AD572,)</f>
        <v>1</v>
      </c>
    </row>
    <row r="573">
      <c r="A573" s="61" t="str">
        <f>DATA!A572</f>
        <v>VŠVU (VŠVU)</v>
      </c>
      <c r="B573" s="97" t="str">
        <f>DATA!C572&amp;" - "&amp;DATA!B572</f>
        <v>Reštaurátor - EN2</v>
      </c>
      <c r="C573" s="84">
        <f>SUM(D573:I573)</f>
        <v>3</v>
      </c>
      <c r="D573" s="13">
        <v>0</v>
      </c>
      <c r="E573" s="13">
        <v>0</v>
      </c>
      <c r="F573" s="13">
        <v>0</v>
      </c>
      <c r="G573" s="13">
        <v>0</v>
      </c>
      <c r="H573" s="13">
        <v>3</v>
      </c>
      <c r="I573" s="13">
        <v>0</v>
      </c>
      <c r="J573" s="84">
        <f>SUM(K573:S573)</f>
        <v>0</v>
      </c>
      <c r="K573" s="13">
        <v>0</v>
      </c>
      <c r="L573" s="1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 s="84">
        <f>SUM(U573:AC573)</f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 s="84">
        <v>0</v>
      </c>
      <c r="AE573" s="89">
        <f>SUM(C573,J573,T573,AD573,)</f>
        <v>3</v>
      </c>
    </row>
    <row r="574">
      <c r="A574" s="61" t="str">
        <f>DATA!A573</f>
        <v>VŠVU (VŠVU)</v>
      </c>
      <c r="B574" s="97" t="str">
        <f>DATA!C573&amp;" - "&amp;DATA!B573</f>
        <v>Výtvarník - EN2</v>
      </c>
      <c r="C574" s="84">
        <f>SUM(D574:I574)</f>
        <v>1</v>
      </c>
      <c r="D574" s="13">
        <v>0</v>
      </c>
      <c r="E574" s="13">
        <v>0</v>
      </c>
      <c r="F574" s="13">
        <v>0</v>
      </c>
      <c r="G574" s="13">
        <v>0</v>
      </c>
      <c r="H574" s="13">
        <v>1</v>
      </c>
      <c r="I574" s="13">
        <v>0</v>
      </c>
      <c r="J574" s="84">
        <f>SUM(K574:S574)</f>
        <v>0</v>
      </c>
      <c r="K574" s="13">
        <v>0</v>
      </c>
      <c r="L574" s="13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 s="84">
        <f>SUM(U574:AC574)</f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 s="84">
        <v>0</v>
      </c>
      <c r="AE574" s="89">
        <f>SUM(C574,J574,T574,AD574,)</f>
        <v>1</v>
      </c>
    </row>
    <row r="575">
      <c r="A575" s="61" t="str">
        <f>DATA!A574</f>
        <v>VŠVU (VŠVU)</v>
      </c>
      <c r="B575" s="97" t="str">
        <f>DATA!C574&amp;" - "&amp;DATA!B574</f>
        <v>Dizajnér - EN3</v>
      </c>
      <c r="C575" s="84">
        <f>SUM(D575:I575)</f>
        <v>1</v>
      </c>
      <c r="D575" s="13">
        <v>0</v>
      </c>
      <c r="E575" s="13">
        <v>0</v>
      </c>
      <c r="F575" s="13">
        <v>0</v>
      </c>
      <c r="G575" s="13">
        <v>0</v>
      </c>
      <c r="H575" s="13">
        <v>0</v>
      </c>
      <c r="I575" s="13">
        <v>1</v>
      </c>
      <c r="J575" s="84">
        <f>SUM(K575:S575)</f>
        <v>0</v>
      </c>
      <c r="K575" s="13">
        <v>0</v>
      </c>
      <c r="L575" s="13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 s="84">
        <f>SUM(U575:AC575)</f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 s="84">
        <v>0</v>
      </c>
      <c r="AE575" s="89">
        <f>SUM(C575,J575,T575,AD575,)</f>
        <v>1</v>
      </c>
    </row>
    <row r="576">
      <c r="A576" s="61" t="str">
        <f>DATA!A575</f>
        <v>VŠVU (VŠVU)</v>
      </c>
      <c r="B576" s="97" t="str">
        <f>DATA!C575&amp;" - "&amp;DATA!B575</f>
        <v>Výtvarník - EN3</v>
      </c>
      <c r="C576" s="84">
        <f>SUM(D576:I576)</f>
        <v>2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  <c r="I576" s="13">
        <v>2</v>
      </c>
      <c r="J576" s="84">
        <f>SUM(K576:S576)</f>
        <v>0</v>
      </c>
      <c r="K576" s="13">
        <v>0</v>
      </c>
      <c r="L576" s="13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 s="84">
        <f>SUM(U576:AC576)</f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 s="84">
        <v>0</v>
      </c>
      <c r="AE576" s="89">
        <f>SUM(C576,J576,T576,AD576,)</f>
        <v>2</v>
      </c>
    </row>
    <row r="577">
      <c r="A577" s="61" t="str">
        <f>DATA!A576</f>
        <v>VŠVU (VŠVU)</v>
      </c>
      <c r="B577" s="97" t="str">
        <f>DATA!C576&amp;" - "&amp;DATA!B576</f>
        <v>Dizajnér - I</v>
      </c>
      <c r="C577" s="84">
        <f>SUM(D577:I577)</f>
        <v>0</v>
      </c>
      <c r="D577" s="13">
        <v>0</v>
      </c>
      <c r="E577" s="13">
        <v>0</v>
      </c>
      <c r="F577" s="13">
        <v>0</v>
      </c>
      <c r="G577" s="13">
        <v>0</v>
      </c>
      <c r="H577" s="13">
        <v>0</v>
      </c>
      <c r="I577" s="13">
        <v>0</v>
      </c>
      <c r="J577" s="84">
        <f>SUM(K577:S577)</f>
        <v>0</v>
      </c>
      <c r="K577" s="13">
        <v>0</v>
      </c>
      <c r="L577" s="13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 s="84">
        <f>SUM(U577:AC577)</f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 s="84">
        <v>1</v>
      </c>
      <c r="AE577" s="89">
        <f>SUM(C577,J577,T577,AD577,)</f>
        <v>1</v>
      </c>
    </row>
    <row r="578">
      <c r="A578" s="61" t="str">
        <f>DATA!A577</f>
        <v>VŠVU (VŠVU)</v>
      </c>
      <c r="B578" s="97" t="str">
        <f>DATA!C577&amp;" - "&amp;DATA!B577</f>
        <v>Reštaurátor - I</v>
      </c>
      <c r="C578" s="84">
        <f>SUM(D578:I578)</f>
        <v>0</v>
      </c>
      <c r="D578" s="13">
        <v>0</v>
      </c>
      <c r="E578" s="13">
        <v>0</v>
      </c>
      <c r="F578" s="13">
        <v>0</v>
      </c>
      <c r="G578" s="13">
        <v>0</v>
      </c>
      <c r="H578" s="13">
        <v>0</v>
      </c>
      <c r="I578" s="13">
        <v>0</v>
      </c>
      <c r="J578" s="84">
        <f>SUM(K578:S578)</f>
        <v>0</v>
      </c>
      <c r="K578" s="13">
        <v>0</v>
      </c>
      <c r="L578" s="13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 s="84">
        <f>SUM(U578:AC578)</f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 s="84">
        <v>3</v>
      </c>
      <c r="AE578" s="89">
        <f>SUM(C578,J578,T578,AD578,)</f>
        <v>3</v>
      </c>
    </row>
    <row r="579">
      <c r="A579" s="61" t="str">
        <f>DATA!A578</f>
        <v>VŠVU (VŠVU)</v>
      </c>
      <c r="B579" s="97" t="str">
        <f>DATA!C578&amp;" - "&amp;DATA!B578</f>
        <v>Výtvarník - I</v>
      </c>
      <c r="C579" s="84">
        <f>SUM(D579:I579)</f>
        <v>0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84">
        <f>SUM(K579:S579)</f>
        <v>0</v>
      </c>
      <c r="K579" s="13">
        <v>0</v>
      </c>
      <c r="L579" s="13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 s="84">
        <f>SUM(U579:AC579)</f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 s="84">
        <v>4</v>
      </c>
      <c r="AE579" s="89">
        <f>SUM(C579,J579,T579,AD579,)</f>
        <v>4</v>
      </c>
    </row>
    <row r="580">
      <c r="A580" s="61" t="str">
        <f>DATA!A579</f>
        <v>VŠVU (VŠVU)</v>
      </c>
      <c r="B580" s="97" t="str">
        <f>DATA!C579&amp;" - "&amp;DATA!B579</f>
        <v>Architekt - SM1</v>
      </c>
      <c r="C580" s="84">
        <f>SUM(D580:I580)</f>
        <v>0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84">
        <f>SUM(K580:S580)</f>
        <v>0</v>
      </c>
      <c r="K580" s="13">
        <v>0</v>
      </c>
      <c r="L580" s="13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 s="84">
        <f>SUM(U580:AC580)</f>
        <v>4</v>
      </c>
      <c r="U580">
        <v>4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 s="84">
        <v>0</v>
      </c>
      <c r="AE580" s="89">
        <f>SUM(C580,J580,T580,AD580,)</f>
        <v>4</v>
      </c>
    </row>
    <row r="581">
      <c r="A581" s="61" t="str">
        <f>DATA!A580</f>
        <v>VŠVU (VŠVU)</v>
      </c>
      <c r="B581" s="97" t="str">
        <f>DATA!C580&amp;" - "&amp;DATA!B580</f>
        <v>Dizajnér - SM1</v>
      </c>
      <c r="C581" s="84">
        <f>SUM(D581:I581)</f>
        <v>0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v>0</v>
      </c>
      <c r="J581" s="84">
        <f>SUM(K581:S581)</f>
        <v>0</v>
      </c>
      <c r="K581" s="13">
        <v>0</v>
      </c>
      <c r="L581" s="13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 s="84">
        <f>SUM(U581:AC581)</f>
        <v>15</v>
      </c>
      <c r="U581">
        <v>15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 s="84">
        <v>0</v>
      </c>
      <c r="AE581" s="89">
        <f>SUM(C581,J581,T581,AD581,)</f>
        <v>15</v>
      </c>
    </row>
    <row r="582">
      <c r="A582" s="61" t="str">
        <f>DATA!A581</f>
        <v>VŠVU (VŠVU)</v>
      </c>
      <c r="B582" s="97" t="str">
        <f>DATA!C581&amp;" - "&amp;DATA!B581</f>
        <v>Kurátor výstavy - SM1</v>
      </c>
      <c r="C582" s="84">
        <f>SUM(D582:I582)</f>
        <v>0</v>
      </c>
      <c r="D582" s="13">
        <v>0</v>
      </c>
      <c r="E582" s="13">
        <v>0</v>
      </c>
      <c r="F582" s="13">
        <v>0</v>
      </c>
      <c r="G582" s="13">
        <v>0</v>
      </c>
      <c r="H582" s="13">
        <v>0</v>
      </c>
      <c r="I582" s="13">
        <v>0</v>
      </c>
      <c r="J582" s="84">
        <f>SUM(K582:S582)</f>
        <v>0</v>
      </c>
      <c r="K582" s="13">
        <v>0</v>
      </c>
      <c r="L582" s="13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 s="84">
        <f>SUM(U582:AC582)</f>
        <v>5</v>
      </c>
      <c r="U582">
        <v>5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 s="84">
        <v>0</v>
      </c>
      <c r="AE582" s="89">
        <f>SUM(C582,J582,T582,AD582,)</f>
        <v>5</v>
      </c>
    </row>
    <row r="583">
      <c r="A583" s="61" t="str">
        <f>DATA!A582</f>
        <v>VŠVU (VŠVU)</v>
      </c>
      <c r="B583" s="97" t="str">
        <f>DATA!C582&amp;" - "&amp;DATA!B582</f>
        <v>Výtvarník - SM1</v>
      </c>
      <c r="C583" s="84">
        <f>SUM(D583:I583)</f>
        <v>0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  <c r="I583" s="13">
        <v>0</v>
      </c>
      <c r="J583" s="84">
        <f>SUM(K583:S583)</f>
        <v>0</v>
      </c>
      <c r="K583" s="13">
        <v>0</v>
      </c>
      <c r="L583" s="1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 s="84">
        <f>SUM(U583:AC583)</f>
        <v>61</v>
      </c>
      <c r="U583">
        <v>61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 s="84">
        <v>0</v>
      </c>
      <c r="AE583" s="89">
        <f>SUM(C583,J583,T583,AD583,)</f>
        <v>61</v>
      </c>
    </row>
    <row r="584">
      <c r="A584" s="61" t="str">
        <f>DATA!A583</f>
        <v>VŠVU (VŠVU)</v>
      </c>
      <c r="B584" s="97" t="str">
        <f>DATA!C583&amp;" - "&amp;DATA!B583</f>
        <v>Architekt - SM2</v>
      </c>
      <c r="C584" s="84">
        <f>SUM(D584:I584)</f>
        <v>0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3">
        <v>0</v>
      </c>
      <c r="J584" s="84">
        <f>SUM(K584:S584)</f>
        <v>0</v>
      </c>
      <c r="K584" s="13">
        <v>0</v>
      </c>
      <c r="L584" s="13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 s="84">
        <f>SUM(U584:AC584)</f>
        <v>1</v>
      </c>
      <c r="U584">
        <v>0</v>
      </c>
      <c r="V584">
        <v>1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 s="84">
        <v>0</v>
      </c>
      <c r="AE584" s="89">
        <f>SUM(C584,J584,T584,AD584,)</f>
        <v>1</v>
      </c>
    </row>
    <row r="585">
      <c r="A585" s="61" t="str">
        <f>DATA!A584</f>
        <v>VŠVU (VŠVU)</v>
      </c>
      <c r="B585" s="97" t="str">
        <f>DATA!C584&amp;" - "&amp;DATA!B584</f>
        <v>Autor svetelného dizajnu - SM2</v>
      </c>
      <c r="C585" s="84">
        <f>SUM(D585:I585)</f>
        <v>0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84">
        <f>SUM(K585:S585)</f>
        <v>0</v>
      </c>
      <c r="K585" s="13">
        <v>0</v>
      </c>
      <c r="L585" s="13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 s="84">
        <f>SUM(U585:AC585)</f>
        <v>2</v>
      </c>
      <c r="U585">
        <v>0</v>
      </c>
      <c r="V585">
        <v>2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 s="84">
        <v>0</v>
      </c>
      <c r="AE585" s="89">
        <f>SUM(C585,J585,T585,AD585,)</f>
        <v>2</v>
      </c>
    </row>
    <row r="586">
      <c r="A586" s="61" t="str">
        <f>DATA!A585</f>
        <v>VŠVU (VŠVU)</v>
      </c>
      <c r="B586" s="97" t="str">
        <f>DATA!C585&amp;" - "&amp;DATA!B585</f>
        <v>Dizajnér - SM2</v>
      </c>
      <c r="C586" s="84">
        <f>SUM(D586:I586)</f>
        <v>0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  <c r="I586" s="13">
        <v>0</v>
      </c>
      <c r="J586" s="84">
        <f>SUM(K586:S586)</f>
        <v>0</v>
      </c>
      <c r="K586" s="13">
        <v>0</v>
      </c>
      <c r="L586" s="13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 s="84">
        <f>SUM(U586:AC586)</f>
        <v>20</v>
      </c>
      <c r="U586">
        <v>0</v>
      </c>
      <c r="V586">
        <v>20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 s="84">
        <v>0</v>
      </c>
      <c r="AE586" s="89">
        <f>SUM(C586,J586,T586,AD586,)</f>
        <v>20</v>
      </c>
    </row>
    <row r="587">
      <c r="A587" s="61" t="str">
        <f>DATA!A586</f>
        <v>VŠVU (VŠVU)</v>
      </c>
      <c r="B587" s="97" t="str">
        <f>DATA!C586&amp;" - "&amp;DATA!B586</f>
        <v>Kurátor výstavy - SM2</v>
      </c>
      <c r="C587" s="84">
        <f>SUM(D587:I587)</f>
        <v>0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  <c r="I587" s="13">
        <v>0</v>
      </c>
      <c r="J587" s="84">
        <f>SUM(K587:S587)</f>
        <v>0</v>
      </c>
      <c r="K587" s="13">
        <v>0</v>
      </c>
      <c r="L587" s="13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 s="84">
        <f>SUM(U587:AC587)</f>
        <v>4</v>
      </c>
      <c r="U587">
        <v>0</v>
      </c>
      <c r="V587">
        <v>4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 s="84">
        <v>0</v>
      </c>
      <c r="AE587" s="89">
        <f>SUM(C587,J587,T587,AD587,)</f>
        <v>4</v>
      </c>
    </row>
    <row r="588">
      <c r="A588" s="61" t="str">
        <f>DATA!A587</f>
        <v>VŠVU (VŠVU)</v>
      </c>
      <c r="B588" s="97" t="str">
        <f>DATA!C587&amp;" - "&amp;DATA!B587</f>
        <v>Výtvarník - SM2</v>
      </c>
      <c r="C588" s="84">
        <f>SUM(D588:I588)</f>
        <v>0</v>
      </c>
      <c r="D588" s="13">
        <v>0</v>
      </c>
      <c r="E588" s="13">
        <v>0</v>
      </c>
      <c r="F588" s="13">
        <v>0</v>
      </c>
      <c r="G588" s="13">
        <v>0</v>
      </c>
      <c r="H588" s="13">
        <v>0</v>
      </c>
      <c r="I588" s="13">
        <v>0</v>
      </c>
      <c r="J588" s="84">
        <f>SUM(K588:S588)</f>
        <v>0</v>
      </c>
      <c r="K588" s="13">
        <v>0</v>
      </c>
      <c r="L588" s="13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 s="84">
        <f>SUM(U588:AC588)</f>
        <v>67</v>
      </c>
      <c r="U588">
        <v>0</v>
      </c>
      <c r="V588">
        <v>67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 s="84">
        <v>0</v>
      </c>
      <c r="AE588" s="89">
        <f>SUM(C588,J588,T588,AD588,)</f>
        <v>67</v>
      </c>
    </row>
    <row r="589">
      <c r="A589" s="61" t="str">
        <f>DATA!A588</f>
        <v>VŠVU (VŠVU)</v>
      </c>
      <c r="B589" s="97" t="str">
        <f>DATA!C588&amp;" - "&amp;DATA!B588</f>
        <v>Dizajnér - SM3</v>
      </c>
      <c r="C589" s="84">
        <f>SUM(D589:I589)</f>
        <v>0</v>
      </c>
      <c r="D589" s="13">
        <v>0</v>
      </c>
      <c r="E589" s="13">
        <v>0</v>
      </c>
      <c r="F589" s="13">
        <v>0</v>
      </c>
      <c r="G589" s="13">
        <v>0</v>
      </c>
      <c r="H589" s="13">
        <v>0</v>
      </c>
      <c r="I589" s="13">
        <v>0</v>
      </c>
      <c r="J589" s="84">
        <f>SUM(K589:S589)</f>
        <v>0</v>
      </c>
      <c r="K589" s="13">
        <v>0</v>
      </c>
      <c r="L589" s="13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 s="84">
        <f>SUM(U589:AC589)</f>
        <v>22</v>
      </c>
      <c r="U589">
        <v>0</v>
      </c>
      <c r="V589">
        <v>0</v>
      </c>
      <c r="W589">
        <v>22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 s="84">
        <v>0</v>
      </c>
      <c r="AE589" s="89">
        <f>SUM(C589,J589,T589,AD589,)</f>
        <v>22</v>
      </c>
    </row>
    <row r="590">
      <c r="A590" s="61" t="str">
        <f>DATA!A589</f>
        <v>VŠVU (VŠVU)</v>
      </c>
      <c r="B590" s="97" t="str">
        <f>DATA!C589&amp;" - "&amp;DATA!B589</f>
        <v>Kurátor výstavy - SM3</v>
      </c>
      <c r="C590" s="84">
        <f>SUM(D590:I590)</f>
        <v>0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  <c r="I590" s="13">
        <v>0</v>
      </c>
      <c r="J590" s="84">
        <f>SUM(K590:S590)</f>
        <v>0</v>
      </c>
      <c r="K590" s="13">
        <v>0</v>
      </c>
      <c r="L590" s="13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 s="84">
        <f>SUM(U590:AC590)</f>
        <v>3</v>
      </c>
      <c r="U590">
        <v>0</v>
      </c>
      <c r="V590">
        <v>0</v>
      </c>
      <c r="W590">
        <v>3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 s="84">
        <v>0</v>
      </c>
      <c r="AE590" s="89">
        <f>SUM(C590,J590,T590,AD590,)</f>
        <v>3</v>
      </c>
    </row>
    <row r="591">
      <c r="A591" s="61" t="str">
        <f>DATA!A590</f>
        <v>VŠVU (VŠVU)</v>
      </c>
      <c r="B591" s="97" t="str">
        <f>DATA!C590&amp;" - "&amp;DATA!B590</f>
        <v>Výtvarník - SM3</v>
      </c>
      <c r="C591" s="84">
        <f>SUM(D591:I591)</f>
        <v>0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  <c r="I591" s="13">
        <v>0</v>
      </c>
      <c r="J591" s="84">
        <f>SUM(K591:S591)</f>
        <v>0</v>
      </c>
      <c r="K591" s="13">
        <v>0</v>
      </c>
      <c r="L591" s="13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 s="84">
        <f>SUM(U591:AC591)</f>
        <v>57</v>
      </c>
      <c r="U591">
        <v>0</v>
      </c>
      <c r="V591">
        <v>0</v>
      </c>
      <c r="W591">
        <v>57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 s="84">
        <v>0</v>
      </c>
      <c r="AE591" s="89">
        <f>SUM(C591,J591,T591,AD591,)</f>
        <v>57</v>
      </c>
    </row>
    <row r="592">
      <c r="A592" s="61" t="str">
        <f>DATA!A591</f>
        <v>VŠVU (VŠVU)</v>
      </c>
      <c r="B592" s="97" t="str">
        <f>DATA!C591&amp;" - "&amp;DATA!B591</f>
        <v>Architekt - SN1</v>
      </c>
      <c r="C592" s="84">
        <f>SUM(D592:I592)</f>
        <v>0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v>0</v>
      </c>
      <c r="J592" s="84">
        <f>SUM(K592:S592)</f>
        <v>0</v>
      </c>
      <c r="K592" s="13">
        <v>0</v>
      </c>
      <c r="L592" s="13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 s="84">
        <f>SUM(U592:AC592)</f>
        <v>2</v>
      </c>
      <c r="U592">
        <v>0</v>
      </c>
      <c r="V592">
        <v>0</v>
      </c>
      <c r="W592">
        <v>0</v>
      </c>
      <c r="X592">
        <v>2</v>
      </c>
      <c r="Y592">
        <v>0</v>
      </c>
      <c r="Z592">
        <v>0</v>
      </c>
      <c r="AA592">
        <v>0</v>
      </c>
      <c r="AB592">
        <v>0</v>
      </c>
      <c r="AC592">
        <v>0</v>
      </c>
      <c r="AD592" s="84">
        <v>0</v>
      </c>
      <c r="AE592" s="89">
        <f>SUM(C592,J592,T592,AD592,)</f>
        <v>2</v>
      </c>
    </row>
    <row r="593">
      <c r="A593" s="61" t="str">
        <f>DATA!A592</f>
        <v>VŠVU (VŠVU)</v>
      </c>
      <c r="B593" s="97" t="str">
        <f>DATA!C592&amp;" - "&amp;DATA!B592</f>
        <v>Dizajnér - SN1</v>
      </c>
      <c r="C593" s="84">
        <f>SUM(D593:I593)</f>
        <v>0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84">
        <f>SUM(K593:S593)</f>
        <v>0</v>
      </c>
      <c r="K593" s="13">
        <v>0</v>
      </c>
      <c r="L593" s="1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 s="84">
        <f>SUM(U593:AC593)</f>
        <v>39</v>
      </c>
      <c r="U593">
        <v>0</v>
      </c>
      <c r="V593">
        <v>0</v>
      </c>
      <c r="W593">
        <v>0</v>
      </c>
      <c r="X593">
        <v>39</v>
      </c>
      <c r="Y593">
        <v>0</v>
      </c>
      <c r="Z593">
        <v>0</v>
      </c>
      <c r="AA593">
        <v>0</v>
      </c>
      <c r="AB593">
        <v>0</v>
      </c>
      <c r="AC593">
        <v>0</v>
      </c>
      <c r="AD593" s="84">
        <v>0</v>
      </c>
      <c r="AE593" s="89">
        <f>SUM(C593,J593,T593,AD593,)</f>
        <v>39</v>
      </c>
    </row>
    <row r="594">
      <c r="A594" s="61" t="str">
        <f>DATA!A593</f>
        <v>VŠVU (VŠVU)</v>
      </c>
      <c r="B594" s="97" t="str">
        <f>DATA!C593&amp;" - "&amp;DATA!B593</f>
        <v>Kurátor výstavy - SN1</v>
      </c>
      <c r="C594" s="84">
        <f>SUM(D594:I594)</f>
        <v>0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84">
        <f>SUM(K594:S594)</f>
        <v>0</v>
      </c>
      <c r="K594" s="13">
        <v>0</v>
      </c>
      <c r="L594" s="13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 s="84">
        <f>SUM(U594:AC594)</f>
        <v>3</v>
      </c>
      <c r="U594">
        <v>0</v>
      </c>
      <c r="V594">
        <v>0</v>
      </c>
      <c r="W594">
        <v>0</v>
      </c>
      <c r="X594">
        <v>3</v>
      </c>
      <c r="Y594">
        <v>0</v>
      </c>
      <c r="Z594">
        <v>0</v>
      </c>
      <c r="AA594">
        <v>0</v>
      </c>
      <c r="AB594">
        <v>0</v>
      </c>
      <c r="AC594">
        <v>0</v>
      </c>
      <c r="AD594" s="84">
        <v>0</v>
      </c>
      <c r="AE594" s="89">
        <f>SUM(C594,J594,T594,AD594,)</f>
        <v>3</v>
      </c>
    </row>
    <row r="595">
      <c r="A595" s="61" t="str">
        <f>DATA!A594</f>
        <v>VŠVU (VŠVU)</v>
      </c>
      <c r="B595" s="97" t="str">
        <f>DATA!C594&amp;" - "&amp;DATA!B594</f>
        <v>Výtvarník - SN1</v>
      </c>
      <c r="C595" s="84">
        <f>SUM(D595:I595)</f>
        <v>0</v>
      </c>
      <c r="D595" s="13">
        <v>0</v>
      </c>
      <c r="E595" s="13">
        <v>0</v>
      </c>
      <c r="F595" s="13">
        <v>0</v>
      </c>
      <c r="G595" s="13">
        <v>0</v>
      </c>
      <c r="H595" s="13">
        <v>0</v>
      </c>
      <c r="I595" s="13">
        <v>0</v>
      </c>
      <c r="J595" s="84">
        <f>SUM(K595:S595)</f>
        <v>0</v>
      </c>
      <c r="K595" s="13">
        <v>0</v>
      </c>
      <c r="L595" s="13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 s="84">
        <f>SUM(U595:AC595)</f>
        <v>87</v>
      </c>
      <c r="U595">
        <v>0</v>
      </c>
      <c r="V595">
        <v>0</v>
      </c>
      <c r="W595">
        <v>0</v>
      </c>
      <c r="X595">
        <v>87</v>
      </c>
      <c r="Y595">
        <v>0</v>
      </c>
      <c r="Z595">
        <v>0</v>
      </c>
      <c r="AA595">
        <v>0</v>
      </c>
      <c r="AB595">
        <v>0</v>
      </c>
      <c r="AC595">
        <v>0</v>
      </c>
      <c r="AD595" s="84">
        <v>0</v>
      </c>
      <c r="AE595" s="89">
        <f>SUM(C595,J595,T595,AD595,)</f>
        <v>87</v>
      </c>
    </row>
    <row r="596">
      <c r="A596" s="61" t="str">
        <f>DATA!A595</f>
        <v>VŠVU (VŠVU)</v>
      </c>
      <c r="B596" s="97" t="str">
        <f>DATA!C595&amp;" - "&amp;DATA!B595</f>
        <v>Architekt - SN2</v>
      </c>
      <c r="C596" s="84">
        <f>SUM(D596:I596)</f>
        <v>0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  <c r="I596" s="13">
        <v>0</v>
      </c>
      <c r="J596" s="84">
        <f>SUM(K596:S596)</f>
        <v>0</v>
      </c>
      <c r="K596" s="13">
        <v>0</v>
      </c>
      <c r="L596" s="13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 s="84">
        <f>SUM(U596:AC596)</f>
        <v>2</v>
      </c>
      <c r="U596">
        <v>0</v>
      </c>
      <c r="V596">
        <v>0</v>
      </c>
      <c r="W596">
        <v>0</v>
      </c>
      <c r="X596">
        <v>0</v>
      </c>
      <c r="Y596">
        <v>2</v>
      </c>
      <c r="Z596">
        <v>0</v>
      </c>
      <c r="AA596">
        <v>0</v>
      </c>
      <c r="AB596">
        <v>0</v>
      </c>
      <c r="AC596">
        <v>0</v>
      </c>
      <c r="AD596" s="84">
        <v>0</v>
      </c>
      <c r="AE596" s="89">
        <f>SUM(C596,J596,T596,AD596,)</f>
        <v>2</v>
      </c>
    </row>
    <row r="597">
      <c r="A597" s="61" t="str">
        <f>DATA!A596</f>
        <v>VŠVU (VŠVU)</v>
      </c>
      <c r="B597" s="97" t="str">
        <f>DATA!C596&amp;" - "&amp;DATA!B596</f>
        <v>Dizajnér - SN2</v>
      </c>
      <c r="C597" s="84">
        <f>SUM(D597:I597)</f>
        <v>0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84">
        <f>SUM(K597:S597)</f>
        <v>0</v>
      </c>
      <c r="K597" s="13">
        <v>0</v>
      </c>
      <c r="L597" s="13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 s="84">
        <f>SUM(U597:AC597)</f>
        <v>33</v>
      </c>
      <c r="U597">
        <v>0</v>
      </c>
      <c r="V597">
        <v>0</v>
      </c>
      <c r="W597">
        <v>0</v>
      </c>
      <c r="X597">
        <v>0</v>
      </c>
      <c r="Y597">
        <v>33</v>
      </c>
      <c r="Z597">
        <v>0</v>
      </c>
      <c r="AA597">
        <v>0</v>
      </c>
      <c r="AB597">
        <v>0</v>
      </c>
      <c r="AC597">
        <v>0</v>
      </c>
      <c r="AD597" s="84">
        <v>0</v>
      </c>
      <c r="AE597" s="89">
        <f>SUM(C597,J597,T597,AD597,)</f>
        <v>33</v>
      </c>
    </row>
    <row r="598">
      <c r="A598" s="61" t="str">
        <f>DATA!A597</f>
        <v>VŠVU (VŠVU)</v>
      </c>
      <c r="B598" s="97" t="str">
        <f>DATA!C597&amp;" - "&amp;DATA!B597</f>
        <v>Kurátor výstavy - SN2</v>
      </c>
      <c r="C598" s="84">
        <f>SUM(D598:I598)</f>
        <v>0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  <c r="I598" s="13">
        <v>0</v>
      </c>
      <c r="J598" s="84">
        <f>SUM(K598:S598)</f>
        <v>0</v>
      </c>
      <c r="K598" s="13">
        <v>0</v>
      </c>
      <c r="L598" s="13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 s="84">
        <f>SUM(U598:AC598)</f>
        <v>3</v>
      </c>
      <c r="U598">
        <v>0</v>
      </c>
      <c r="V598">
        <v>0</v>
      </c>
      <c r="W598">
        <v>0</v>
      </c>
      <c r="X598">
        <v>0</v>
      </c>
      <c r="Y598">
        <v>3</v>
      </c>
      <c r="Z598">
        <v>0</v>
      </c>
      <c r="AA598">
        <v>0</v>
      </c>
      <c r="AB598">
        <v>0</v>
      </c>
      <c r="AC598">
        <v>0</v>
      </c>
      <c r="AD598" s="84">
        <v>0</v>
      </c>
      <c r="AE598" s="89">
        <f>SUM(C598,J598,T598,AD598,)</f>
        <v>3</v>
      </c>
    </row>
    <row r="599">
      <c r="A599" s="61" t="str">
        <f>DATA!A598</f>
        <v>VŠVU (VŠVU)</v>
      </c>
      <c r="B599" s="97" t="str">
        <f>DATA!C598&amp;" - "&amp;DATA!B598</f>
        <v>Výtvarník - SN2</v>
      </c>
      <c r="C599" s="84">
        <f>SUM(D599:I599)</f>
        <v>0</v>
      </c>
      <c r="D599" s="13">
        <v>0</v>
      </c>
      <c r="E599" s="13">
        <v>0</v>
      </c>
      <c r="F599" s="13">
        <v>0</v>
      </c>
      <c r="G599" s="13">
        <v>0</v>
      </c>
      <c r="H599" s="13">
        <v>0</v>
      </c>
      <c r="I599" s="13">
        <v>0</v>
      </c>
      <c r="J599" s="84">
        <f>SUM(K599:S599)</f>
        <v>0</v>
      </c>
      <c r="K599" s="13">
        <v>0</v>
      </c>
      <c r="L599" s="13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 s="84">
        <f>SUM(U599:AC599)</f>
        <v>31</v>
      </c>
      <c r="U599">
        <v>0</v>
      </c>
      <c r="V599">
        <v>0</v>
      </c>
      <c r="W599">
        <v>0</v>
      </c>
      <c r="X599">
        <v>0</v>
      </c>
      <c r="Y599">
        <v>31</v>
      </c>
      <c r="Z599">
        <v>0</v>
      </c>
      <c r="AA599">
        <v>0</v>
      </c>
      <c r="AB599">
        <v>0</v>
      </c>
      <c r="AC599">
        <v>0</v>
      </c>
      <c r="AD599" s="84">
        <v>0</v>
      </c>
      <c r="AE599" s="89">
        <f>SUM(C599,J599,T599,AD599,)</f>
        <v>31</v>
      </c>
    </row>
    <row r="600">
      <c r="A600" s="61" t="str">
        <f>DATA!A599</f>
        <v>VŠVU (VŠVU)</v>
      </c>
      <c r="B600" s="97" t="str">
        <f>DATA!C599&amp;" - "&amp;DATA!B599</f>
        <v>Architekt - SN3</v>
      </c>
      <c r="C600" s="84">
        <f>SUM(D600:I600)</f>
        <v>0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84">
        <f>SUM(K600:S600)</f>
        <v>0</v>
      </c>
      <c r="K600" s="13">
        <v>0</v>
      </c>
      <c r="L600" s="13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 s="84">
        <f>SUM(U600:AC600)</f>
        <v>1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1</v>
      </c>
      <c r="AA600">
        <v>0</v>
      </c>
      <c r="AB600">
        <v>0</v>
      </c>
      <c r="AC600">
        <v>0</v>
      </c>
      <c r="AD600" s="84">
        <v>0</v>
      </c>
      <c r="AE600" s="89">
        <f>SUM(C600,J600,T600,AD600,)</f>
        <v>1</v>
      </c>
    </row>
    <row r="601">
      <c r="A601" s="61" t="str">
        <f>DATA!A600</f>
        <v>VŠVU (VŠVU)</v>
      </c>
      <c r="B601" s="97" t="str">
        <f>DATA!C600&amp;" - "&amp;DATA!B600</f>
        <v>Dizajnér - SN3</v>
      </c>
      <c r="C601" s="84">
        <f>SUM(D601:I601)</f>
        <v>0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  <c r="I601" s="13">
        <v>0</v>
      </c>
      <c r="J601" s="84">
        <f>SUM(K601:S601)</f>
        <v>0</v>
      </c>
      <c r="K601" s="13">
        <v>0</v>
      </c>
      <c r="L601" s="13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 s="84">
        <f>SUM(U601:AC601)</f>
        <v>40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40</v>
      </c>
      <c r="AA601">
        <v>0</v>
      </c>
      <c r="AB601">
        <v>0</v>
      </c>
      <c r="AC601">
        <v>0</v>
      </c>
      <c r="AD601" s="84">
        <v>0</v>
      </c>
      <c r="AE601" s="89">
        <f>SUM(C601,J601,T601,AD601,)</f>
        <v>40</v>
      </c>
    </row>
    <row r="602">
      <c r="A602" s="61" t="str">
        <f>DATA!A601</f>
        <v>VŠVU (VŠVU)</v>
      </c>
      <c r="B602" s="97" t="str">
        <f>DATA!C601&amp;" - "&amp;DATA!B601</f>
        <v>Kurátor výstavy - SN3</v>
      </c>
      <c r="C602" s="84">
        <f>SUM(D602:I602)</f>
        <v>0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  <c r="I602" s="13">
        <v>0</v>
      </c>
      <c r="J602" s="84">
        <f>SUM(K602:S602)</f>
        <v>0</v>
      </c>
      <c r="K602" s="13">
        <v>0</v>
      </c>
      <c r="L602" s="13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 s="84">
        <f>SUM(U602:AC602)</f>
        <v>12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12</v>
      </c>
      <c r="AA602">
        <v>0</v>
      </c>
      <c r="AB602">
        <v>0</v>
      </c>
      <c r="AC602">
        <v>0</v>
      </c>
      <c r="AD602" s="84">
        <v>0</v>
      </c>
      <c r="AE602" s="89">
        <f>SUM(C602,J602,T602,AD602,)</f>
        <v>12</v>
      </c>
    </row>
    <row r="603">
      <c r="A603" s="61" t="str">
        <f>DATA!A602</f>
        <v>VŠVU (VŠVU)</v>
      </c>
      <c r="B603" s="97" t="str">
        <f>DATA!C602&amp;" - "&amp;DATA!B602</f>
        <v>Výtvarník - SN3</v>
      </c>
      <c r="C603" s="84">
        <f>SUM(D603:I603)</f>
        <v>0</v>
      </c>
      <c r="D603" s="13">
        <v>0</v>
      </c>
      <c r="E603" s="13">
        <v>0</v>
      </c>
      <c r="F603" s="13">
        <v>0</v>
      </c>
      <c r="G603" s="13">
        <v>0</v>
      </c>
      <c r="H603" s="13">
        <v>0</v>
      </c>
      <c r="I603" s="13">
        <v>0</v>
      </c>
      <c r="J603" s="84">
        <f>SUM(K603:S603)</f>
        <v>0</v>
      </c>
      <c r="K603" s="13">
        <v>0</v>
      </c>
      <c r="L603" s="1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 s="84">
        <f>SUM(U603:AC603)</f>
        <v>90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90</v>
      </c>
      <c r="AA603">
        <v>0</v>
      </c>
      <c r="AB603">
        <v>0</v>
      </c>
      <c r="AC603">
        <v>0</v>
      </c>
      <c r="AD603" s="84">
        <v>0</v>
      </c>
      <c r="AE603" s="89">
        <f>SUM(C603,J603,T603,AD603,)</f>
        <v>90</v>
      </c>
    </row>
    <row r="604">
      <c r="A604" s="61" t="str">
        <f>DATA!A603</f>
        <v>VŠVU (VŠVU)</v>
      </c>
      <c r="B604" s="97" t="str">
        <f>DATA!C603&amp;" - "&amp;DATA!B603</f>
        <v>Architekt - SR1</v>
      </c>
      <c r="C604" s="84">
        <f>SUM(D604:I604)</f>
        <v>0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v>0</v>
      </c>
      <c r="J604" s="84">
        <f>SUM(K604:S604)</f>
        <v>0</v>
      </c>
      <c r="K604" s="13">
        <v>0</v>
      </c>
      <c r="L604" s="13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 s="84">
        <f>SUM(U604:AC604)</f>
        <v>2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2</v>
      </c>
      <c r="AB604">
        <v>0</v>
      </c>
      <c r="AC604">
        <v>0</v>
      </c>
      <c r="AD604" s="84">
        <v>0</v>
      </c>
      <c r="AE604" s="89">
        <f>SUM(C604,J604,T604,AD604,)</f>
        <v>2</v>
      </c>
    </row>
    <row r="605">
      <c r="A605" s="61" t="str">
        <f>DATA!A604</f>
        <v>VŠVU (VŠVU)</v>
      </c>
      <c r="B605" s="97" t="str">
        <f>DATA!C604&amp;" - "&amp;DATA!B604</f>
        <v>Dizajnér - SR1</v>
      </c>
      <c r="C605" s="84">
        <f>SUM(D605:I605)</f>
        <v>0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0</v>
      </c>
      <c r="J605" s="84">
        <f>SUM(K605:S605)</f>
        <v>0</v>
      </c>
      <c r="K605" s="13">
        <v>0</v>
      </c>
      <c r="L605" s="13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 s="84">
        <f>SUM(U605:AC605)</f>
        <v>4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4</v>
      </c>
      <c r="AB605">
        <v>0</v>
      </c>
      <c r="AC605">
        <v>0</v>
      </c>
      <c r="AD605" s="84">
        <v>0</v>
      </c>
      <c r="AE605" s="89">
        <f>SUM(C605,J605,T605,AD605,)</f>
        <v>4</v>
      </c>
    </row>
    <row r="606">
      <c r="A606" s="61" t="str">
        <f>DATA!A605</f>
        <v>VŠVU (VŠVU)</v>
      </c>
      <c r="B606" s="97" t="str">
        <f>DATA!C605&amp;" - "&amp;DATA!B605</f>
        <v>Kurátor výstavy - SR1</v>
      </c>
      <c r="C606" s="84">
        <f>SUM(D606:I606)</f>
        <v>0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  <c r="J606" s="84">
        <f>SUM(K606:S606)</f>
        <v>0</v>
      </c>
      <c r="K606" s="13">
        <v>0</v>
      </c>
      <c r="L606" s="13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 s="84">
        <f>SUM(U606:AC606)</f>
        <v>1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1</v>
      </c>
      <c r="AB606">
        <v>0</v>
      </c>
      <c r="AC606">
        <v>0</v>
      </c>
      <c r="AD606" s="84">
        <v>0</v>
      </c>
      <c r="AE606" s="89">
        <f>SUM(C606,J606,T606,AD606,)</f>
        <v>1</v>
      </c>
    </row>
    <row r="607">
      <c r="A607" s="61" t="str">
        <f>DATA!A606</f>
        <v>VŠVU (VŠVU)</v>
      </c>
      <c r="B607" s="97" t="str">
        <f>DATA!C606&amp;" - "&amp;DATA!B606</f>
        <v>Výtvarník - SR1</v>
      </c>
      <c r="C607" s="84">
        <f>SUM(D607:I607)</f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84">
        <f>SUM(K607:S607)</f>
        <v>0</v>
      </c>
      <c r="K607" s="13">
        <v>0</v>
      </c>
      <c r="L607" s="13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 s="84">
        <f>SUM(U607:AC607)</f>
        <v>16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16</v>
      </c>
      <c r="AB607">
        <v>0</v>
      </c>
      <c r="AC607">
        <v>0</v>
      </c>
      <c r="AD607" s="84">
        <v>0</v>
      </c>
      <c r="AE607" s="89">
        <f>SUM(C607,J607,T607,AD607,)</f>
        <v>16</v>
      </c>
    </row>
    <row r="608">
      <c r="A608" s="61" t="str">
        <f>DATA!A607</f>
        <v>VŠVU (VŠVU)</v>
      </c>
      <c r="B608" s="97" t="str">
        <f>DATA!C607&amp;" - "&amp;DATA!B607</f>
        <v>Architekt - SR2</v>
      </c>
      <c r="C608" s="84">
        <f>SUM(D608:I608)</f>
        <v>0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3">
        <v>0</v>
      </c>
      <c r="J608" s="84">
        <f>SUM(K608:S608)</f>
        <v>0</v>
      </c>
      <c r="K608" s="13">
        <v>0</v>
      </c>
      <c r="L608" s="13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 s="84">
        <f>SUM(U608:AC608)</f>
        <v>2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2</v>
      </c>
      <c r="AC608">
        <v>0</v>
      </c>
      <c r="AD608" s="84">
        <v>0</v>
      </c>
      <c r="AE608" s="89">
        <f>SUM(C608,J608,T608,AD608,)</f>
        <v>2</v>
      </c>
    </row>
    <row r="609">
      <c r="A609" s="61" t="str">
        <f>DATA!A608</f>
        <v>VŠVU (VŠVU)</v>
      </c>
      <c r="B609" s="97" t="str">
        <f>DATA!C608&amp;" - "&amp;DATA!B608</f>
        <v>Dramaturg - SR2</v>
      </c>
      <c r="C609" s="84">
        <f>SUM(D609:I609)</f>
        <v>0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84">
        <f>SUM(K609:S609)</f>
        <v>0</v>
      </c>
      <c r="K609" s="13">
        <v>0</v>
      </c>
      <c r="L609" s="13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 s="84">
        <f>SUM(U609:AC609)</f>
        <v>1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1</v>
      </c>
      <c r="AC609">
        <v>0</v>
      </c>
      <c r="AD609" s="84">
        <v>0</v>
      </c>
      <c r="AE609" s="89">
        <f>SUM(C609,J609,T609,AD609,)</f>
        <v>1</v>
      </c>
    </row>
    <row r="610">
      <c r="A610" s="61" t="str">
        <f>DATA!A609</f>
        <v>VŠVU (VŠVU)</v>
      </c>
      <c r="B610" s="97" t="str">
        <f>DATA!C609&amp;" - "&amp;DATA!B609</f>
        <v>Kurátor výstavy - SR2</v>
      </c>
      <c r="C610" s="84">
        <f>SUM(D610:I610)</f>
        <v>0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  <c r="J610" s="84">
        <f>SUM(K610:S610)</f>
        <v>0</v>
      </c>
      <c r="K610" s="13">
        <v>0</v>
      </c>
      <c r="L610" s="13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 s="84">
        <f>SUM(U610:AC610)</f>
        <v>4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4</v>
      </c>
      <c r="AC610">
        <v>0</v>
      </c>
      <c r="AD610" s="84">
        <v>0</v>
      </c>
      <c r="AE610" s="89">
        <f>SUM(C610,J610,T610,AD610,)</f>
        <v>4</v>
      </c>
    </row>
    <row r="611">
      <c r="A611" s="61" t="str">
        <f>DATA!A610</f>
        <v>VŠVU (VŠVU)</v>
      </c>
      <c r="B611" s="97" t="str">
        <f>DATA!C610&amp;" - "&amp;DATA!B610</f>
        <v>Scénograf - SR2</v>
      </c>
      <c r="C611" s="84">
        <f>SUM(D611:I611)</f>
        <v>0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  <c r="J611" s="84">
        <f>SUM(K611:S611)</f>
        <v>0</v>
      </c>
      <c r="K611" s="13">
        <v>0</v>
      </c>
      <c r="L611" s="13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 s="84">
        <f>SUM(U611:AC611)</f>
        <v>1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1</v>
      </c>
      <c r="AC611">
        <v>0</v>
      </c>
      <c r="AD611" s="84">
        <v>0</v>
      </c>
      <c r="AE611" s="89">
        <f>SUM(C611,J611,T611,AD611,)</f>
        <v>1</v>
      </c>
    </row>
    <row r="612">
      <c r="A612" s="61" t="str">
        <f>DATA!A611</f>
        <v>VŠVU (VŠVU)</v>
      </c>
      <c r="B612" s="97" t="str">
        <f>DATA!C611&amp;" - "&amp;DATA!B611</f>
        <v>Výtvarník - SR2</v>
      </c>
      <c r="C612" s="84">
        <f>SUM(D612:I612)</f>
        <v>0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3">
        <v>0</v>
      </c>
      <c r="J612" s="84">
        <f>SUM(K612:S612)</f>
        <v>0</v>
      </c>
      <c r="K612" s="13">
        <v>0</v>
      </c>
      <c r="L612" s="13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 s="84">
        <f>SUM(U612:AC612)</f>
        <v>20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20</v>
      </c>
      <c r="AC612">
        <v>0</v>
      </c>
      <c r="AD612" s="84">
        <v>0</v>
      </c>
      <c r="AE612" s="89">
        <f>SUM(C612,J612,T612,AD612,)</f>
        <v>20</v>
      </c>
    </row>
    <row r="613">
      <c r="A613" s="61" t="str">
        <f>DATA!A612</f>
        <v>VŠVU (VŠVU)</v>
      </c>
      <c r="B613" s="97" t="str">
        <f>DATA!C612&amp;" - "&amp;DATA!B612</f>
        <v>Architekt - SR3</v>
      </c>
      <c r="C613" s="84">
        <f>SUM(D613:I613)</f>
        <v>0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84">
        <f>SUM(K613:S613)</f>
        <v>0</v>
      </c>
      <c r="K613" s="13">
        <v>0</v>
      </c>
      <c r="L613" s="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 s="84">
        <f>SUM(U613:AC613)</f>
        <v>1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1</v>
      </c>
      <c r="AD613" s="84">
        <v>0</v>
      </c>
      <c r="AE613" s="89">
        <f>SUM(C613,J613,T613,AD613,)</f>
        <v>1</v>
      </c>
    </row>
    <row r="614">
      <c r="A614" s="61" t="str">
        <f>DATA!A613</f>
        <v>VŠVU (VŠVU)</v>
      </c>
      <c r="B614" s="97" t="str">
        <f>DATA!C613&amp;" - "&amp;DATA!B613</f>
        <v>Dizajnér - SR3</v>
      </c>
      <c r="C614" s="84">
        <f>SUM(D614:I614)</f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84">
        <f>SUM(K614:S614)</f>
        <v>0</v>
      </c>
      <c r="K614" s="13">
        <v>0</v>
      </c>
      <c r="L614" s="13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 s="84">
        <f>SUM(U614:AC614)</f>
        <v>58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58</v>
      </c>
      <c r="AD614" s="84">
        <v>0</v>
      </c>
      <c r="AE614" s="89">
        <f>SUM(C614,J614,T614,AD614,)</f>
        <v>58</v>
      </c>
    </row>
    <row r="615">
      <c r="A615" s="61" t="str">
        <f>DATA!A614</f>
        <v>VŠVU (VŠVU)</v>
      </c>
      <c r="B615" s="97" t="str">
        <f>DATA!C614&amp;" - "&amp;DATA!B614</f>
        <v>Kurátor výstavy - SR3</v>
      </c>
      <c r="C615" s="84">
        <f>SUM(D615:I615)</f>
        <v>0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3">
        <v>0</v>
      </c>
      <c r="J615" s="84">
        <f>SUM(K615:S615)</f>
        <v>0</v>
      </c>
      <c r="K615" s="13">
        <v>0</v>
      </c>
      <c r="L615" s="13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 s="84">
        <f>SUM(U615:AC615)</f>
        <v>3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3</v>
      </c>
      <c r="AD615" s="84">
        <v>0</v>
      </c>
      <c r="AE615" s="89">
        <f>SUM(C615,J615,T615,AD615,)</f>
        <v>3</v>
      </c>
    </row>
    <row r="616">
      <c r="A616" s="61" t="str">
        <f>DATA!A615</f>
        <v>VŠVU (VŠVU)</v>
      </c>
      <c r="B616" s="97" t="str">
        <f>DATA!C615&amp;" - "&amp;DATA!B615</f>
        <v>Výtvarník - SR3</v>
      </c>
      <c r="C616" s="84">
        <f>SUM(D616:I616)</f>
        <v>0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v>0</v>
      </c>
      <c r="J616" s="84">
        <f>SUM(K616:S616)</f>
        <v>0</v>
      </c>
      <c r="K616" s="13">
        <v>0</v>
      </c>
      <c r="L616" s="13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 s="84">
        <f>SUM(U616:AC616)</f>
        <v>17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17</v>
      </c>
      <c r="AD616" s="84">
        <v>0</v>
      </c>
      <c r="AE616" s="89">
        <f>SUM(C616,J616,T616,AD616,)</f>
        <v>17</v>
      </c>
    </row>
    <row r="617">
      <c r="A617" s="61" t="str">
        <f>DATA!A616</f>
        <v>VŠVU (VŠVU)</v>
      </c>
      <c r="B617" s="97" t="str">
        <f>DATA!C616&amp;" - "&amp;DATA!B616</f>
        <v>Výtvarník - ZM1</v>
      </c>
      <c r="C617" s="84">
        <f>SUM(D617:I617)</f>
        <v>0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84">
        <f>SUM(K617:S617)</f>
        <v>4</v>
      </c>
      <c r="K617" s="13">
        <v>4</v>
      </c>
      <c r="L617" s="13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 s="84">
        <f>SUM(U617:AC617)</f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 s="84">
        <v>0</v>
      </c>
      <c r="AE617" s="89">
        <f>SUM(C617,J617,T617,AD617,)</f>
        <v>4</v>
      </c>
    </row>
    <row r="618">
      <c r="A618" s="61" t="str">
        <f>DATA!A617</f>
        <v>VŠVU (VŠVU)</v>
      </c>
      <c r="B618" s="97" t="str">
        <f>DATA!C617&amp;" - "&amp;DATA!B617</f>
        <v>Výtvarník - ZM3</v>
      </c>
      <c r="C618" s="84">
        <f>SUM(D618:I618)</f>
        <v>0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84">
        <f>SUM(K618:S618)</f>
        <v>1</v>
      </c>
      <c r="K618" s="13">
        <v>0</v>
      </c>
      <c r="L618" s="13">
        <v>0</v>
      </c>
      <c r="M618">
        <v>1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 s="84">
        <f>SUM(U618:AC618)</f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 s="84">
        <v>0</v>
      </c>
      <c r="AE618" s="89">
        <f>SUM(C618,J618,T618,AD618,)</f>
        <v>1</v>
      </c>
    </row>
    <row r="619">
      <c r="A619" s="61" t="str">
        <f>DATA!A618</f>
        <v>VŠVU (VŠVU)</v>
      </c>
      <c r="B619" s="97" t="str">
        <f>DATA!C618&amp;" - "&amp;DATA!B618</f>
        <v>Architekt - ZN1</v>
      </c>
      <c r="C619" s="84">
        <f>SUM(D619:I619)</f>
        <v>0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84">
        <f>SUM(K619:S619)</f>
        <v>2</v>
      </c>
      <c r="K619" s="13">
        <v>0</v>
      </c>
      <c r="L619" s="13">
        <v>0</v>
      </c>
      <c r="M619">
        <v>0</v>
      </c>
      <c r="N619">
        <v>2</v>
      </c>
      <c r="O619">
        <v>0</v>
      </c>
      <c r="P619">
        <v>0</v>
      </c>
      <c r="Q619">
        <v>0</v>
      </c>
      <c r="R619">
        <v>0</v>
      </c>
      <c r="S619">
        <v>0</v>
      </c>
      <c r="T619" s="84">
        <f>SUM(U619:AC619)</f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 s="84">
        <v>0</v>
      </c>
      <c r="AE619" s="89">
        <f>SUM(C619,J619,T619,AD619,)</f>
        <v>2</v>
      </c>
    </row>
    <row r="620">
      <c r="A620" s="61" t="str">
        <f>DATA!A619</f>
        <v>VŠVU (VŠVU)</v>
      </c>
      <c r="B620" s="97" t="str">
        <f>DATA!C619&amp;" - "&amp;DATA!B619</f>
        <v>Kurátor výstavy - ZN1</v>
      </c>
      <c r="C620" s="84">
        <f>SUM(D620:I620)</f>
        <v>0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  <c r="I620" s="13">
        <v>0</v>
      </c>
      <c r="J620" s="84">
        <f>SUM(K620:S620)</f>
        <v>1</v>
      </c>
      <c r="K620" s="13">
        <v>0</v>
      </c>
      <c r="L620" s="13">
        <v>0</v>
      </c>
      <c r="M620">
        <v>0</v>
      </c>
      <c r="N620">
        <v>1</v>
      </c>
      <c r="O620">
        <v>0</v>
      </c>
      <c r="P620">
        <v>0</v>
      </c>
      <c r="Q620">
        <v>0</v>
      </c>
      <c r="R620">
        <v>0</v>
      </c>
      <c r="S620">
        <v>0</v>
      </c>
      <c r="T620" s="84">
        <f>SUM(U620:AC620)</f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 s="84">
        <v>0</v>
      </c>
      <c r="AE620" s="89">
        <f>SUM(C620,J620,T620,AD620,)</f>
        <v>1</v>
      </c>
    </row>
    <row r="621">
      <c r="A621" s="61" t="str">
        <f>DATA!A620</f>
        <v>VŠVU (VŠVU)</v>
      </c>
      <c r="B621" s="97" t="str">
        <f>DATA!C620&amp;" - "&amp;DATA!B620</f>
        <v>Reštaurátor - ZN1</v>
      </c>
      <c r="C621" s="84">
        <f>SUM(D621:I621)</f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84">
        <f>SUM(K621:S621)</f>
        <v>1</v>
      </c>
      <c r="K621" s="13">
        <v>0</v>
      </c>
      <c r="L621" s="13">
        <v>0</v>
      </c>
      <c r="M621">
        <v>0</v>
      </c>
      <c r="N621">
        <v>1</v>
      </c>
      <c r="O621">
        <v>0</v>
      </c>
      <c r="P621">
        <v>0</v>
      </c>
      <c r="Q621">
        <v>0</v>
      </c>
      <c r="R621">
        <v>0</v>
      </c>
      <c r="S621">
        <v>0</v>
      </c>
      <c r="T621" s="84">
        <f>SUM(U621:AC621)</f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 s="84">
        <v>0</v>
      </c>
      <c r="AE621" s="89">
        <f>SUM(C621,J621,T621,AD621,)</f>
        <v>1</v>
      </c>
    </row>
    <row r="622">
      <c r="A622" s="61" t="str">
        <f>DATA!A621</f>
        <v>VŠVU (VŠVU)</v>
      </c>
      <c r="B622" s="97" t="str">
        <f>DATA!C621&amp;" - "&amp;DATA!B621</f>
        <v>Výtvarník - ZN1</v>
      </c>
      <c r="C622" s="84">
        <f>SUM(D622:I622)</f>
        <v>0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0</v>
      </c>
      <c r="J622" s="84">
        <f>SUM(K622:S622)</f>
        <v>2</v>
      </c>
      <c r="K622" s="13">
        <v>0</v>
      </c>
      <c r="L622" s="13">
        <v>0</v>
      </c>
      <c r="M622">
        <v>0</v>
      </c>
      <c r="N622">
        <v>2</v>
      </c>
      <c r="O622">
        <v>0</v>
      </c>
      <c r="P622">
        <v>0</v>
      </c>
      <c r="Q622">
        <v>0</v>
      </c>
      <c r="R622">
        <v>0</v>
      </c>
      <c r="S622">
        <v>0</v>
      </c>
      <c r="T622" s="84">
        <f>SUM(U622:AC622)</f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 s="84">
        <v>0</v>
      </c>
      <c r="AE622" s="89">
        <f>SUM(C622,J622,T622,AD622,)</f>
        <v>2</v>
      </c>
    </row>
    <row r="623">
      <c r="A623" s="61" t="str">
        <f>DATA!A622</f>
        <v>VŠVU (VŠVU)</v>
      </c>
      <c r="B623" s="97" t="str">
        <f>DATA!C622&amp;" - "&amp;DATA!B622</f>
        <v>Architekt - ZN2</v>
      </c>
      <c r="C623" s="84">
        <f>SUM(D623:I623)</f>
        <v>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84">
        <f>SUM(K623:S623)</f>
        <v>1</v>
      </c>
      <c r="K623" s="13">
        <v>0</v>
      </c>
      <c r="L623" s="13">
        <v>0</v>
      </c>
      <c r="M623">
        <v>0</v>
      </c>
      <c r="N623">
        <v>0</v>
      </c>
      <c r="O623">
        <v>1</v>
      </c>
      <c r="P623">
        <v>0</v>
      </c>
      <c r="Q623">
        <v>0</v>
      </c>
      <c r="R623">
        <v>0</v>
      </c>
      <c r="S623">
        <v>0</v>
      </c>
      <c r="T623" s="84">
        <f>SUM(U623:AC623)</f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 s="84">
        <v>0</v>
      </c>
      <c r="AE623" s="89">
        <f>SUM(C623,J623,T623,AD623,)</f>
        <v>1</v>
      </c>
    </row>
    <row r="624">
      <c r="A624" s="61" t="str">
        <f>DATA!A623</f>
        <v>VŠVU (VŠVU)</v>
      </c>
      <c r="B624" s="97" t="str">
        <f>DATA!C623&amp;" - "&amp;DATA!B623</f>
        <v>Dizajnér - ZN2</v>
      </c>
      <c r="C624" s="84">
        <f>SUM(D624:I624)</f>
        <v>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84">
        <f>SUM(K624:S624)</f>
        <v>1</v>
      </c>
      <c r="K624" s="13">
        <v>0</v>
      </c>
      <c r="L624" s="13">
        <v>0</v>
      </c>
      <c r="M624">
        <v>0</v>
      </c>
      <c r="N624">
        <v>0</v>
      </c>
      <c r="O624">
        <v>1</v>
      </c>
      <c r="P624">
        <v>0</v>
      </c>
      <c r="Q624">
        <v>0</v>
      </c>
      <c r="R624">
        <v>0</v>
      </c>
      <c r="S624">
        <v>0</v>
      </c>
      <c r="T624" s="84">
        <f>SUM(U624:AC624)</f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 s="84">
        <v>0</v>
      </c>
      <c r="AE624" s="89">
        <f>SUM(C624,J624,T624,AD624,)</f>
        <v>1</v>
      </c>
    </row>
    <row r="625">
      <c r="A625" s="61" t="str">
        <f>DATA!A624</f>
        <v>VŠVU (VŠVU)</v>
      </c>
      <c r="B625" s="97" t="str">
        <f>DATA!C624&amp;" - "&amp;DATA!B624</f>
        <v>Kurátor výstavy - ZN2</v>
      </c>
      <c r="C625" s="84">
        <f>SUM(D625:I625)</f>
        <v>0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  <c r="I625" s="13">
        <v>0</v>
      </c>
      <c r="J625" s="84">
        <f>SUM(K625:S625)</f>
        <v>1</v>
      </c>
      <c r="K625" s="13">
        <v>0</v>
      </c>
      <c r="L625" s="13">
        <v>0</v>
      </c>
      <c r="M625">
        <v>0</v>
      </c>
      <c r="N625">
        <v>0</v>
      </c>
      <c r="O625">
        <v>1</v>
      </c>
      <c r="P625">
        <v>0</v>
      </c>
      <c r="Q625">
        <v>0</v>
      </c>
      <c r="R625">
        <v>0</v>
      </c>
      <c r="S625">
        <v>0</v>
      </c>
      <c r="T625" s="84">
        <f>SUM(U625:AC625)</f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 s="84">
        <v>0</v>
      </c>
      <c r="AE625" s="89">
        <f>SUM(C625,J625,T625,AD625,)</f>
        <v>1</v>
      </c>
    </row>
    <row r="626">
      <c r="A626" s="61" t="str">
        <f>DATA!A625</f>
        <v>VŠVU (VŠVU)</v>
      </c>
      <c r="B626" s="97" t="str">
        <f>DATA!C625&amp;" - "&amp;DATA!B625</f>
        <v>Reštaurátor - ZN2</v>
      </c>
      <c r="C626" s="84">
        <f>SUM(D626:I626)</f>
        <v>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0</v>
      </c>
      <c r="J626" s="84">
        <f>SUM(K626:S626)</f>
        <v>2</v>
      </c>
      <c r="K626" s="13">
        <v>0</v>
      </c>
      <c r="L626" s="13">
        <v>0</v>
      </c>
      <c r="M626">
        <v>0</v>
      </c>
      <c r="N626">
        <v>0</v>
      </c>
      <c r="O626">
        <v>2</v>
      </c>
      <c r="P626">
        <v>0</v>
      </c>
      <c r="Q626">
        <v>0</v>
      </c>
      <c r="R626">
        <v>0</v>
      </c>
      <c r="S626">
        <v>0</v>
      </c>
      <c r="T626" s="84">
        <f>SUM(U626:AC626)</f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 s="84">
        <v>0</v>
      </c>
      <c r="AE626" s="89">
        <f>SUM(C626,J626,T626,AD626,)</f>
        <v>2</v>
      </c>
    </row>
    <row r="627">
      <c r="A627" s="61" t="str">
        <f>DATA!A626</f>
        <v>VŠVU (VŠVU)</v>
      </c>
      <c r="B627" s="97" t="str">
        <f>DATA!C626&amp;" - "&amp;DATA!B626</f>
        <v>Výtvarník - ZN2</v>
      </c>
      <c r="C627" s="84">
        <f>SUM(D627:I627)</f>
        <v>0</v>
      </c>
      <c r="D627" s="13">
        <v>0</v>
      </c>
      <c r="E627" s="13">
        <v>0</v>
      </c>
      <c r="F627" s="13">
        <v>0</v>
      </c>
      <c r="G627" s="13">
        <v>0</v>
      </c>
      <c r="H627" s="13">
        <v>0</v>
      </c>
      <c r="I627" s="13">
        <v>0</v>
      </c>
      <c r="J627" s="84">
        <f>SUM(K627:S627)</f>
        <v>1</v>
      </c>
      <c r="K627" s="13">
        <v>0</v>
      </c>
      <c r="L627" s="13">
        <v>0</v>
      </c>
      <c r="M627">
        <v>0</v>
      </c>
      <c r="N627">
        <v>0</v>
      </c>
      <c r="O627">
        <v>1</v>
      </c>
      <c r="P627">
        <v>0</v>
      </c>
      <c r="Q627">
        <v>0</v>
      </c>
      <c r="R627">
        <v>0</v>
      </c>
      <c r="S627">
        <v>0</v>
      </c>
      <c r="T627" s="84">
        <f>SUM(U627:AC627)</f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 s="84">
        <v>0</v>
      </c>
      <c r="AE627" s="89">
        <f>SUM(C627,J627,T627,AD627,)</f>
        <v>1</v>
      </c>
    </row>
    <row r="628">
      <c r="A628" s="61" t="str">
        <f>DATA!A627</f>
        <v>VŠVU (VŠVU)</v>
      </c>
      <c r="B628" s="97" t="str">
        <f>DATA!C627&amp;" - "&amp;DATA!B627</f>
        <v>Dizajnér - ZN3</v>
      </c>
      <c r="C628" s="84">
        <f>SUM(D628:I628)</f>
        <v>0</v>
      </c>
      <c r="D628" s="13">
        <v>0</v>
      </c>
      <c r="E628" s="13">
        <v>0</v>
      </c>
      <c r="F628" s="13">
        <v>0</v>
      </c>
      <c r="G628" s="13">
        <v>0</v>
      </c>
      <c r="H628" s="13">
        <v>0</v>
      </c>
      <c r="I628" s="13">
        <v>0</v>
      </c>
      <c r="J628" s="84">
        <f>SUM(K628:S628)</f>
        <v>2</v>
      </c>
      <c r="K628" s="13">
        <v>0</v>
      </c>
      <c r="L628" s="13">
        <v>0</v>
      </c>
      <c r="M628">
        <v>0</v>
      </c>
      <c r="N628">
        <v>0</v>
      </c>
      <c r="O628">
        <v>0</v>
      </c>
      <c r="P628">
        <v>2</v>
      </c>
      <c r="Q628">
        <v>0</v>
      </c>
      <c r="R628">
        <v>0</v>
      </c>
      <c r="S628">
        <v>0</v>
      </c>
      <c r="T628" s="84">
        <f>SUM(U628:AC628)</f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 s="84">
        <v>0</v>
      </c>
      <c r="AE628" s="89">
        <f>SUM(C628,J628,T628,AD628,)</f>
        <v>2</v>
      </c>
    </row>
    <row r="629">
      <c r="A629" s="61" t="str">
        <f>DATA!A628</f>
        <v>VŠVU (VŠVU)</v>
      </c>
      <c r="B629" s="97" t="str">
        <f>DATA!C628&amp;" - "&amp;DATA!B628</f>
        <v>Kurátor výstavy - ZN3</v>
      </c>
      <c r="C629" s="84">
        <f>SUM(D629:I629)</f>
        <v>0</v>
      </c>
      <c r="D629" s="13">
        <v>0</v>
      </c>
      <c r="E629" s="13">
        <v>0</v>
      </c>
      <c r="F629" s="13">
        <v>0</v>
      </c>
      <c r="G629" s="13">
        <v>0</v>
      </c>
      <c r="H629" s="13">
        <v>0</v>
      </c>
      <c r="I629" s="13">
        <v>0</v>
      </c>
      <c r="J629" s="84">
        <f>SUM(K629:S629)</f>
        <v>3</v>
      </c>
      <c r="K629" s="13">
        <v>0</v>
      </c>
      <c r="L629" s="13">
        <v>0</v>
      </c>
      <c r="M629">
        <v>0</v>
      </c>
      <c r="N629">
        <v>0</v>
      </c>
      <c r="O629">
        <v>0</v>
      </c>
      <c r="P629">
        <v>3</v>
      </c>
      <c r="Q629">
        <v>0</v>
      </c>
      <c r="R629">
        <v>0</v>
      </c>
      <c r="S629">
        <v>0</v>
      </c>
      <c r="T629" s="84">
        <f>SUM(U629:AC629)</f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 s="84">
        <v>0</v>
      </c>
      <c r="AE629" s="89">
        <f>SUM(C629,J629,T629,AD629,)</f>
        <v>3</v>
      </c>
    </row>
    <row r="630">
      <c r="A630" s="61" t="str">
        <f>DATA!A629</f>
        <v>VŠVU (VŠVU)</v>
      </c>
      <c r="B630" s="97" t="str">
        <f>DATA!C629&amp;" - "&amp;DATA!B629</f>
        <v>Výtvarník - ZN3</v>
      </c>
      <c r="C630" s="84">
        <f>SUM(D630:I630)</f>
        <v>0</v>
      </c>
      <c r="D630" s="13">
        <v>0</v>
      </c>
      <c r="E630" s="13">
        <v>0</v>
      </c>
      <c r="F630" s="13">
        <v>0</v>
      </c>
      <c r="G630" s="13">
        <v>0</v>
      </c>
      <c r="H630" s="13">
        <v>0</v>
      </c>
      <c r="I630" s="13">
        <v>0</v>
      </c>
      <c r="J630" s="84">
        <f>SUM(K630:S630)</f>
        <v>5</v>
      </c>
      <c r="K630" s="13">
        <v>0</v>
      </c>
      <c r="L630" s="13">
        <v>0</v>
      </c>
      <c r="M630">
        <v>0</v>
      </c>
      <c r="N630">
        <v>0</v>
      </c>
      <c r="O630">
        <v>0</v>
      </c>
      <c r="P630">
        <v>5</v>
      </c>
      <c r="Q630">
        <v>0</v>
      </c>
      <c r="R630">
        <v>0</v>
      </c>
      <c r="S630">
        <v>0</v>
      </c>
      <c r="T630" s="84">
        <f>SUM(U630:AC630)</f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 s="84">
        <v>0</v>
      </c>
      <c r="AE630" s="89">
        <f>SUM(C630,J630,T630,AD630,)</f>
        <v>5</v>
      </c>
    </row>
    <row r="631">
      <c r="A631" s="61" t="str">
        <f>DATA!A630</f>
        <v>AU (AU.B.Bystrica)</v>
      </c>
      <c r="B631" s="97" t="str">
        <f>DATA!C630&amp;" - "&amp;DATA!B630</f>
        <v>Dirigent - EM1</v>
      </c>
      <c r="C631" s="84">
        <f>SUM(D631:I631)</f>
        <v>2</v>
      </c>
      <c r="D631" s="13">
        <v>2</v>
      </c>
      <c r="E631" s="13">
        <v>0</v>
      </c>
      <c r="F631" s="13">
        <v>0</v>
      </c>
      <c r="G631" s="13">
        <v>0</v>
      </c>
      <c r="H631" s="13">
        <v>0</v>
      </c>
      <c r="I631" s="13">
        <v>0</v>
      </c>
      <c r="J631" s="84">
        <f>SUM(K631:S631)</f>
        <v>0</v>
      </c>
      <c r="K631" s="13">
        <v>0</v>
      </c>
      <c r="L631" s="13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 s="84">
        <f>SUM(U631:AC631)</f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 s="84">
        <v>0</v>
      </c>
      <c r="AE631" s="89">
        <f>SUM(C631,J631,T631,AD631,)</f>
        <v>2</v>
      </c>
    </row>
    <row r="632">
      <c r="A632" s="61" t="str">
        <f>DATA!A631</f>
        <v>AU (AU.B.Bystrica)</v>
      </c>
      <c r="B632" s="97" t="str">
        <f>DATA!C631&amp;" - "&amp;DATA!B631</f>
        <v>Dramaturg projektu - EM1</v>
      </c>
      <c r="C632" s="84">
        <f>SUM(D632:I632)</f>
        <v>2</v>
      </c>
      <c r="D632" s="13">
        <v>2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84">
        <f>SUM(K632:S632)</f>
        <v>0</v>
      </c>
      <c r="K632" s="13">
        <v>0</v>
      </c>
      <c r="L632" s="13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 s="84">
        <f>SUM(U632:AC632)</f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 s="84">
        <v>0</v>
      </c>
      <c r="AE632" s="89">
        <f>SUM(C632,J632,T632,AD632,)</f>
        <v>2</v>
      </c>
    </row>
    <row r="633">
      <c r="A633" s="61" t="str">
        <f>DATA!A632</f>
        <v>AU (AU.B.Bystrica)</v>
      </c>
      <c r="B633" s="97" t="str">
        <f>DATA!C632&amp;" - "&amp;DATA!B632</f>
        <v>Herec vo vedľajšej úlohe - EM1</v>
      </c>
      <c r="C633" s="84">
        <f>SUM(D633:I633)</f>
        <v>1</v>
      </c>
      <c r="D633" s="13">
        <v>1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84">
        <f>SUM(K633:S633)</f>
        <v>0</v>
      </c>
      <c r="K633" s="13">
        <v>0</v>
      </c>
      <c r="L633" s="1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 s="84">
        <f>SUM(U633:AC633)</f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 s="84">
        <v>0</v>
      </c>
      <c r="AE633" s="89">
        <f>SUM(C633,J633,T633,AD633,)</f>
        <v>1</v>
      </c>
    </row>
    <row r="634">
      <c r="A634" s="61" t="str">
        <f>DATA!A633</f>
        <v>AU (AU.B.Bystrica)</v>
      </c>
      <c r="B634" s="97" t="str">
        <f>DATA!C633&amp;" - "&amp;DATA!B633</f>
        <v>Inštrumentalista - EM1</v>
      </c>
      <c r="C634" s="84">
        <f>SUM(D634:I634)</f>
        <v>4</v>
      </c>
      <c r="D634" s="13">
        <v>4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84">
        <f>SUM(K634:S634)</f>
        <v>0</v>
      </c>
      <c r="K634" s="13">
        <v>0</v>
      </c>
      <c r="L634" s="13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84">
        <f>SUM(U634:AC634)</f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 s="84">
        <v>0</v>
      </c>
      <c r="AE634" s="89">
        <f>SUM(C634,J634,T634,AD634,)</f>
        <v>4</v>
      </c>
    </row>
    <row r="635">
      <c r="A635" s="61" t="str">
        <f>DATA!A634</f>
        <v>AU (AU.B.Bystrica)</v>
      </c>
      <c r="B635" s="97" t="str">
        <f>DATA!C634&amp;" - "&amp;DATA!B634</f>
        <v>Inštrumentalista - sólista - EM1</v>
      </c>
      <c r="C635" s="84">
        <f>SUM(D635:I635)</f>
        <v>1</v>
      </c>
      <c r="D635" s="13">
        <v>1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84">
        <f>SUM(K635:S635)</f>
        <v>0</v>
      </c>
      <c r="K635" s="13">
        <v>0</v>
      </c>
      <c r="L635" s="13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 s="84">
        <f>SUM(U635:AC635)</f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 s="84">
        <v>0</v>
      </c>
      <c r="AE635" s="89">
        <f>SUM(C635,J635,T635,AD635,)</f>
        <v>1</v>
      </c>
    </row>
    <row r="636">
      <c r="A636" s="61" t="str">
        <f>DATA!A635</f>
        <v>AU (AU.B.Bystrica)</v>
      </c>
      <c r="B636" s="97" t="str">
        <f>DATA!C635&amp;" - "&amp;DATA!B635</f>
        <v>Kameraman - EM1</v>
      </c>
      <c r="C636" s="84">
        <f>SUM(D636:I636)</f>
        <v>1</v>
      </c>
      <c r="D636" s="13">
        <v>1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84">
        <f>SUM(K636:S636)</f>
        <v>0</v>
      </c>
      <c r="K636" s="13">
        <v>0</v>
      </c>
      <c r="L636" s="13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 s="84">
        <f>SUM(U636:AC636)</f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 s="84">
        <v>0</v>
      </c>
      <c r="AE636" s="89">
        <f>SUM(C636,J636,T636,AD636,)</f>
        <v>1</v>
      </c>
    </row>
    <row r="637">
      <c r="A637" s="61" t="str">
        <f>DATA!A636</f>
        <v>AU (AU.B.Bystrica)</v>
      </c>
      <c r="B637" s="97" t="str">
        <f>DATA!C636&amp;" - "&amp;DATA!B636</f>
        <v>Performer - EM1</v>
      </c>
      <c r="C637" s="84">
        <f>SUM(D637:I637)</f>
        <v>1</v>
      </c>
      <c r="D637" s="13">
        <v>1</v>
      </c>
      <c r="E637" s="13">
        <v>0</v>
      </c>
      <c r="F637" s="13">
        <v>0</v>
      </c>
      <c r="G637" s="13">
        <v>0</v>
      </c>
      <c r="H637" s="13">
        <v>0</v>
      </c>
      <c r="I637" s="13">
        <v>0</v>
      </c>
      <c r="J637" s="84">
        <f>SUM(K637:S637)</f>
        <v>0</v>
      </c>
      <c r="K637" s="13">
        <v>0</v>
      </c>
      <c r="L637" s="13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 s="84">
        <f>SUM(U637:AC637)</f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 s="84">
        <v>0</v>
      </c>
      <c r="AE637" s="89">
        <f>SUM(C637,J637,T637,AD637,)</f>
        <v>1</v>
      </c>
    </row>
    <row r="638">
      <c r="A638" s="61" t="str">
        <f>DATA!A637</f>
        <v>AU (AU.B.Bystrica)</v>
      </c>
      <c r="B638" s="97" t="str">
        <f>DATA!C637&amp;" - "&amp;DATA!B637</f>
        <v>Producent - EM1</v>
      </c>
      <c r="C638" s="84">
        <f>SUM(D638:I638)</f>
        <v>5</v>
      </c>
      <c r="D638" s="13">
        <v>5</v>
      </c>
      <c r="E638" s="13">
        <v>0</v>
      </c>
      <c r="F638" s="13">
        <v>0</v>
      </c>
      <c r="G638" s="13">
        <v>0</v>
      </c>
      <c r="H638" s="13">
        <v>0</v>
      </c>
      <c r="I638" s="13">
        <v>0</v>
      </c>
      <c r="J638" s="84">
        <f>SUM(K638:S638)</f>
        <v>0</v>
      </c>
      <c r="K638" s="13">
        <v>0</v>
      </c>
      <c r="L638" s="13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 s="84">
        <f>SUM(U638:AC638)</f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 s="84">
        <v>0</v>
      </c>
      <c r="AE638" s="89">
        <f>SUM(C638,J638,T638,AD638,)</f>
        <v>5</v>
      </c>
    </row>
    <row r="639">
      <c r="A639" s="61" t="str">
        <f>DATA!A638</f>
        <v>AU (AU.B.Bystrica)</v>
      </c>
      <c r="B639" s="97" t="str">
        <f>DATA!C638&amp;" - "&amp;DATA!B638</f>
        <v>Spevák - sólista - EM1</v>
      </c>
      <c r="C639" s="84">
        <f>SUM(D639:I639)</f>
        <v>3</v>
      </c>
      <c r="D639" s="13">
        <v>3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84">
        <f>SUM(K639:S639)</f>
        <v>0</v>
      </c>
      <c r="K639" s="13">
        <v>0</v>
      </c>
      <c r="L639" s="13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 s="84">
        <f>SUM(U639:AC639)</f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 s="84">
        <v>0</v>
      </c>
      <c r="AE639" s="89">
        <f>SUM(C639,J639,T639,AD639,)</f>
        <v>3</v>
      </c>
    </row>
    <row r="640">
      <c r="A640" s="61" t="str">
        <f>DATA!A639</f>
        <v>AU (AU.B.Bystrica)</v>
      </c>
      <c r="B640" s="97" t="str">
        <f>DATA!C639&amp;" - "&amp;DATA!B639</f>
        <v>Dirigent - EM2</v>
      </c>
      <c r="C640" s="84">
        <f>SUM(D640:I640)</f>
        <v>2</v>
      </c>
      <c r="D640" s="13">
        <v>0</v>
      </c>
      <c r="E640" s="13">
        <v>2</v>
      </c>
      <c r="F640" s="13">
        <v>0</v>
      </c>
      <c r="G640" s="13">
        <v>0</v>
      </c>
      <c r="H640" s="13">
        <v>0</v>
      </c>
      <c r="I640" s="13">
        <v>0</v>
      </c>
      <c r="J640" s="84">
        <f>SUM(K640:S640)</f>
        <v>0</v>
      </c>
      <c r="K640" s="13">
        <v>0</v>
      </c>
      <c r="L640" s="13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 s="84">
        <f>SUM(U640:AC640)</f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 s="84">
        <v>0</v>
      </c>
      <c r="AE640" s="89">
        <f>SUM(C640,J640,T640,AD640,)</f>
        <v>2</v>
      </c>
    </row>
    <row r="641">
      <c r="A641" s="61" t="str">
        <f>DATA!A640</f>
        <v>AU (AU.B.Bystrica)</v>
      </c>
      <c r="B641" s="97" t="str">
        <f>DATA!C640&amp;" - "&amp;DATA!B640</f>
        <v>Dramaturg projektu - EM2</v>
      </c>
      <c r="C641" s="84">
        <f>SUM(D641:I641)</f>
        <v>1</v>
      </c>
      <c r="D641" s="13">
        <v>0</v>
      </c>
      <c r="E641" s="13">
        <v>1</v>
      </c>
      <c r="F641" s="13">
        <v>0</v>
      </c>
      <c r="G641" s="13">
        <v>0</v>
      </c>
      <c r="H641" s="13">
        <v>0</v>
      </c>
      <c r="I641" s="13">
        <v>0</v>
      </c>
      <c r="J641" s="84">
        <f>SUM(K641:S641)</f>
        <v>0</v>
      </c>
      <c r="K641" s="13">
        <v>0</v>
      </c>
      <c r="L641" s="13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 s="84">
        <f>SUM(U641:AC641)</f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 s="84">
        <v>0</v>
      </c>
      <c r="AE641" s="89">
        <f>SUM(C641,J641,T641,AD641,)</f>
        <v>1</v>
      </c>
    </row>
    <row r="642">
      <c r="A642" s="61" t="str">
        <f>DATA!A641</f>
        <v>AU (AU.B.Bystrica)</v>
      </c>
      <c r="B642" s="97" t="str">
        <f>DATA!C641&amp;" - "&amp;DATA!B641</f>
        <v>Inštrumentalista - sólista - EM2</v>
      </c>
      <c r="C642" s="84">
        <f>SUM(D642:I642)</f>
        <v>1</v>
      </c>
      <c r="D642" s="13">
        <v>0</v>
      </c>
      <c r="E642" s="13">
        <v>1</v>
      </c>
      <c r="F642" s="13">
        <v>0</v>
      </c>
      <c r="G642" s="13">
        <v>0</v>
      </c>
      <c r="H642" s="13">
        <v>0</v>
      </c>
      <c r="I642" s="13">
        <v>0</v>
      </c>
      <c r="J642" s="84">
        <f>SUM(K642:S642)</f>
        <v>0</v>
      </c>
      <c r="K642" s="13">
        <v>0</v>
      </c>
      <c r="L642" s="13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 s="84">
        <f>SUM(U642:AC642)</f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 s="84">
        <v>0</v>
      </c>
      <c r="AE642" s="89">
        <f>SUM(C642,J642,T642,AD642,)</f>
        <v>1</v>
      </c>
    </row>
    <row r="643">
      <c r="A643" s="61" t="str">
        <f>DATA!A642</f>
        <v>AU (AU.B.Bystrica)</v>
      </c>
      <c r="B643" s="97" t="str">
        <f>DATA!C642&amp;" - "&amp;DATA!B642</f>
        <v>Výtvarník - EM2</v>
      </c>
      <c r="C643" s="84">
        <f>SUM(D643:I643)</f>
        <v>3</v>
      </c>
      <c r="D643" s="13">
        <v>0</v>
      </c>
      <c r="E643" s="13">
        <v>3</v>
      </c>
      <c r="F643" s="13">
        <v>0</v>
      </c>
      <c r="G643" s="13">
        <v>0</v>
      </c>
      <c r="H643" s="13">
        <v>0</v>
      </c>
      <c r="I643" s="13">
        <v>0</v>
      </c>
      <c r="J643" s="84">
        <f>SUM(K643:S643)</f>
        <v>0</v>
      </c>
      <c r="K643" s="13">
        <v>0</v>
      </c>
      <c r="L643" s="1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 s="84">
        <f>SUM(U643:AC643)</f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 s="84">
        <v>0</v>
      </c>
      <c r="AE643" s="89">
        <f>SUM(C643,J643,T643,AD643,)</f>
        <v>3</v>
      </c>
    </row>
    <row r="644">
      <c r="A644" s="61" t="str">
        <f>DATA!A643</f>
        <v>AU (AU.B.Bystrica)</v>
      </c>
      <c r="B644" s="97" t="str">
        <f>DATA!C643&amp;" - "&amp;DATA!B643</f>
        <v>Dirigent - EM3</v>
      </c>
      <c r="C644" s="84">
        <f>SUM(D644:I644)</f>
        <v>1</v>
      </c>
      <c r="D644" s="13">
        <v>0</v>
      </c>
      <c r="E644" s="13">
        <v>0</v>
      </c>
      <c r="F644" s="13">
        <v>1</v>
      </c>
      <c r="G644" s="13">
        <v>0</v>
      </c>
      <c r="H644" s="13">
        <v>0</v>
      </c>
      <c r="I644" s="13">
        <v>0</v>
      </c>
      <c r="J644" s="84">
        <f>SUM(K644:S644)</f>
        <v>0</v>
      </c>
      <c r="K644" s="13">
        <v>0</v>
      </c>
      <c r="L644" s="13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 s="84">
        <f>SUM(U644:AC644)</f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 s="84">
        <v>0</v>
      </c>
      <c r="AE644" s="89">
        <f>SUM(C644,J644,T644,AD644,)</f>
        <v>1</v>
      </c>
    </row>
    <row r="645">
      <c r="A645" s="61" t="str">
        <f>DATA!A644</f>
        <v>AU (AU.B.Bystrica)</v>
      </c>
      <c r="B645" s="97" t="str">
        <f>DATA!C644&amp;" - "&amp;DATA!B644</f>
        <v>Dramaturg projektu - EM3</v>
      </c>
      <c r="C645" s="84">
        <f>SUM(D645:I645)</f>
        <v>1</v>
      </c>
      <c r="D645" s="13">
        <v>0</v>
      </c>
      <c r="E645" s="13">
        <v>0</v>
      </c>
      <c r="F645" s="13">
        <v>1</v>
      </c>
      <c r="G645" s="13">
        <v>0</v>
      </c>
      <c r="H645" s="13">
        <v>0</v>
      </c>
      <c r="I645" s="13">
        <v>0</v>
      </c>
      <c r="J645" s="84">
        <f>SUM(K645:S645)</f>
        <v>0</v>
      </c>
      <c r="K645" s="13">
        <v>0</v>
      </c>
      <c r="L645" s="13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84">
        <f>SUM(U645:AC645)</f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 s="84">
        <v>0</v>
      </c>
      <c r="AE645" s="89">
        <f>SUM(C645,J645,T645,AD645,)</f>
        <v>1</v>
      </c>
    </row>
    <row r="646">
      <c r="A646" s="61" t="str">
        <f>DATA!A645</f>
        <v>AU (AU.B.Bystrica)</v>
      </c>
      <c r="B646" s="97" t="str">
        <f>DATA!C645&amp;" - "&amp;DATA!B645</f>
        <v>Inštrumentalista - sólista - EM3</v>
      </c>
      <c r="C646" s="84">
        <f>SUM(D646:I646)</f>
        <v>2</v>
      </c>
      <c r="D646" s="13">
        <v>0</v>
      </c>
      <c r="E646" s="13">
        <v>0</v>
      </c>
      <c r="F646" s="13">
        <v>2</v>
      </c>
      <c r="G646" s="13">
        <v>0</v>
      </c>
      <c r="H646" s="13">
        <v>0</v>
      </c>
      <c r="I646" s="13">
        <v>0</v>
      </c>
      <c r="J646" s="84">
        <f>SUM(K646:S646)</f>
        <v>0</v>
      </c>
      <c r="K646" s="13">
        <v>0</v>
      </c>
      <c r="L646" s="13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 s="84">
        <f>SUM(U646:AC646)</f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 s="84">
        <v>0</v>
      </c>
      <c r="AE646" s="89">
        <f>SUM(C646,J646,T646,AD646,)</f>
        <v>2</v>
      </c>
    </row>
    <row r="647">
      <c r="A647" s="61" t="str">
        <f>DATA!A646</f>
        <v>AU (AU.B.Bystrica)</v>
      </c>
      <c r="B647" s="97" t="str">
        <f>DATA!C646&amp;" - "&amp;DATA!B646</f>
        <v>Výtvarník - EM3</v>
      </c>
      <c r="C647" s="84">
        <f>SUM(D647:I647)</f>
        <v>1</v>
      </c>
      <c r="D647" s="13">
        <v>0</v>
      </c>
      <c r="E647" s="13">
        <v>0</v>
      </c>
      <c r="F647" s="13">
        <v>1</v>
      </c>
      <c r="G647" s="13">
        <v>0</v>
      </c>
      <c r="H647" s="13">
        <v>0</v>
      </c>
      <c r="I647" s="13">
        <v>0</v>
      </c>
      <c r="J647" s="84">
        <f>SUM(K647:S647)</f>
        <v>0</v>
      </c>
      <c r="K647" s="13">
        <v>0</v>
      </c>
      <c r="L647" s="13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 s="84">
        <f>SUM(U647:AC647)</f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 s="84">
        <v>0</v>
      </c>
      <c r="AE647" s="89">
        <f>SUM(C647,J647,T647,AD647,)</f>
        <v>1</v>
      </c>
    </row>
    <row r="648">
      <c r="A648" s="61" t="str">
        <f>DATA!A647</f>
        <v>AU (AU.B.Bystrica)</v>
      </c>
      <c r="B648" s="97" t="str">
        <f>DATA!C647&amp;" - "&amp;DATA!B647</f>
        <v>Autor hudby - EN1</v>
      </c>
      <c r="C648" s="84">
        <f>SUM(D648:I648)</f>
        <v>2</v>
      </c>
      <c r="D648" s="13">
        <v>0</v>
      </c>
      <c r="E648" s="13">
        <v>0</v>
      </c>
      <c r="F648" s="13">
        <v>0</v>
      </c>
      <c r="G648" s="13">
        <v>2</v>
      </c>
      <c r="H648" s="13">
        <v>0</v>
      </c>
      <c r="I648" s="13">
        <v>0</v>
      </c>
      <c r="J648" s="84">
        <f>SUM(K648:S648)</f>
        <v>0</v>
      </c>
      <c r="K648" s="13">
        <v>0</v>
      </c>
      <c r="L648" s="13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 s="84">
        <f>SUM(U648:AC648)</f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 s="84">
        <v>0</v>
      </c>
      <c r="AE648" s="89">
        <f>SUM(C648,J648,T648,AD648,)</f>
        <v>2</v>
      </c>
    </row>
    <row r="649">
      <c r="A649" s="61" t="str">
        <f>DATA!A648</f>
        <v>AU (AU.B.Bystrica)</v>
      </c>
      <c r="B649" s="97" t="str">
        <f>DATA!C648&amp;" - "&amp;DATA!B648</f>
        <v>Dramaturg - EN1</v>
      </c>
      <c r="C649" s="84">
        <f>SUM(D649:I649)</f>
        <v>2</v>
      </c>
      <c r="D649" s="13">
        <v>0</v>
      </c>
      <c r="E649" s="13">
        <v>0</v>
      </c>
      <c r="F649" s="13">
        <v>0</v>
      </c>
      <c r="G649" s="13">
        <v>2</v>
      </c>
      <c r="H649" s="13">
        <v>0</v>
      </c>
      <c r="I649" s="13">
        <v>0</v>
      </c>
      <c r="J649" s="84">
        <f>SUM(K649:S649)</f>
        <v>0</v>
      </c>
      <c r="K649" s="13">
        <v>0</v>
      </c>
      <c r="L649" s="13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 s="84">
        <f>SUM(U649:AC649)</f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 s="84">
        <v>0</v>
      </c>
      <c r="AE649" s="89">
        <f>SUM(C649,J649,T649,AD649,)</f>
        <v>2</v>
      </c>
    </row>
    <row r="650">
      <c r="A650" s="61" t="str">
        <f>DATA!A649</f>
        <v>AU (AU.B.Bystrica)</v>
      </c>
      <c r="B650" s="97" t="str">
        <f>DATA!C649&amp;" - "&amp;DATA!B649</f>
        <v>Dramaturg - EN1</v>
      </c>
      <c r="C650" s="84">
        <f>SUM(D650:I650)</f>
        <v>1</v>
      </c>
      <c r="D650" s="13">
        <v>0</v>
      </c>
      <c r="E650" s="13">
        <v>0</v>
      </c>
      <c r="F650" s="13">
        <v>0</v>
      </c>
      <c r="G650" s="13">
        <v>1</v>
      </c>
      <c r="H650" s="13">
        <v>0</v>
      </c>
      <c r="I650" s="13">
        <v>0</v>
      </c>
      <c r="J650" s="84">
        <f>SUM(K650:S650)</f>
        <v>0</v>
      </c>
      <c r="K650" s="13">
        <v>0</v>
      </c>
      <c r="L650" s="13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 s="84">
        <f>SUM(U650:AC650)</f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 s="84">
        <v>0</v>
      </c>
      <c r="AE650" s="89">
        <f>SUM(C650,J650,T650,AD650,)</f>
        <v>1</v>
      </c>
    </row>
    <row r="651">
      <c r="A651" s="61" t="str">
        <f>DATA!A650</f>
        <v>AU (AU.B.Bystrica)</v>
      </c>
      <c r="B651" s="97" t="str">
        <f>DATA!C650&amp;" - "&amp;DATA!B650</f>
        <v>Herec v hlavnej úlohe - EN1</v>
      </c>
      <c r="C651" s="84">
        <f>SUM(D651:I651)</f>
        <v>6</v>
      </c>
      <c r="D651" s="13">
        <v>0</v>
      </c>
      <c r="E651" s="13">
        <v>0</v>
      </c>
      <c r="F651" s="13">
        <v>0</v>
      </c>
      <c r="G651" s="13">
        <v>6</v>
      </c>
      <c r="H651" s="13">
        <v>0</v>
      </c>
      <c r="I651" s="13">
        <v>0</v>
      </c>
      <c r="J651" s="84">
        <f>SUM(K651:S651)</f>
        <v>0</v>
      </c>
      <c r="K651" s="13">
        <v>0</v>
      </c>
      <c r="L651" s="13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 s="84">
        <f>SUM(U651:AC651)</f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 s="84">
        <v>0</v>
      </c>
      <c r="AE651" s="89">
        <f>SUM(C651,J651,T651,AD651,)</f>
        <v>6</v>
      </c>
    </row>
    <row r="652">
      <c r="A652" s="61" t="str">
        <f>DATA!A651</f>
        <v>AU (AU.B.Bystrica)</v>
      </c>
      <c r="B652" s="97" t="str">
        <f>DATA!C651&amp;" - "&amp;DATA!B651</f>
        <v>Inštrumentalista - EN1</v>
      </c>
      <c r="C652" s="84">
        <f>SUM(D652:I652)</f>
        <v>1</v>
      </c>
      <c r="D652" s="13">
        <v>0</v>
      </c>
      <c r="E652" s="13">
        <v>0</v>
      </c>
      <c r="F652" s="13">
        <v>0</v>
      </c>
      <c r="G652" s="13">
        <v>1</v>
      </c>
      <c r="H652" s="13">
        <v>0</v>
      </c>
      <c r="I652" s="13">
        <v>0</v>
      </c>
      <c r="J652" s="84">
        <f>SUM(K652:S652)</f>
        <v>0</v>
      </c>
      <c r="K652" s="13">
        <v>0</v>
      </c>
      <c r="L652" s="13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 s="84">
        <f>SUM(U652:AC652)</f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 s="84">
        <v>0</v>
      </c>
      <c r="AE652" s="89">
        <f>SUM(C652,J652,T652,AD652,)</f>
        <v>1</v>
      </c>
    </row>
    <row r="653">
      <c r="A653" s="61" t="str">
        <f>DATA!A652</f>
        <v>AU (AU.B.Bystrica)</v>
      </c>
      <c r="B653" s="97" t="str">
        <f>DATA!C652&amp;" - "&amp;DATA!B652</f>
        <v>Inštrumentalista - sólista - EN1</v>
      </c>
      <c r="C653" s="84">
        <f>SUM(D653:I653)</f>
        <v>2</v>
      </c>
      <c r="D653" s="13">
        <v>0</v>
      </c>
      <c r="E653" s="13">
        <v>0</v>
      </c>
      <c r="F653" s="13">
        <v>0</v>
      </c>
      <c r="G653" s="13">
        <v>2</v>
      </c>
      <c r="H653" s="13">
        <v>0</v>
      </c>
      <c r="I653" s="13">
        <v>0</v>
      </c>
      <c r="J653" s="84">
        <f>SUM(K653:S653)</f>
        <v>0</v>
      </c>
      <c r="K653" s="13">
        <v>0</v>
      </c>
      <c r="L653" s="1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 s="84">
        <f>SUM(U653:AC653)</f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 s="84">
        <v>0</v>
      </c>
      <c r="AE653" s="89">
        <f>SUM(C653,J653,T653,AD653,)</f>
        <v>2</v>
      </c>
    </row>
    <row r="654">
      <c r="A654" s="61" t="str">
        <f>DATA!A653</f>
        <v>AU (AU.B.Bystrica)</v>
      </c>
      <c r="B654" s="97" t="str">
        <f>DATA!C653&amp;" - "&amp;DATA!B653</f>
        <v>Korepetítor - EN1</v>
      </c>
      <c r="C654" s="84">
        <f>SUM(D654:I654)</f>
        <v>1</v>
      </c>
      <c r="D654" s="13">
        <v>0</v>
      </c>
      <c r="E654" s="13">
        <v>0</v>
      </c>
      <c r="F654" s="13">
        <v>0</v>
      </c>
      <c r="G654" s="13">
        <v>1</v>
      </c>
      <c r="H654" s="13">
        <v>0</v>
      </c>
      <c r="I654" s="13">
        <v>0</v>
      </c>
      <c r="J654" s="84">
        <f>SUM(K654:S654)</f>
        <v>0</v>
      </c>
      <c r="K654" s="13">
        <v>0</v>
      </c>
      <c r="L654" s="13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 s="84">
        <f>SUM(U654:AC654)</f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 s="84">
        <v>0</v>
      </c>
      <c r="AE654" s="89">
        <f>SUM(C654,J654,T654,AD654,)</f>
        <v>1</v>
      </c>
    </row>
    <row r="655">
      <c r="A655" s="61" t="str">
        <f>DATA!A654</f>
        <v>AU (AU.B.Bystrica)</v>
      </c>
      <c r="B655" s="97" t="str">
        <f>DATA!C654&amp;" - "&amp;DATA!B654</f>
        <v>Kurátor výstavy - EN1</v>
      </c>
      <c r="C655" s="84">
        <f>SUM(D655:I655)</f>
        <v>1</v>
      </c>
      <c r="D655" s="13">
        <v>0</v>
      </c>
      <c r="E655" s="13">
        <v>0</v>
      </c>
      <c r="F655" s="13">
        <v>0</v>
      </c>
      <c r="G655" s="13">
        <v>1</v>
      </c>
      <c r="H655" s="13">
        <v>0</v>
      </c>
      <c r="I655" s="13">
        <v>0</v>
      </c>
      <c r="J655" s="84">
        <f>SUM(K655:S655)</f>
        <v>0</v>
      </c>
      <c r="K655" s="13">
        <v>0</v>
      </c>
      <c r="L655" s="13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 s="84">
        <f>SUM(U655:AC655)</f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 s="84">
        <v>0</v>
      </c>
      <c r="AE655" s="89">
        <f>SUM(C655,J655,T655,AD655,)</f>
        <v>1</v>
      </c>
    </row>
    <row r="656">
      <c r="A656" s="61" t="str">
        <f>DATA!A655</f>
        <v>AU (AU.B.Bystrica)</v>
      </c>
      <c r="B656" s="97" t="str">
        <f>DATA!C655&amp;" - "&amp;DATA!B655</f>
        <v>Režisér - EN1</v>
      </c>
      <c r="C656" s="84">
        <f>SUM(D656:I656)</f>
        <v>1</v>
      </c>
      <c r="D656" s="13">
        <v>0</v>
      </c>
      <c r="E656" s="13">
        <v>0</v>
      </c>
      <c r="F656" s="13">
        <v>0</v>
      </c>
      <c r="G656" s="13">
        <v>1</v>
      </c>
      <c r="H656" s="13">
        <v>0</v>
      </c>
      <c r="I656" s="13">
        <v>0</v>
      </c>
      <c r="J656" s="84">
        <f>SUM(K656:S656)</f>
        <v>0</v>
      </c>
      <c r="K656" s="13">
        <v>0</v>
      </c>
      <c r="L656" s="13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 s="84">
        <f>SUM(U656:AC656)</f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 s="84">
        <v>0</v>
      </c>
      <c r="AE656" s="89">
        <f>SUM(C656,J656,T656,AD656,)</f>
        <v>1</v>
      </c>
    </row>
    <row r="657">
      <c r="A657" s="61" t="str">
        <f>DATA!A656</f>
        <v>AU (AU.B.Bystrica)</v>
      </c>
      <c r="B657" s="97" t="str">
        <f>DATA!C656&amp;" - "&amp;DATA!B656</f>
        <v>Spevák - EN1</v>
      </c>
      <c r="C657" s="84">
        <f>SUM(D657:I657)</f>
        <v>3</v>
      </c>
      <c r="D657" s="13">
        <v>0</v>
      </c>
      <c r="E657" s="13">
        <v>0</v>
      </c>
      <c r="F657" s="13">
        <v>0</v>
      </c>
      <c r="G657" s="13">
        <v>3</v>
      </c>
      <c r="H657" s="13">
        <v>0</v>
      </c>
      <c r="I657" s="13">
        <v>0</v>
      </c>
      <c r="J657" s="84">
        <f>SUM(K657:S657)</f>
        <v>0</v>
      </c>
      <c r="K657" s="13">
        <v>0</v>
      </c>
      <c r="L657" s="13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 s="84">
        <f>SUM(U657:AC657)</f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 s="84">
        <v>0</v>
      </c>
      <c r="AE657" s="89">
        <f>SUM(C657,J657,T657,AD657,)</f>
        <v>3</v>
      </c>
    </row>
    <row r="658">
      <c r="A658" s="61" t="str">
        <f>DATA!A657</f>
        <v>AU (AU.B.Bystrica)</v>
      </c>
      <c r="B658" s="97" t="str">
        <f>DATA!C657&amp;" - "&amp;DATA!B657</f>
        <v>Spevák - sólista - EN1</v>
      </c>
      <c r="C658" s="84">
        <f>SUM(D658:I658)</f>
        <v>2</v>
      </c>
      <c r="D658" s="13">
        <v>0</v>
      </c>
      <c r="E658" s="13">
        <v>0</v>
      </c>
      <c r="F658" s="13">
        <v>0</v>
      </c>
      <c r="G658" s="13">
        <v>2</v>
      </c>
      <c r="H658" s="13">
        <v>0</v>
      </c>
      <c r="I658" s="13">
        <v>0</v>
      </c>
      <c r="J658" s="84">
        <f>SUM(K658:S658)</f>
        <v>0</v>
      </c>
      <c r="K658" s="13">
        <v>0</v>
      </c>
      <c r="L658" s="13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 s="84">
        <f>SUM(U658:AC658)</f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 s="84">
        <v>0</v>
      </c>
      <c r="AE658" s="89">
        <f>SUM(C658,J658,T658,AD658,)</f>
        <v>2</v>
      </c>
    </row>
    <row r="659">
      <c r="A659" s="61" t="str">
        <f>DATA!A658</f>
        <v>AU (AU.B.Bystrica)</v>
      </c>
      <c r="B659" s="97" t="str">
        <f>DATA!C658&amp;" - "&amp;DATA!B658</f>
        <v>Zbormajster - EN1</v>
      </c>
      <c r="C659" s="84">
        <f>SUM(D659:I659)</f>
        <v>1</v>
      </c>
      <c r="D659" s="13">
        <v>0</v>
      </c>
      <c r="E659" s="13">
        <v>0</v>
      </c>
      <c r="F659" s="13">
        <v>0</v>
      </c>
      <c r="G659" s="13">
        <v>1</v>
      </c>
      <c r="H659" s="13">
        <v>0</v>
      </c>
      <c r="I659" s="13">
        <v>0</v>
      </c>
      <c r="J659" s="84">
        <f>SUM(K659:S659)</f>
        <v>0</v>
      </c>
      <c r="K659" s="13">
        <v>0</v>
      </c>
      <c r="L659" s="13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 s="84">
        <f>SUM(U659:AC659)</f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 s="84">
        <v>0</v>
      </c>
      <c r="AE659" s="89">
        <f>SUM(C659,J659,T659,AD659,)</f>
        <v>1</v>
      </c>
    </row>
    <row r="660">
      <c r="A660" s="61" t="str">
        <f>DATA!A659</f>
        <v>AU (AU.B.Bystrica)</v>
      </c>
      <c r="B660" s="97" t="str">
        <f>DATA!C659&amp;" - "&amp;DATA!B659</f>
        <v>Inštrumentalista - sólista - EN2</v>
      </c>
      <c r="C660" s="84">
        <f>SUM(D660:I660)</f>
        <v>1</v>
      </c>
      <c r="D660" s="13">
        <v>0</v>
      </c>
      <c r="E660" s="13">
        <v>0</v>
      </c>
      <c r="F660" s="13">
        <v>0</v>
      </c>
      <c r="G660" s="13">
        <v>0</v>
      </c>
      <c r="H660" s="13">
        <v>1</v>
      </c>
      <c r="I660" s="13">
        <v>0</v>
      </c>
      <c r="J660" s="84">
        <f>SUM(K660:S660)</f>
        <v>0</v>
      </c>
      <c r="K660" s="13">
        <v>0</v>
      </c>
      <c r="L660" s="13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 s="84">
        <f>SUM(U660:AC660)</f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 s="84">
        <v>0</v>
      </c>
      <c r="AE660" s="89">
        <f>SUM(C660,J660,T660,AD660,)</f>
        <v>1</v>
      </c>
    </row>
    <row r="661">
      <c r="A661" s="61" t="str">
        <f>DATA!A660</f>
        <v>AU (AU.B.Bystrica)</v>
      </c>
      <c r="B661" s="97" t="str">
        <f>DATA!C660&amp;" - "&amp;DATA!B660</f>
        <v>Autor námetu - I</v>
      </c>
      <c r="C661" s="84">
        <f>SUM(D661:I661)</f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3">
        <v>0</v>
      </c>
      <c r="J661" s="84">
        <f>SUM(K661:S661)</f>
        <v>0</v>
      </c>
      <c r="K661" s="13">
        <v>0</v>
      </c>
      <c r="L661" s="13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 s="84">
        <f>SUM(U661:AC661)</f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 s="84">
        <v>1</v>
      </c>
      <c r="AE661" s="89">
        <f>SUM(C661,J661,T661,AD661,)</f>
        <v>1</v>
      </c>
    </row>
    <row r="662">
      <c r="A662" s="61" t="str">
        <f>DATA!A661</f>
        <v>AU (AU.B.Bystrica)</v>
      </c>
      <c r="B662" s="97" t="str">
        <f>DATA!C661&amp;" - "&amp;DATA!B661</f>
        <v>Autor scenára - I</v>
      </c>
      <c r="C662" s="84">
        <f>SUM(D662:I662)</f>
        <v>0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3">
        <v>0</v>
      </c>
      <c r="J662" s="84">
        <f>SUM(K662:S662)</f>
        <v>0</v>
      </c>
      <c r="K662" s="13">
        <v>0</v>
      </c>
      <c r="L662" s="13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 s="84">
        <f>SUM(U662:AC662)</f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 s="84">
        <v>1</v>
      </c>
      <c r="AE662" s="89">
        <f>SUM(C662,J662,T662,AD662,)</f>
        <v>1</v>
      </c>
    </row>
    <row r="663">
      <c r="A663" s="61" t="str">
        <f>DATA!A662</f>
        <v>AU (AU.B.Bystrica)</v>
      </c>
      <c r="B663" s="97" t="str">
        <f>DATA!C662&amp;" - "&amp;DATA!B662</f>
        <v>Dramaturg - I</v>
      </c>
      <c r="C663" s="84">
        <f>SUM(D663:I663)</f>
        <v>0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84">
        <f>SUM(K663:S663)</f>
        <v>0</v>
      </c>
      <c r="K663" s="13">
        <v>0</v>
      </c>
      <c r="L663" s="1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 s="84">
        <f>SUM(U663:AC663)</f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 s="84">
        <v>1</v>
      </c>
      <c r="AE663" s="89">
        <f>SUM(C663,J663,T663,AD663,)</f>
        <v>1</v>
      </c>
    </row>
    <row r="664">
      <c r="A664" s="61" t="str">
        <f>DATA!A663</f>
        <v>AU (AU.B.Bystrica)</v>
      </c>
      <c r="B664" s="97" t="str">
        <f>DATA!C663&amp;" - "&amp;DATA!B663</f>
        <v>Kameraman - I</v>
      </c>
      <c r="C664" s="84">
        <f>SUM(D664:I664)</f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84">
        <f>SUM(K664:S664)</f>
        <v>0</v>
      </c>
      <c r="K664" s="13">
        <v>0</v>
      </c>
      <c r="L664" s="13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 s="84">
        <f>SUM(U664:AC664)</f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 s="84">
        <v>1</v>
      </c>
      <c r="AE664" s="89">
        <f>SUM(C664,J664,T664,AD664,)</f>
        <v>1</v>
      </c>
    </row>
    <row r="665">
      <c r="A665" s="61" t="str">
        <f>DATA!A664</f>
        <v>AU (AU.B.Bystrica)</v>
      </c>
      <c r="B665" s="97" t="str">
        <f>DATA!C664&amp;" - "&amp;DATA!B664</f>
        <v>Producent - I</v>
      </c>
      <c r="C665" s="84">
        <f>SUM(D665:I665)</f>
        <v>0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v>0</v>
      </c>
      <c r="J665" s="84">
        <f>SUM(K665:S665)</f>
        <v>0</v>
      </c>
      <c r="K665" s="13">
        <v>0</v>
      </c>
      <c r="L665" s="13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 s="84">
        <f>SUM(U665:AC665)</f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 s="84">
        <v>1</v>
      </c>
      <c r="AE665" s="89">
        <f>SUM(C665,J665,T665,AD665,)</f>
        <v>1</v>
      </c>
    </row>
    <row r="666">
      <c r="A666" s="61" t="str">
        <f>DATA!A665</f>
        <v>AU (AU.B.Bystrica)</v>
      </c>
      <c r="B666" s="97" t="str">
        <f>DATA!C665&amp;" - "&amp;DATA!B665</f>
        <v>Režisér - I</v>
      </c>
      <c r="C666" s="84">
        <f>SUM(D666:I666)</f>
        <v>0</v>
      </c>
      <c r="D666" s="13">
        <v>0</v>
      </c>
      <c r="E666" s="13">
        <v>0</v>
      </c>
      <c r="F666" s="13">
        <v>0</v>
      </c>
      <c r="G666" s="13">
        <v>0</v>
      </c>
      <c r="H666" s="13">
        <v>0</v>
      </c>
      <c r="I666" s="13">
        <v>0</v>
      </c>
      <c r="J666" s="84">
        <f>SUM(K666:S666)</f>
        <v>0</v>
      </c>
      <c r="K666" s="13">
        <v>0</v>
      </c>
      <c r="L666" s="13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 s="84">
        <f>SUM(U666:AC666)</f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 s="84">
        <v>1</v>
      </c>
      <c r="AE666" s="89">
        <f>SUM(C666,J666,T666,AD666,)</f>
        <v>1</v>
      </c>
    </row>
    <row r="667">
      <c r="A667" s="61" t="str">
        <f>DATA!A666</f>
        <v>AU (AU.B.Bystrica)</v>
      </c>
      <c r="B667" s="97" t="str">
        <f>DATA!C666&amp;" - "&amp;DATA!B666</f>
        <v>Spevák - sólista - I</v>
      </c>
      <c r="C667" s="84">
        <f>SUM(D667:I667)</f>
        <v>0</v>
      </c>
      <c r="D667" s="13">
        <v>0</v>
      </c>
      <c r="E667" s="13">
        <v>0</v>
      </c>
      <c r="F667" s="13">
        <v>0</v>
      </c>
      <c r="G667" s="13">
        <v>0</v>
      </c>
      <c r="H667" s="13">
        <v>0</v>
      </c>
      <c r="I667" s="13">
        <v>0</v>
      </c>
      <c r="J667" s="84">
        <f>SUM(K667:S667)</f>
        <v>0</v>
      </c>
      <c r="K667" s="13">
        <v>0</v>
      </c>
      <c r="L667" s="13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 s="84">
        <f>SUM(U667:AC667)</f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 s="84">
        <v>2</v>
      </c>
      <c r="AE667" s="89">
        <f>SUM(C667,J667,T667,AD667,)</f>
        <v>2</v>
      </c>
    </row>
    <row r="668">
      <c r="A668" s="61" t="str">
        <f>DATA!A667</f>
        <v>AU (AU.B.Bystrica)</v>
      </c>
      <c r="B668" s="97" t="str">
        <f>DATA!C667&amp;" - "&amp;DATA!B667</f>
        <v>Strihač - I</v>
      </c>
      <c r="C668" s="84">
        <f>SUM(D668:I668)</f>
        <v>0</v>
      </c>
      <c r="D668" s="13">
        <v>0</v>
      </c>
      <c r="E668" s="13">
        <v>0</v>
      </c>
      <c r="F668" s="13">
        <v>0</v>
      </c>
      <c r="G668" s="13">
        <v>0</v>
      </c>
      <c r="H668" s="13">
        <v>0</v>
      </c>
      <c r="I668" s="13">
        <v>0</v>
      </c>
      <c r="J668" s="84">
        <f>SUM(K668:S668)</f>
        <v>0</v>
      </c>
      <c r="K668" s="13">
        <v>0</v>
      </c>
      <c r="L668" s="13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 s="84">
        <f>SUM(U668:AC668)</f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 s="84">
        <v>1</v>
      </c>
      <c r="AE668" s="89">
        <f>SUM(C668,J668,T668,AD668,)</f>
        <v>1</v>
      </c>
    </row>
    <row r="669">
      <c r="A669" s="61" t="str">
        <f>DATA!A668</f>
        <v>AU (AU.B.Bystrica)</v>
      </c>
      <c r="B669" s="97" t="str">
        <f>DATA!C668&amp;" - "&amp;DATA!B668</f>
        <v>Zvukár - I</v>
      </c>
      <c r="C669" s="84">
        <f>SUM(D669:I669)</f>
        <v>0</v>
      </c>
      <c r="D669" s="13">
        <v>0</v>
      </c>
      <c r="E669" s="13">
        <v>0</v>
      </c>
      <c r="F669" s="13">
        <v>0</v>
      </c>
      <c r="G669" s="13">
        <v>0</v>
      </c>
      <c r="H669" s="13">
        <v>0</v>
      </c>
      <c r="I669" s="13">
        <v>0</v>
      </c>
      <c r="J669" s="84">
        <f>SUM(K669:S669)</f>
        <v>0</v>
      </c>
      <c r="K669" s="13">
        <v>0</v>
      </c>
      <c r="L669" s="13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 s="84">
        <f>SUM(U669:AC669)</f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 s="84">
        <v>1</v>
      </c>
      <c r="AE669" s="89">
        <f>SUM(C669,J669,T669,AD669,)</f>
        <v>1</v>
      </c>
    </row>
    <row r="670">
      <c r="A670" s="61" t="str">
        <f>DATA!A669</f>
        <v>AU (AU.B.Bystrica)</v>
      </c>
      <c r="B670" s="97" t="str">
        <f>DATA!C669&amp;" - "&amp;DATA!B669</f>
        <v>Autor hudby - SM1</v>
      </c>
      <c r="C670" s="84">
        <f>SUM(D670:I670)</f>
        <v>0</v>
      </c>
      <c r="D670" s="13">
        <v>0</v>
      </c>
      <c r="E670" s="13">
        <v>0</v>
      </c>
      <c r="F670" s="13">
        <v>0</v>
      </c>
      <c r="G670" s="13">
        <v>0</v>
      </c>
      <c r="H670" s="13">
        <v>0</v>
      </c>
      <c r="I670" s="13">
        <v>0</v>
      </c>
      <c r="J670" s="84">
        <f>SUM(K670:S670)</f>
        <v>0</v>
      </c>
      <c r="K670" s="13">
        <v>0</v>
      </c>
      <c r="L670" s="13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 s="84">
        <f>SUM(U670:AC670)</f>
        <v>1</v>
      </c>
      <c r="U670">
        <v>1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 s="84">
        <v>0</v>
      </c>
      <c r="AE670" s="89">
        <f>SUM(C670,J670,T670,AD670,)</f>
        <v>1</v>
      </c>
    </row>
    <row r="671">
      <c r="A671" s="61" t="str">
        <f>DATA!A670</f>
        <v>AU (AU.B.Bystrica)</v>
      </c>
      <c r="B671" s="97" t="str">
        <f>DATA!C670&amp;" - "&amp;DATA!B670</f>
        <v>Autor pohybovej spolupráce - SM1</v>
      </c>
      <c r="C671" s="84">
        <f>SUM(D671:I671)</f>
        <v>0</v>
      </c>
      <c r="D671" s="13">
        <v>0</v>
      </c>
      <c r="E671" s="13">
        <v>0</v>
      </c>
      <c r="F671" s="13">
        <v>0</v>
      </c>
      <c r="G671" s="13">
        <v>0</v>
      </c>
      <c r="H671" s="13">
        <v>0</v>
      </c>
      <c r="I671" s="13">
        <v>0</v>
      </c>
      <c r="J671" s="84">
        <f>SUM(K671:S671)</f>
        <v>0</v>
      </c>
      <c r="K671" s="13">
        <v>0</v>
      </c>
      <c r="L671" s="13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 s="84">
        <f>SUM(U671:AC671)</f>
        <v>1</v>
      </c>
      <c r="U671">
        <v>1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 s="84">
        <v>0</v>
      </c>
      <c r="AE671" s="89">
        <f>SUM(C671,J671,T671,AD671,)</f>
        <v>1</v>
      </c>
    </row>
    <row r="672">
      <c r="A672" s="61" t="str">
        <f>DATA!A671</f>
        <v>AU (AU.B.Bystrica)</v>
      </c>
      <c r="B672" s="97" t="str">
        <f>DATA!C671&amp;" - "&amp;DATA!B671</f>
        <v>Dirigent - SM1</v>
      </c>
      <c r="C672" s="84">
        <f>SUM(D672:I672)</f>
        <v>0</v>
      </c>
      <c r="D672" s="13">
        <v>0</v>
      </c>
      <c r="E672" s="13">
        <v>0</v>
      </c>
      <c r="F672" s="13">
        <v>0</v>
      </c>
      <c r="G672" s="13">
        <v>0</v>
      </c>
      <c r="H672" s="13">
        <v>0</v>
      </c>
      <c r="I672" s="13">
        <v>0</v>
      </c>
      <c r="J672" s="84">
        <f>SUM(K672:S672)</f>
        <v>0</v>
      </c>
      <c r="K672" s="13">
        <v>0</v>
      </c>
      <c r="L672" s="13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 s="84">
        <f>SUM(U672:AC672)</f>
        <v>8</v>
      </c>
      <c r="U672">
        <v>8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 s="84">
        <v>0</v>
      </c>
      <c r="AE672" s="89">
        <f>SUM(C672,J672,T672,AD672,)</f>
        <v>8</v>
      </c>
    </row>
    <row r="673">
      <c r="A673" s="61" t="str">
        <f>DATA!A672</f>
        <v>AU (AU.B.Bystrica)</v>
      </c>
      <c r="B673" s="97" t="str">
        <f>DATA!C672&amp;" - "&amp;DATA!B672</f>
        <v>Herec - SM1</v>
      </c>
      <c r="C673" s="84">
        <f>SUM(D673:I673)</f>
        <v>0</v>
      </c>
      <c r="D673" s="13">
        <v>0</v>
      </c>
      <c r="E673" s="13">
        <v>0</v>
      </c>
      <c r="F673" s="13">
        <v>0</v>
      </c>
      <c r="G673" s="13">
        <v>0</v>
      </c>
      <c r="H673" s="13">
        <v>0</v>
      </c>
      <c r="I673" s="13">
        <v>0</v>
      </c>
      <c r="J673" s="84">
        <f>SUM(K673:S673)</f>
        <v>0</v>
      </c>
      <c r="K673" s="13">
        <v>0</v>
      </c>
      <c r="L673" s="1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 s="84">
        <f>SUM(U673:AC673)</f>
        <v>1</v>
      </c>
      <c r="U673">
        <v>1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 s="84">
        <v>0</v>
      </c>
      <c r="AE673" s="89">
        <f>SUM(C673,J673,T673,AD673,)</f>
        <v>1</v>
      </c>
    </row>
    <row r="674">
      <c r="A674" s="61" t="str">
        <f>DATA!A673</f>
        <v>AU (AU.B.Bystrica)</v>
      </c>
      <c r="B674" s="97" t="str">
        <f>DATA!C673&amp;" - "&amp;DATA!B673</f>
        <v>Herec v hlavnej úlohe - SM1</v>
      </c>
      <c r="C674" s="84">
        <f>SUM(D674:I674)</f>
        <v>0</v>
      </c>
      <c r="D674" s="13">
        <v>0</v>
      </c>
      <c r="E674" s="13">
        <v>0</v>
      </c>
      <c r="F674" s="13">
        <v>0</v>
      </c>
      <c r="G674" s="13">
        <v>0</v>
      </c>
      <c r="H674" s="13">
        <v>0</v>
      </c>
      <c r="I674" s="13">
        <v>0</v>
      </c>
      <c r="J674" s="84">
        <f>SUM(K674:S674)</f>
        <v>0</v>
      </c>
      <c r="K674" s="13">
        <v>0</v>
      </c>
      <c r="L674" s="13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 s="84">
        <f>SUM(U674:AC674)</f>
        <v>3</v>
      </c>
      <c r="U674">
        <v>3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 s="84">
        <v>0</v>
      </c>
      <c r="AE674" s="89">
        <f>SUM(C674,J674,T674,AD674,)</f>
        <v>3</v>
      </c>
    </row>
    <row r="675">
      <c r="A675" s="61" t="str">
        <f>DATA!A674</f>
        <v>AU (AU.B.Bystrica)</v>
      </c>
      <c r="B675" s="97" t="str">
        <f>DATA!C674&amp;" - "&amp;DATA!B674</f>
        <v>Herec vo vedľajšej úlohe - SM1</v>
      </c>
      <c r="C675" s="84">
        <f>SUM(D675:I675)</f>
        <v>0</v>
      </c>
      <c r="D675" s="13">
        <v>0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84">
        <f>SUM(K675:S675)</f>
        <v>0</v>
      </c>
      <c r="K675" s="13">
        <v>0</v>
      </c>
      <c r="L675" s="13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 s="84">
        <f>SUM(U675:AC675)</f>
        <v>2</v>
      </c>
      <c r="U675">
        <v>2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 s="84">
        <v>0</v>
      </c>
      <c r="AE675" s="89">
        <f>SUM(C675,J675,T675,AD675,)</f>
        <v>2</v>
      </c>
    </row>
    <row r="676">
      <c r="A676" s="61" t="str">
        <f>DATA!A675</f>
        <v>AU (AU.B.Bystrica)</v>
      </c>
      <c r="B676" s="97" t="str">
        <f>DATA!C675&amp;" - "&amp;DATA!B675</f>
        <v>Hudobný dramaturg - SM1</v>
      </c>
      <c r="C676" s="84">
        <f>SUM(D676:I676)</f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v>0</v>
      </c>
      <c r="J676" s="84">
        <f>SUM(K676:S676)</f>
        <v>0</v>
      </c>
      <c r="K676" s="13">
        <v>0</v>
      </c>
      <c r="L676" s="13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 s="84">
        <f>SUM(U676:AC676)</f>
        <v>1</v>
      </c>
      <c r="U676">
        <v>1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 s="84">
        <v>0</v>
      </c>
      <c r="AE676" s="89">
        <f>SUM(C676,J676,T676,AD676,)</f>
        <v>1</v>
      </c>
    </row>
    <row r="677">
      <c r="A677" s="61" t="str">
        <f>DATA!A676</f>
        <v>AU (AU.B.Bystrica)</v>
      </c>
      <c r="B677" s="97" t="str">
        <f>DATA!C676&amp;" - "&amp;DATA!B676</f>
        <v>Inštrumentalista - SM1</v>
      </c>
      <c r="C677" s="84">
        <f>SUM(D677:I677)</f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84">
        <f>SUM(K677:S677)</f>
        <v>0</v>
      </c>
      <c r="K677" s="13">
        <v>0</v>
      </c>
      <c r="L677" s="13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 s="84">
        <f>SUM(U677:AC677)</f>
        <v>17</v>
      </c>
      <c r="U677">
        <v>17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 s="84">
        <v>0</v>
      </c>
      <c r="AE677" s="89">
        <f>SUM(C677,J677,T677,AD677,)</f>
        <v>17</v>
      </c>
    </row>
    <row r="678">
      <c r="A678" s="61" t="str">
        <f>DATA!A677</f>
        <v>AU (AU.B.Bystrica)</v>
      </c>
      <c r="B678" s="97" t="str">
        <f>DATA!C677&amp;" - "&amp;DATA!B677</f>
        <v>Inštrumentalista - sólista - SM1</v>
      </c>
      <c r="C678" s="84">
        <f>SUM(D678:I678)</f>
        <v>0</v>
      </c>
      <c r="D678" s="13">
        <v>0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84">
        <f>SUM(K678:S678)</f>
        <v>0</v>
      </c>
      <c r="K678" s="13">
        <v>0</v>
      </c>
      <c r="L678" s="13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 s="84">
        <f>SUM(U678:AC678)</f>
        <v>31</v>
      </c>
      <c r="U678">
        <v>31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 s="84">
        <v>0</v>
      </c>
      <c r="AE678" s="89">
        <f>SUM(C678,J678,T678,AD678,)</f>
        <v>31</v>
      </c>
    </row>
    <row r="679">
      <c r="A679" s="61" t="str">
        <f>DATA!A678</f>
        <v>AU (AU.B.Bystrica)</v>
      </c>
      <c r="B679" s="97" t="str">
        <f>DATA!C678&amp;" - "&amp;DATA!B678</f>
        <v>Kurátor výstavy - SM1</v>
      </c>
      <c r="C679" s="84">
        <f>SUM(D679:I679)</f>
        <v>0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3">
        <v>0</v>
      </c>
      <c r="J679" s="84">
        <f>SUM(K679:S679)</f>
        <v>0</v>
      </c>
      <c r="K679" s="13">
        <v>0</v>
      </c>
      <c r="L679" s="13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 s="84">
        <f>SUM(U679:AC679)</f>
        <v>2</v>
      </c>
      <c r="U679">
        <v>2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 s="84">
        <v>0</v>
      </c>
      <c r="AE679" s="89">
        <f>SUM(C679,J679,T679,AD679,)</f>
        <v>2</v>
      </c>
    </row>
    <row r="680">
      <c r="A680" s="61" t="str">
        <f>DATA!A679</f>
        <v>AU (AU.B.Bystrica)</v>
      </c>
      <c r="B680" s="97" t="str">
        <f>DATA!C679&amp;" - "&amp;DATA!B679</f>
        <v>Producent - SM1</v>
      </c>
      <c r="C680" s="84">
        <f>SUM(D680:I680)</f>
        <v>0</v>
      </c>
      <c r="D680" s="13">
        <v>0</v>
      </c>
      <c r="E680" s="13">
        <v>0</v>
      </c>
      <c r="F680" s="13">
        <v>0</v>
      </c>
      <c r="G680" s="13">
        <v>0</v>
      </c>
      <c r="H680" s="13">
        <v>0</v>
      </c>
      <c r="I680" s="13">
        <v>0</v>
      </c>
      <c r="J680" s="84">
        <f>SUM(K680:S680)</f>
        <v>0</v>
      </c>
      <c r="K680" s="13">
        <v>0</v>
      </c>
      <c r="L680" s="13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 s="84">
        <f>SUM(U680:AC680)</f>
        <v>3</v>
      </c>
      <c r="U680">
        <v>3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 s="84">
        <v>0</v>
      </c>
      <c r="AE680" s="89">
        <f>SUM(C680,J680,T680,AD680,)</f>
        <v>3</v>
      </c>
    </row>
    <row r="681">
      <c r="A681" s="61" t="str">
        <f>DATA!A680</f>
        <v>AU (AU.B.Bystrica)</v>
      </c>
      <c r="B681" s="97" t="str">
        <f>DATA!C680&amp;" - "&amp;DATA!B680</f>
        <v>Spevák - SM1</v>
      </c>
      <c r="C681" s="84">
        <f>SUM(D681:I681)</f>
        <v>0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84">
        <f>SUM(K681:S681)</f>
        <v>0</v>
      </c>
      <c r="K681" s="13">
        <v>0</v>
      </c>
      <c r="L681" s="13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 s="84">
        <f>SUM(U681:AC681)</f>
        <v>2</v>
      </c>
      <c r="U681">
        <v>2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 s="84">
        <v>0</v>
      </c>
      <c r="AE681" s="89">
        <f>SUM(C681,J681,T681,AD681,)</f>
        <v>2</v>
      </c>
    </row>
    <row r="682">
      <c r="A682" s="61" t="str">
        <f>DATA!A681</f>
        <v>AU (AU.B.Bystrica)</v>
      </c>
      <c r="B682" s="97" t="str">
        <f>DATA!C681&amp;" - "&amp;DATA!B681</f>
        <v>Spevák - sólista - SM1</v>
      </c>
      <c r="C682" s="84">
        <f>SUM(D682:I682)</f>
        <v>0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3">
        <v>0</v>
      </c>
      <c r="J682" s="84">
        <f>SUM(K682:S682)</f>
        <v>0</v>
      </c>
      <c r="K682" s="13">
        <v>0</v>
      </c>
      <c r="L682" s="13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 s="84">
        <f>SUM(U682:AC682)</f>
        <v>1</v>
      </c>
      <c r="U682">
        <v>1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 s="84">
        <v>0</v>
      </c>
      <c r="AE682" s="89">
        <f>SUM(C682,J682,T682,AD682,)</f>
        <v>1</v>
      </c>
    </row>
    <row r="683">
      <c r="A683" s="61" t="str">
        <f>DATA!A682</f>
        <v>AU (AU.B.Bystrica)</v>
      </c>
      <c r="B683" s="97" t="str">
        <f>DATA!C682&amp;" - "&amp;DATA!B682</f>
        <v>Výtvarník - SM1</v>
      </c>
      <c r="C683" s="84">
        <f>SUM(D683:I683)</f>
        <v>0</v>
      </c>
      <c r="D683" s="13">
        <v>0</v>
      </c>
      <c r="E683" s="13">
        <v>0</v>
      </c>
      <c r="F683" s="13">
        <v>0</v>
      </c>
      <c r="G683" s="13">
        <v>0</v>
      </c>
      <c r="H683" s="13">
        <v>0</v>
      </c>
      <c r="I683" s="13">
        <v>0</v>
      </c>
      <c r="J683" s="84">
        <f>SUM(K683:S683)</f>
        <v>0</v>
      </c>
      <c r="K683" s="13">
        <v>0</v>
      </c>
      <c r="L683" s="1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 s="84">
        <f>SUM(U683:AC683)</f>
        <v>15</v>
      </c>
      <c r="U683">
        <v>15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 s="84">
        <v>0</v>
      </c>
      <c r="AE683" s="89">
        <f>SUM(C683,J683,T683,AD683,)</f>
        <v>15</v>
      </c>
    </row>
    <row r="684">
      <c r="A684" s="61" t="str">
        <f>DATA!A683</f>
        <v>AU (AU.B.Bystrica)</v>
      </c>
      <c r="B684" s="97" t="str">
        <f>DATA!C683&amp;" - "&amp;DATA!B683</f>
        <v>Autor hudby - SM2</v>
      </c>
      <c r="C684" s="84">
        <f>SUM(D684:I684)</f>
        <v>0</v>
      </c>
      <c r="D684" s="13">
        <v>0</v>
      </c>
      <c r="E684" s="13">
        <v>0</v>
      </c>
      <c r="F684" s="13">
        <v>0</v>
      </c>
      <c r="G684" s="13">
        <v>0</v>
      </c>
      <c r="H684" s="13">
        <v>0</v>
      </c>
      <c r="I684" s="13">
        <v>0</v>
      </c>
      <c r="J684" s="84">
        <f>SUM(K684:S684)</f>
        <v>0</v>
      </c>
      <c r="K684" s="13">
        <v>0</v>
      </c>
      <c r="L684" s="13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 s="84">
        <f>SUM(U684:AC684)</f>
        <v>3</v>
      </c>
      <c r="U684">
        <v>0</v>
      </c>
      <c r="V684">
        <v>3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 s="84">
        <v>0</v>
      </c>
      <c r="AE684" s="89">
        <f>SUM(C684,J684,T684,AD684,)</f>
        <v>3</v>
      </c>
    </row>
    <row r="685">
      <c r="A685" s="61" t="str">
        <f>DATA!A684</f>
        <v>AU (AU.B.Bystrica)</v>
      </c>
      <c r="B685" s="97" t="str">
        <f>DATA!C684&amp;" - "&amp;DATA!B684</f>
        <v>Dirigent - SM2</v>
      </c>
      <c r="C685" s="84">
        <f>SUM(D685:I685)</f>
        <v>0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84">
        <f>SUM(K685:S685)</f>
        <v>0</v>
      </c>
      <c r="K685" s="13">
        <v>0</v>
      </c>
      <c r="L685" s="13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 s="84">
        <f>SUM(U685:AC685)</f>
        <v>3</v>
      </c>
      <c r="U685">
        <v>0</v>
      </c>
      <c r="V685">
        <v>3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 s="84">
        <v>0</v>
      </c>
      <c r="AE685" s="89">
        <f>SUM(C685,J685,T685,AD685,)</f>
        <v>3</v>
      </c>
    </row>
    <row r="686">
      <c r="A686" s="61" t="str">
        <f>DATA!A685</f>
        <v>AU (AU.B.Bystrica)</v>
      </c>
      <c r="B686" s="97" t="str">
        <f>DATA!C685&amp;" - "&amp;DATA!B685</f>
        <v>Inštrumentalista - SM2</v>
      </c>
      <c r="C686" s="84">
        <f>SUM(D686:I686)</f>
        <v>0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3">
        <v>0</v>
      </c>
      <c r="J686" s="84">
        <f>SUM(K686:S686)</f>
        <v>0</v>
      </c>
      <c r="K686" s="13">
        <v>0</v>
      </c>
      <c r="L686" s="13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 s="84">
        <f>SUM(U686:AC686)</f>
        <v>1</v>
      </c>
      <c r="U686">
        <v>0</v>
      </c>
      <c r="V686">
        <v>1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 s="84">
        <v>0</v>
      </c>
      <c r="AE686" s="89">
        <f>SUM(C686,J686,T686,AD686,)</f>
        <v>1</v>
      </c>
    </row>
    <row r="687">
      <c r="A687" s="61" t="str">
        <f>DATA!A686</f>
        <v>AU (AU.B.Bystrica)</v>
      </c>
      <c r="B687" s="97" t="str">
        <f>DATA!C686&amp;" - "&amp;DATA!B686</f>
        <v>Inštrumentalista - sólista - SM2</v>
      </c>
      <c r="C687" s="84">
        <f>SUM(D687:I687)</f>
        <v>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84">
        <f>SUM(K687:S687)</f>
        <v>0</v>
      </c>
      <c r="K687" s="13">
        <v>0</v>
      </c>
      <c r="L687" s="13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 s="84">
        <f>SUM(U687:AC687)</f>
        <v>14</v>
      </c>
      <c r="U687">
        <v>0</v>
      </c>
      <c r="V687">
        <v>14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 s="84">
        <v>0</v>
      </c>
      <c r="AE687" s="89">
        <f>SUM(C687,J687,T687,AD687,)</f>
        <v>14</v>
      </c>
    </row>
    <row r="688">
      <c r="A688" s="61" t="str">
        <f>DATA!A687</f>
        <v>AU (AU.B.Bystrica)</v>
      </c>
      <c r="B688" s="97" t="str">
        <f>DATA!C687&amp;" - "&amp;DATA!B687</f>
        <v>Kurátor výstavy - SM2</v>
      </c>
      <c r="C688" s="84">
        <f>SUM(D688:I688)</f>
        <v>0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v>0</v>
      </c>
      <c r="J688" s="84">
        <f>SUM(K688:S688)</f>
        <v>0</v>
      </c>
      <c r="K688" s="13">
        <v>0</v>
      </c>
      <c r="L688" s="13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 s="84">
        <f>SUM(U688:AC688)</f>
        <v>1</v>
      </c>
      <c r="U688">
        <v>0</v>
      </c>
      <c r="V688">
        <v>1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 s="84">
        <v>0</v>
      </c>
      <c r="AE688" s="89">
        <f>SUM(C688,J688,T688,AD688,)</f>
        <v>1</v>
      </c>
    </row>
    <row r="689">
      <c r="A689" s="61" t="str">
        <f>DATA!A688</f>
        <v>AU (AU.B.Bystrica)</v>
      </c>
      <c r="B689" s="97" t="str">
        <f>DATA!C688&amp;" - "&amp;DATA!B688</f>
        <v>Performer - SM2</v>
      </c>
      <c r="C689" s="84">
        <f>SUM(D689:I689)</f>
        <v>0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v>0</v>
      </c>
      <c r="J689" s="84">
        <f>SUM(K689:S689)</f>
        <v>0</v>
      </c>
      <c r="K689" s="13">
        <v>0</v>
      </c>
      <c r="L689" s="13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 s="84">
        <f>SUM(U689:AC689)</f>
        <v>1</v>
      </c>
      <c r="U689">
        <v>0</v>
      </c>
      <c r="V689">
        <v>1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 s="84">
        <v>0</v>
      </c>
      <c r="AE689" s="89">
        <f>SUM(C689,J689,T689,AD689,)</f>
        <v>1</v>
      </c>
    </row>
    <row r="690">
      <c r="A690" s="61" t="str">
        <f>DATA!A689</f>
        <v>AU (AU.B.Bystrica)</v>
      </c>
      <c r="B690" s="97" t="str">
        <f>DATA!C689&amp;" - "&amp;DATA!B689</f>
        <v>Výtvarník - SM2</v>
      </c>
      <c r="C690" s="84">
        <f>SUM(D690:I690)</f>
        <v>0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84">
        <f>SUM(K690:S690)</f>
        <v>0</v>
      </c>
      <c r="K690" s="13">
        <v>0</v>
      </c>
      <c r="L690" s="13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 s="84">
        <f>SUM(U690:AC690)</f>
        <v>50</v>
      </c>
      <c r="U690">
        <v>0</v>
      </c>
      <c r="V690">
        <v>50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 s="84">
        <v>0</v>
      </c>
      <c r="AE690" s="89">
        <f>SUM(C690,J690,T690,AD690,)</f>
        <v>50</v>
      </c>
    </row>
    <row r="691">
      <c r="A691" s="61" t="str">
        <f>DATA!A690</f>
        <v>AU (AU.B.Bystrica)</v>
      </c>
      <c r="B691" s="97" t="str">
        <f>DATA!C690&amp;" - "&amp;DATA!B690</f>
        <v>Zbormajster - SM2</v>
      </c>
      <c r="C691" s="84">
        <f>SUM(D691:I691)</f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84">
        <f>SUM(K691:S691)</f>
        <v>0</v>
      </c>
      <c r="K691" s="13">
        <v>0</v>
      </c>
      <c r="L691" s="13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 s="84">
        <f>SUM(U691:AC691)</f>
        <v>1</v>
      </c>
      <c r="U691">
        <v>0</v>
      </c>
      <c r="V691">
        <v>1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 s="84">
        <v>0</v>
      </c>
      <c r="AE691" s="89">
        <f>SUM(C691,J691,T691,AD691,)</f>
        <v>1</v>
      </c>
    </row>
    <row r="692">
      <c r="A692" s="61" t="str">
        <f>DATA!A691</f>
        <v>AU (AU.B.Bystrica)</v>
      </c>
      <c r="B692" s="97" t="str">
        <f>DATA!C691&amp;" - "&amp;DATA!B691</f>
        <v>Autor gradingu - SM3</v>
      </c>
      <c r="C692" s="84">
        <f>SUM(D692:I692)</f>
        <v>0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84">
        <f>SUM(K692:S692)</f>
        <v>0</v>
      </c>
      <c r="K692" s="13">
        <v>0</v>
      </c>
      <c r="L692" s="13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84">
        <f>SUM(U692:AC692)</f>
        <v>1</v>
      </c>
      <c r="U692">
        <v>0</v>
      </c>
      <c r="V692">
        <v>0</v>
      </c>
      <c r="W692">
        <v>1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 s="84">
        <v>0</v>
      </c>
      <c r="AE692" s="89">
        <f>SUM(C692,J692,T692,AD692,)</f>
        <v>1</v>
      </c>
    </row>
    <row r="693">
      <c r="A693" s="61" t="str">
        <f>DATA!A692</f>
        <v>AU (AU.B.Bystrica)</v>
      </c>
      <c r="B693" s="97" t="str">
        <f>DATA!C692&amp;" - "&amp;DATA!B692</f>
        <v>Autor hudby - SM3</v>
      </c>
      <c r="C693" s="84">
        <f>SUM(D693:I693)</f>
        <v>0</v>
      </c>
      <c r="D693" s="13">
        <v>0</v>
      </c>
      <c r="E693" s="13">
        <v>0</v>
      </c>
      <c r="F693" s="13">
        <v>0</v>
      </c>
      <c r="G693" s="13">
        <v>0</v>
      </c>
      <c r="H693" s="13">
        <v>0</v>
      </c>
      <c r="I693" s="13">
        <v>0</v>
      </c>
      <c r="J693" s="84">
        <f>SUM(K693:S693)</f>
        <v>0</v>
      </c>
      <c r="K693" s="13">
        <v>0</v>
      </c>
      <c r="L693" s="1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 s="84">
        <f>SUM(U693:AC693)</f>
        <v>2</v>
      </c>
      <c r="U693">
        <v>0</v>
      </c>
      <c r="V693">
        <v>0</v>
      </c>
      <c r="W693">
        <v>2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 s="84">
        <v>0</v>
      </c>
      <c r="AE693" s="89">
        <f>SUM(C693,J693,T693,AD693,)</f>
        <v>2</v>
      </c>
    </row>
    <row r="694">
      <c r="A694" s="61" t="str">
        <f>DATA!A693</f>
        <v>AU (AU.B.Bystrica)</v>
      </c>
      <c r="B694" s="97" t="str">
        <f>DATA!C693&amp;" - "&amp;DATA!B693</f>
        <v>Autor hudobnej úpravy - SM3</v>
      </c>
      <c r="C694" s="84">
        <f>SUM(D694:I694)</f>
        <v>0</v>
      </c>
      <c r="D694" s="13">
        <v>0</v>
      </c>
      <c r="E694" s="13">
        <v>0</v>
      </c>
      <c r="F694" s="13">
        <v>0</v>
      </c>
      <c r="G694" s="13">
        <v>0</v>
      </c>
      <c r="H694" s="13">
        <v>0</v>
      </c>
      <c r="I694" s="13">
        <v>0</v>
      </c>
      <c r="J694" s="84">
        <f>SUM(K694:S694)</f>
        <v>0</v>
      </c>
      <c r="K694" s="13">
        <v>0</v>
      </c>
      <c r="L694" s="13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 s="84">
        <f>SUM(U694:AC694)</f>
        <v>1</v>
      </c>
      <c r="U694">
        <v>0</v>
      </c>
      <c r="V694">
        <v>0</v>
      </c>
      <c r="W694">
        <v>1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 s="84">
        <v>0</v>
      </c>
      <c r="AE694" s="89">
        <f>SUM(C694,J694,T694,AD694,)</f>
        <v>1</v>
      </c>
    </row>
    <row r="695">
      <c r="A695" s="61" t="str">
        <f>DATA!A694</f>
        <v>AU (AU.B.Bystrica)</v>
      </c>
      <c r="B695" s="97" t="str">
        <f>DATA!C694&amp;" - "&amp;DATA!B694</f>
        <v>Dirigent - SM3</v>
      </c>
      <c r="C695" s="84">
        <f>SUM(D695:I695)</f>
        <v>0</v>
      </c>
      <c r="D695" s="13">
        <v>0</v>
      </c>
      <c r="E695" s="13">
        <v>0</v>
      </c>
      <c r="F695" s="13">
        <v>0</v>
      </c>
      <c r="G695" s="13">
        <v>0</v>
      </c>
      <c r="H695" s="13">
        <v>0</v>
      </c>
      <c r="I695" s="13">
        <v>0</v>
      </c>
      <c r="J695" s="84">
        <f>SUM(K695:S695)</f>
        <v>0</v>
      </c>
      <c r="K695" s="13">
        <v>0</v>
      </c>
      <c r="L695" s="13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 s="84">
        <f>SUM(U695:AC695)</f>
        <v>7</v>
      </c>
      <c r="U695">
        <v>0</v>
      </c>
      <c r="V695">
        <v>0</v>
      </c>
      <c r="W695">
        <v>7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 s="84">
        <v>0</v>
      </c>
      <c r="AE695" s="89">
        <f>SUM(C695,J695,T695,AD695,)</f>
        <v>7</v>
      </c>
    </row>
    <row r="696">
      <c r="A696" s="61" t="str">
        <f>DATA!A695</f>
        <v>AU (AU.B.Bystrica)</v>
      </c>
      <c r="B696" s="97" t="str">
        <f>DATA!C695&amp;" - "&amp;DATA!B695</f>
        <v>Hudobný dramaturg - SM3</v>
      </c>
      <c r="C696" s="84">
        <f>SUM(D696:I696)</f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0</v>
      </c>
      <c r="I696" s="13">
        <v>0</v>
      </c>
      <c r="J696" s="84">
        <f>SUM(K696:S696)</f>
        <v>0</v>
      </c>
      <c r="K696" s="13">
        <v>0</v>
      </c>
      <c r="L696" s="13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 s="84">
        <f>SUM(U696:AC696)</f>
        <v>51</v>
      </c>
      <c r="U696">
        <v>0</v>
      </c>
      <c r="V696">
        <v>0</v>
      </c>
      <c r="W696">
        <v>51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 s="84">
        <v>0</v>
      </c>
      <c r="AE696" s="89">
        <f>SUM(C696,J696,T696,AD696,)</f>
        <v>51</v>
      </c>
    </row>
    <row r="697">
      <c r="A697" s="61" t="str">
        <f>DATA!A696</f>
        <v>AU (AU.B.Bystrica)</v>
      </c>
      <c r="B697" s="97" t="str">
        <f>DATA!C696&amp;" - "&amp;DATA!B696</f>
        <v>Inštrumentalista - SM3</v>
      </c>
      <c r="C697" s="84">
        <f>SUM(D697:I697)</f>
        <v>0</v>
      </c>
      <c r="D697" s="13">
        <v>0</v>
      </c>
      <c r="E697" s="13">
        <v>0</v>
      </c>
      <c r="F697" s="13">
        <v>0</v>
      </c>
      <c r="G697" s="13">
        <v>0</v>
      </c>
      <c r="H697" s="13">
        <v>0</v>
      </c>
      <c r="I697" s="13">
        <v>0</v>
      </c>
      <c r="J697" s="84">
        <f>SUM(K697:S697)</f>
        <v>0</v>
      </c>
      <c r="K697" s="13">
        <v>0</v>
      </c>
      <c r="L697" s="13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 s="84">
        <f>SUM(U697:AC697)</f>
        <v>5</v>
      </c>
      <c r="U697">
        <v>0</v>
      </c>
      <c r="V697">
        <v>0</v>
      </c>
      <c r="W697">
        <v>5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 s="84">
        <v>0</v>
      </c>
      <c r="AE697" s="89">
        <f>SUM(C697,J697,T697,AD697,)</f>
        <v>5</v>
      </c>
    </row>
    <row r="698">
      <c r="A698" s="61" t="str">
        <f>DATA!A697</f>
        <v>AU (AU.B.Bystrica)</v>
      </c>
      <c r="B698" s="97" t="str">
        <f>DATA!C697&amp;" - "&amp;DATA!B697</f>
        <v>Inštrumentalista - sólista - SM3</v>
      </c>
      <c r="C698" s="84">
        <f>SUM(D698:I698)</f>
        <v>0</v>
      </c>
      <c r="D698" s="13">
        <v>0</v>
      </c>
      <c r="E698" s="13">
        <v>0</v>
      </c>
      <c r="F698" s="13">
        <v>0</v>
      </c>
      <c r="G698" s="13">
        <v>0</v>
      </c>
      <c r="H698" s="13">
        <v>0</v>
      </c>
      <c r="I698" s="13">
        <v>0</v>
      </c>
      <c r="J698" s="84">
        <f>SUM(K698:S698)</f>
        <v>0</v>
      </c>
      <c r="K698" s="13">
        <v>0</v>
      </c>
      <c r="L698" s="13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 s="84">
        <f>SUM(U698:AC698)</f>
        <v>90</v>
      </c>
      <c r="U698">
        <v>0</v>
      </c>
      <c r="V698">
        <v>0</v>
      </c>
      <c r="W698">
        <v>90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 s="84">
        <v>0</v>
      </c>
      <c r="AE698" s="89">
        <f>SUM(C698,J698,T698,AD698,)</f>
        <v>90</v>
      </c>
    </row>
    <row r="699">
      <c r="A699" s="61" t="str">
        <f>DATA!A698</f>
        <v>AU (AU.B.Bystrica)</v>
      </c>
      <c r="B699" s="97" t="str">
        <f>DATA!C698&amp;" - "&amp;DATA!B698</f>
        <v>Korepetítor - SM3</v>
      </c>
      <c r="C699" s="84">
        <f>SUM(D699:I699)</f>
        <v>0</v>
      </c>
      <c r="D699" s="13">
        <v>0</v>
      </c>
      <c r="E699" s="13">
        <v>0</v>
      </c>
      <c r="F699" s="13">
        <v>0</v>
      </c>
      <c r="G699" s="13">
        <v>0</v>
      </c>
      <c r="H699" s="13">
        <v>0</v>
      </c>
      <c r="I699" s="13">
        <v>0</v>
      </c>
      <c r="J699" s="84">
        <f>SUM(K699:S699)</f>
        <v>0</v>
      </c>
      <c r="K699" s="13">
        <v>0</v>
      </c>
      <c r="L699" s="13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 s="84">
        <f>SUM(U699:AC699)</f>
        <v>2</v>
      </c>
      <c r="U699">
        <v>0</v>
      </c>
      <c r="V699">
        <v>0</v>
      </c>
      <c r="W699">
        <v>2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 s="84">
        <v>0</v>
      </c>
      <c r="AE699" s="89">
        <f>SUM(C699,J699,T699,AD699,)</f>
        <v>2</v>
      </c>
    </row>
    <row r="700">
      <c r="A700" s="61" t="str">
        <f>DATA!A699</f>
        <v>AU (AU.B.Bystrica)</v>
      </c>
      <c r="B700" s="97" t="str">
        <f>DATA!C699&amp;" - "&amp;DATA!B699</f>
        <v>Kurátor výstavy - SM3</v>
      </c>
      <c r="C700" s="84">
        <f>SUM(D700:I700)</f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84">
        <f>SUM(K700:S700)</f>
        <v>0</v>
      </c>
      <c r="K700" s="13">
        <v>0</v>
      </c>
      <c r="L700" s="13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 s="84">
        <f>SUM(U700:AC700)</f>
        <v>2</v>
      </c>
      <c r="U700">
        <v>0</v>
      </c>
      <c r="V700">
        <v>0</v>
      </c>
      <c r="W700">
        <v>2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 s="84">
        <v>0</v>
      </c>
      <c r="AE700" s="89">
        <f>SUM(C700,J700,T700,AD700,)</f>
        <v>2</v>
      </c>
    </row>
    <row r="701">
      <c r="A701" s="61" t="str">
        <f>DATA!A700</f>
        <v>AU (AU.B.Bystrica)</v>
      </c>
      <c r="B701" s="97" t="str">
        <f>DATA!C700&amp;" - "&amp;DATA!B700</f>
        <v>Režisér - SM3</v>
      </c>
      <c r="C701" s="84">
        <f>SUM(D701:I701)</f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84">
        <f>SUM(K701:S701)</f>
        <v>0</v>
      </c>
      <c r="K701" s="13">
        <v>0</v>
      </c>
      <c r="L701" s="13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 s="84">
        <f>SUM(U701:AC701)</f>
        <v>1</v>
      </c>
      <c r="U701">
        <v>0</v>
      </c>
      <c r="V701">
        <v>0</v>
      </c>
      <c r="W701">
        <v>1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 s="84">
        <v>0</v>
      </c>
      <c r="AE701" s="89">
        <f>SUM(C701,J701,T701,AD701,)</f>
        <v>1</v>
      </c>
    </row>
    <row r="702">
      <c r="A702" s="61" t="str">
        <f>DATA!A701</f>
        <v>AU (AU.B.Bystrica)</v>
      </c>
      <c r="B702" s="97" t="str">
        <f>DATA!C701&amp;" - "&amp;DATA!B701</f>
        <v>Spevák - sólista - SM3</v>
      </c>
      <c r="C702" s="84">
        <f>SUM(D702:I702)</f>
        <v>0</v>
      </c>
      <c r="D702" s="13">
        <v>0</v>
      </c>
      <c r="E702" s="13">
        <v>0</v>
      </c>
      <c r="F702" s="13">
        <v>0</v>
      </c>
      <c r="G702" s="13">
        <v>0</v>
      </c>
      <c r="H702" s="13">
        <v>0</v>
      </c>
      <c r="I702" s="13">
        <v>0</v>
      </c>
      <c r="J702" s="84">
        <f>SUM(K702:S702)</f>
        <v>0</v>
      </c>
      <c r="K702" s="13">
        <v>0</v>
      </c>
      <c r="L702" s="13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 s="84">
        <f>SUM(U702:AC702)</f>
        <v>16</v>
      </c>
      <c r="U702">
        <v>0</v>
      </c>
      <c r="V702">
        <v>0</v>
      </c>
      <c r="W702">
        <v>16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 s="84">
        <v>0</v>
      </c>
      <c r="AE702" s="89">
        <f>SUM(C702,J702,T702,AD702,)</f>
        <v>16</v>
      </c>
    </row>
    <row r="703">
      <c r="A703" s="61" t="str">
        <f>DATA!A702</f>
        <v>AU (AU.B.Bystrica)</v>
      </c>
      <c r="B703" s="97" t="str">
        <f>DATA!C702&amp;" - "&amp;DATA!B702</f>
        <v>Strihač - SM3</v>
      </c>
      <c r="C703" s="84">
        <f>SUM(D703:I703)</f>
        <v>0</v>
      </c>
      <c r="D703" s="13">
        <v>0</v>
      </c>
      <c r="E703" s="13">
        <v>0</v>
      </c>
      <c r="F703" s="13">
        <v>0</v>
      </c>
      <c r="G703" s="13">
        <v>0</v>
      </c>
      <c r="H703" s="13">
        <v>0</v>
      </c>
      <c r="I703" s="13">
        <v>0</v>
      </c>
      <c r="J703" s="84">
        <f>SUM(K703:S703)</f>
        <v>0</v>
      </c>
      <c r="K703" s="13">
        <v>0</v>
      </c>
      <c r="L703" s="1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 s="84">
        <f>SUM(U703:AC703)</f>
        <v>1</v>
      </c>
      <c r="U703">
        <v>0</v>
      </c>
      <c r="V703">
        <v>0</v>
      </c>
      <c r="W703">
        <v>1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 s="84">
        <v>0</v>
      </c>
      <c r="AE703" s="89">
        <f>SUM(C703,J703,T703,AD703,)</f>
        <v>1</v>
      </c>
    </row>
    <row r="704">
      <c r="A704" s="61" t="str">
        <f>DATA!A703</f>
        <v>AU (AU.B.Bystrica)</v>
      </c>
      <c r="B704" s="97" t="str">
        <f>DATA!C703&amp;" - "&amp;DATA!B703</f>
        <v>Strihač zvuku - SM3</v>
      </c>
      <c r="C704" s="84">
        <f>SUM(D704:I704)</f>
        <v>0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84">
        <f>SUM(K704:S704)</f>
        <v>0</v>
      </c>
      <c r="K704" s="13">
        <v>0</v>
      </c>
      <c r="L704" s="13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 s="84">
        <f>SUM(U704:AC704)</f>
        <v>1</v>
      </c>
      <c r="U704">
        <v>0</v>
      </c>
      <c r="V704">
        <v>0</v>
      </c>
      <c r="W704">
        <v>1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 s="84">
        <v>0</v>
      </c>
      <c r="AE704" s="89">
        <f>SUM(C704,J704,T704,AD704,)</f>
        <v>1</v>
      </c>
    </row>
    <row r="705">
      <c r="A705" s="61" t="str">
        <f>DATA!A704</f>
        <v>AU (AU.B.Bystrica)</v>
      </c>
      <c r="B705" s="97" t="str">
        <f>DATA!C704&amp;" - "&amp;DATA!B704</f>
        <v>Výtvarník - SM3</v>
      </c>
      <c r="C705" s="84">
        <f>SUM(D705:I705)</f>
        <v>0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84">
        <f>SUM(K705:S705)</f>
        <v>0</v>
      </c>
      <c r="K705" s="13">
        <v>0</v>
      </c>
      <c r="L705" s="13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 s="84">
        <f>SUM(U705:AC705)</f>
        <v>50</v>
      </c>
      <c r="U705">
        <v>0</v>
      </c>
      <c r="V705">
        <v>0</v>
      </c>
      <c r="W705">
        <v>50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 s="84">
        <v>0</v>
      </c>
      <c r="AE705" s="89">
        <f>SUM(C705,J705,T705,AD705,)</f>
        <v>50</v>
      </c>
    </row>
    <row r="706">
      <c r="A706" s="61" t="str">
        <f>DATA!A705</f>
        <v>AU (AU.B.Bystrica)</v>
      </c>
      <c r="B706" s="97" t="str">
        <f>DATA!C705&amp;" - "&amp;DATA!B705</f>
        <v>Asistent réžie - SN1</v>
      </c>
      <c r="C706" s="84">
        <f>SUM(D706:I706)</f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84">
        <f>SUM(K706:S706)</f>
        <v>0</v>
      </c>
      <c r="K706" s="13">
        <v>0</v>
      </c>
      <c r="L706" s="13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 s="84">
        <f>SUM(U706:AC706)</f>
        <v>1</v>
      </c>
      <c r="U706">
        <v>0</v>
      </c>
      <c r="V706">
        <v>0</v>
      </c>
      <c r="W706">
        <v>0</v>
      </c>
      <c r="X706">
        <v>1</v>
      </c>
      <c r="Y706">
        <v>0</v>
      </c>
      <c r="Z706">
        <v>0</v>
      </c>
      <c r="AA706">
        <v>0</v>
      </c>
      <c r="AB706">
        <v>0</v>
      </c>
      <c r="AC706">
        <v>0</v>
      </c>
      <c r="AD706" s="84">
        <v>0</v>
      </c>
      <c r="AE706" s="89">
        <f>SUM(C706,J706,T706,AD706,)</f>
        <v>1</v>
      </c>
    </row>
    <row r="707">
      <c r="A707" s="61" t="str">
        <f>DATA!A706</f>
        <v>AU (AU.B.Bystrica)</v>
      </c>
      <c r="B707" s="97" t="str">
        <f>DATA!C706&amp;" - "&amp;DATA!B706</f>
        <v>Autor gradingu - SN1</v>
      </c>
      <c r="C707" s="84">
        <f>SUM(D707:I707)</f>
        <v>0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  <c r="I707" s="13">
        <v>0</v>
      </c>
      <c r="J707" s="84">
        <f>SUM(K707:S707)</f>
        <v>0</v>
      </c>
      <c r="K707" s="13">
        <v>0</v>
      </c>
      <c r="L707" s="13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 s="84">
        <f>SUM(U707:AC707)</f>
        <v>1</v>
      </c>
      <c r="U707">
        <v>0</v>
      </c>
      <c r="V707">
        <v>0</v>
      </c>
      <c r="W707">
        <v>0</v>
      </c>
      <c r="X707">
        <v>1</v>
      </c>
      <c r="Y707">
        <v>0</v>
      </c>
      <c r="Z707">
        <v>0</v>
      </c>
      <c r="AA707">
        <v>0</v>
      </c>
      <c r="AB707">
        <v>0</v>
      </c>
      <c r="AC707">
        <v>0</v>
      </c>
      <c r="AD707" s="84">
        <v>0</v>
      </c>
      <c r="AE707" s="89">
        <f>SUM(C707,J707,T707,AD707,)</f>
        <v>1</v>
      </c>
    </row>
    <row r="708">
      <c r="A708" s="61" t="str">
        <f>DATA!A707</f>
        <v>AU (AU.B.Bystrica)</v>
      </c>
      <c r="B708" s="97" t="str">
        <f>DATA!C707&amp;" - "&amp;DATA!B707</f>
        <v>Autor hudobnej úpravy - SN1</v>
      </c>
      <c r="C708" s="84">
        <f>SUM(D708:I708)</f>
        <v>0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3">
        <v>0</v>
      </c>
      <c r="J708" s="84">
        <f>SUM(K708:S708)</f>
        <v>0</v>
      </c>
      <c r="K708" s="13">
        <v>0</v>
      </c>
      <c r="L708" s="13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 s="84">
        <f>SUM(U708:AC708)</f>
        <v>1</v>
      </c>
      <c r="U708">
        <v>0</v>
      </c>
      <c r="V708">
        <v>0</v>
      </c>
      <c r="W708">
        <v>0</v>
      </c>
      <c r="X708">
        <v>1</v>
      </c>
      <c r="Y708">
        <v>0</v>
      </c>
      <c r="Z708">
        <v>0</v>
      </c>
      <c r="AA708">
        <v>0</v>
      </c>
      <c r="AB708">
        <v>0</v>
      </c>
      <c r="AC708">
        <v>0</v>
      </c>
      <c r="AD708" s="84">
        <v>0</v>
      </c>
      <c r="AE708" s="89">
        <f>SUM(C708,J708,T708,AD708,)</f>
        <v>1</v>
      </c>
    </row>
    <row r="709">
      <c r="A709" s="61" t="str">
        <f>DATA!A708</f>
        <v>AU (AU.B.Bystrica)</v>
      </c>
      <c r="B709" s="97" t="str">
        <f>DATA!C708&amp;" - "&amp;DATA!B708</f>
        <v>Autor konceptu - SN1</v>
      </c>
      <c r="C709" s="84">
        <f>SUM(D709:I709)</f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84">
        <f>SUM(K709:S709)</f>
        <v>0</v>
      </c>
      <c r="K709" s="13">
        <v>0</v>
      </c>
      <c r="L709" s="13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 s="84">
        <f>SUM(U709:AC709)</f>
        <v>1</v>
      </c>
      <c r="U709">
        <v>0</v>
      </c>
      <c r="V709">
        <v>0</v>
      </c>
      <c r="W709">
        <v>0</v>
      </c>
      <c r="X709">
        <v>1</v>
      </c>
      <c r="Y709">
        <v>0</v>
      </c>
      <c r="Z709">
        <v>0</v>
      </c>
      <c r="AA709">
        <v>0</v>
      </c>
      <c r="AB709">
        <v>0</v>
      </c>
      <c r="AC709">
        <v>0</v>
      </c>
      <c r="AD709" s="84">
        <v>0</v>
      </c>
      <c r="AE709" s="89">
        <f>SUM(C709,J709,T709,AD709,)</f>
        <v>1</v>
      </c>
    </row>
    <row r="710">
      <c r="A710" s="61" t="str">
        <f>DATA!A709</f>
        <v>AU (AU.B.Bystrica)</v>
      </c>
      <c r="B710" s="97" t="str">
        <f>DATA!C709&amp;" - "&amp;DATA!B709</f>
        <v>Autor pohybovej spolupráce - SN1</v>
      </c>
      <c r="C710" s="84">
        <f>SUM(D710:I710)</f>
        <v>0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84">
        <f>SUM(K710:S710)</f>
        <v>0</v>
      </c>
      <c r="K710" s="13">
        <v>0</v>
      </c>
      <c r="L710" s="13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 s="84">
        <f>SUM(U710:AC710)</f>
        <v>3</v>
      </c>
      <c r="U710">
        <v>0</v>
      </c>
      <c r="V710">
        <v>0</v>
      </c>
      <c r="W710">
        <v>0</v>
      </c>
      <c r="X710">
        <v>3</v>
      </c>
      <c r="Y710">
        <v>0</v>
      </c>
      <c r="Z710">
        <v>0</v>
      </c>
      <c r="AA710">
        <v>0</v>
      </c>
      <c r="AB710">
        <v>0</v>
      </c>
      <c r="AC710">
        <v>0</v>
      </c>
      <c r="AD710" s="84">
        <v>0</v>
      </c>
      <c r="AE710" s="89">
        <f>SUM(C710,J710,T710,AD710,)</f>
        <v>3</v>
      </c>
    </row>
    <row r="711">
      <c r="A711" s="61" t="str">
        <f>DATA!A710</f>
        <v>AU (AU.B.Bystrica)</v>
      </c>
      <c r="B711" s="97" t="str">
        <f>DATA!C710&amp;" - "&amp;DATA!B710</f>
        <v>Autor úpravy dramatického diela - SN1</v>
      </c>
      <c r="C711" s="84">
        <f>SUM(D711:I711)</f>
        <v>0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84">
        <f>SUM(K711:S711)</f>
        <v>0</v>
      </c>
      <c r="K711" s="13">
        <v>0</v>
      </c>
      <c r="L711" s="13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 s="84">
        <f>SUM(U711:AC711)</f>
        <v>2</v>
      </c>
      <c r="U711">
        <v>0</v>
      </c>
      <c r="V711">
        <v>0</v>
      </c>
      <c r="W711">
        <v>0</v>
      </c>
      <c r="X711">
        <v>2</v>
      </c>
      <c r="Y711">
        <v>0</v>
      </c>
      <c r="Z711">
        <v>0</v>
      </c>
      <c r="AA711">
        <v>0</v>
      </c>
      <c r="AB711">
        <v>0</v>
      </c>
      <c r="AC711">
        <v>0</v>
      </c>
      <c r="AD711" s="84">
        <v>0</v>
      </c>
      <c r="AE711" s="89">
        <f>SUM(C711,J711,T711,AD711,)</f>
        <v>2</v>
      </c>
    </row>
    <row r="712">
      <c r="A712" s="61" t="str">
        <f>DATA!A711</f>
        <v>AU (AU.B.Bystrica)</v>
      </c>
      <c r="B712" s="97" t="str">
        <f>DATA!C711&amp;" - "&amp;DATA!B711</f>
        <v>Dirigent - SN1</v>
      </c>
      <c r="C712" s="84">
        <f>SUM(D712:I712)</f>
        <v>0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v>0</v>
      </c>
      <c r="J712" s="84">
        <f>SUM(K712:S712)</f>
        <v>0</v>
      </c>
      <c r="K712" s="13">
        <v>0</v>
      </c>
      <c r="L712" s="13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 s="84">
        <f>SUM(U712:AC712)</f>
        <v>8</v>
      </c>
      <c r="U712">
        <v>0</v>
      </c>
      <c r="V712">
        <v>0</v>
      </c>
      <c r="W712">
        <v>0</v>
      </c>
      <c r="X712">
        <v>8</v>
      </c>
      <c r="Y712">
        <v>0</v>
      </c>
      <c r="Z712">
        <v>0</v>
      </c>
      <c r="AA712">
        <v>0</v>
      </c>
      <c r="AB712">
        <v>0</v>
      </c>
      <c r="AC712">
        <v>0</v>
      </c>
      <c r="AD712" s="84">
        <v>0</v>
      </c>
      <c r="AE712" s="89">
        <f>SUM(C712,J712,T712,AD712,)</f>
        <v>8</v>
      </c>
    </row>
    <row r="713">
      <c r="A713" s="61" t="str">
        <f>DATA!A712</f>
        <v>AU (AU.B.Bystrica)</v>
      </c>
      <c r="B713" s="97" t="str">
        <f>DATA!C712&amp;" - "&amp;DATA!B712</f>
        <v>Dizajnér - SN1</v>
      </c>
      <c r="C713" s="84">
        <f>SUM(D713:I713)</f>
        <v>0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v>0</v>
      </c>
      <c r="J713" s="84">
        <f>SUM(K713:S713)</f>
        <v>0</v>
      </c>
      <c r="K713" s="13">
        <v>0</v>
      </c>
      <c r="L713" s="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 s="84">
        <f>SUM(U713:AC713)</f>
        <v>10</v>
      </c>
      <c r="U713">
        <v>0</v>
      </c>
      <c r="V713">
        <v>0</v>
      </c>
      <c r="W713">
        <v>0</v>
      </c>
      <c r="X713">
        <v>10</v>
      </c>
      <c r="Y713">
        <v>0</v>
      </c>
      <c r="Z713">
        <v>0</v>
      </c>
      <c r="AA713">
        <v>0</v>
      </c>
      <c r="AB713">
        <v>0</v>
      </c>
      <c r="AC713">
        <v>0</v>
      </c>
      <c r="AD713" s="84">
        <v>0</v>
      </c>
      <c r="AE713" s="89">
        <f>SUM(C713,J713,T713,AD713,)</f>
        <v>10</v>
      </c>
    </row>
    <row r="714">
      <c r="A714" s="61" t="str">
        <f>DATA!A713</f>
        <v>AU (AU.B.Bystrica)</v>
      </c>
      <c r="B714" s="97" t="str">
        <f>DATA!C713&amp;" - "&amp;DATA!B713</f>
        <v>Dramaturg - SN1</v>
      </c>
      <c r="C714" s="84">
        <f>SUM(D714:I714)</f>
        <v>0</v>
      </c>
      <c r="D714" s="13">
        <v>0</v>
      </c>
      <c r="E714" s="13">
        <v>0</v>
      </c>
      <c r="F714" s="13">
        <v>0</v>
      </c>
      <c r="G714" s="13">
        <v>0</v>
      </c>
      <c r="H714" s="13">
        <v>0</v>
      </c>
      <c r="I714" s="13">
        <v>0</v>
      </c>
      <c r="J714" s="84">
        <f>SUM(K714:S714)</f>
        <v>0</v>
      </c>
      <c r="K714" s="13">
        <v>0</v>
      </c>
      <c r="L714" s="13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 s="84">
        <f>SUM(U714:AC714)</f>
        <v>5</v>
      </c>
      <c r="U714">
        <v>0</v>
      </c>
      <c r="V714">
        <v>0</v>
      </c>
      <c r="W714">
        <v>0</v>
      </c>
      <c r="X714">
        <v>5</v>
      </c>
      <c r="Y714">
        <v>0</v>
      </c>
      <c r="Z714">
        <v>0</v>
      </c>
      <c r="AA714">
        <v>0</v>
      </c>
      <c r="AB714">
        <v>0</v>
      </c>
      <c r="AC714">
        <v>0</v>
      </c>
      <c r="AD714" s="84">
        <v>0</v>
      </c>
      <c r="AE714" s="89">
        <f>SUM(C714,J714,T714,AD714,)</f>
        <v>5</v>
      </c>
    </row>
    <row r="715">
      <c r="A715" s="61" t="str">
        <f>DATA!A714</f>
        <v>AU (AU.B.Bystrica)</v>
      </c>
      <c r="B715" s="97" t="str">
        <f>DATA!C714&amp;" - "&amp;DATA!B714</f>
        <v>Dramaturg - SN1</v>
      </c>
      <c r="C715" s="84">
        <f>SUM(D715:I715)</f>
        <v>0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84">
        <f>SUM(K715:S715)</f>
        <v>0</v>
      </c>
      <c r="K715" s="13">
        <v>0</v>
      </c>
      <c r="L715" s="13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 s="84">
        <f>SUM(U715:AC715)</f>
        <v>1</v>
      </c>
      <c r="U715">
        <v>0</v>
      </c>
      <c r="V715">
        <v>0</v>
      </c>
      <c r="W715">
        <v>0</v>
      </c>
      <c r="X715">
        <v>1</v>
      </c>
      <c r="Y715">
        <v>0</v>
      </c>
      <c r="Z715">
        <v>0</v>
      </c>
      <c r="AA715">
        <v>0</v>
      </c>
      <c r="AB715">
        <v>0</v>
      </c>
      <c r="AC715">
        <v>0</v>
      </c>
      <c r="AD715" s="84">
        <v>0</v>
      </c>
      <c r="AE715" s="89">
        <f>SUM(C715,J715,T715,AD715,)</f>
        <v>1</v>
      </c>
    </row>
    <row r="716">
      <c r="A716" s="61" t="str">
        <f>DATA!A715</f>
        <v>AU (AU.B.Bystrica)</v>
      </c>
      <c r="B716" s="97" t="str">
        <f>DATA!C715&amp;" - "&amp;DATA!B715</f>
        <v>Dramaturg projektu - SN1</v>
      </c>
      <c r="C716" s="84">
        <f>SUM(D716:I716)</f>
        <v>0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  <c r="I716" s="13">
        <v>0</v>
      </c>
      <c r="J716" s="84">
        <f>SUM(K716:S716)</f>
        <v>0</v>
      </c>
      <c r="K716" s="13">
        <v>0</v>
      </c>
      <c r="L716" s="13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 s="84">
        <f>SUM(U716:AC716)</f>
        <v>5</v>
      </c>
      <c r="U716">
        <v>0</v>
      </c>
      <c r="V716">
        <v>0</v>
      </c>
      <c r="W716">
        <v>0</v>
      </c>
      <c r="X716">
        <v>5</v>
      </c>
      <c r="Y716">
        <v>0</v>
      </c>
      <c r="Z716">
        <v>0</v>
      </c>
      <c r="AA716">
        <v>0</v>
      </c>
      <c r="AB716">
        <v>0</v>
      </c>
      <c r="AC716">
        <v>0</v>
      </c>
      <c r="AD716" s="84">
        <v>0</v>
      </c>
      <c r="AE716" s="89">
        <f>SUM(C716,J716,T716,AD716,)</f>
        <v>5</v>
      </c>
    </row>
    <row r="717">
      <c r="A717" s="61" t="str">
        <f>DATA!A716</f>
        <v>AU (AU.B.Bystrica)</v>
      </c>
      <c r="B717" s="97" t="str">
        <f>DATA!C716&amp;" - "&amp;DATA!B716</f>
        <v>Herec - SN1</v>
      </c>
      <c r="C717" s="84">
        <f>SUM(D717:I717)</f>
        <v>0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84">
        <f>SUM(K717:S717)</f>
        <v>0</v>
      </c>
      <c r="K717" s="13">
        <v>0</v>
      </c>
      <c r="L717" s="13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 s="84">
        <f>SUM(U717:AC717)</f>
        <v>5</v>
      </c>
      <c r="U717">
        <v>0</v>
      </c>
      <c r="V717">
        <v>0</v>
      </c>
      <c r="W717">
        <v>0</v>
      </c>
      <c r="X717">
        <v>5</v>
      </c>
      <c r="Y717">
        <v>0</v>
      </c>
      <c r="Z717">
        <v>0</v>
      </c>
      <c r="AA717">
        <v>0</v>
      </c>
      <c r="AB717">
        <v>0</v>
      </c>
      <c r="AC717">
        <v>0</v>
      </c>
      <c r="AD717" s="84">
        <v>0</v>
      </c>
      <c r="AE717" s="89">
        <f>SUM(C717,J717,T717,AD717,)</f>
        <v>5</v>
      </c>
    </row>
    <row r="718">
      <c r="A718" s="61" t="str">
        <f>DATA!A717</f>
        <v>AU (AU.B.Bystrica)</v>
      </c>
      <c r="B718" s="97" t="str">
        <f>DATA!C717&amp;" - "&amp;DATA!B717</f>
        <v>Herec - SN1</v>
      </c>
      <c r="C718" s="84">
        <f>SUM(D718:I718)</f>
        <v>0</v>
      </c>
      <c r="D718" s="13">
        <v>0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  <c r="J718" s="84">
        <f>SUM(K718:S718)</f>
        <v>0</v>
      </c>
      <c r="K718" s="13">
        <v>0</v>
      </c>
      <c r="L718" s="13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 s="84">
        <f>SUM(U718:AC718)</f>
        <v>2</v>
      </c>
      <c r="U718">
        <v>0</v>
      </c>
      <c r="V718">
        <v>0</v>
      </c>
      <c r="W718">
        <v>0</v>
      </c>
      <c r="X718">
        <v>2</v>
      </c>
      <c r="Y718">
        <v>0</v>
      </c>
      <c r="Z718">
        <v>0</v>
      </c>
      <c r="AA718">
        <v>0</v>
      </c>
      <c r="AB718">
        <v>0</v>
      </c>
      <c r="AC718">
        <v>0</v>
      </c>
      <c r="AD718" s="84">
        <v>0</v>
      </c>
      <c r="AE718" s="89">
        <f>SUM(C718,J718,T718,AD718,)</f>
        <v>2</v>
      </c>
    </row>
    <row r="719">
      <c r="A719" s="61" t="str">
        <f>DATA!A718</f>
        <v>AU (AU.B.Bystrica)</v>
      </c>
      <c r="B719" s="97" t="str">
        <f>DATA!C718&amp;" - "&amp;DATA!B718</f>
        <v>Herec v hlavnej úlohe - SN1</v>
      </c>
      <c r="C719" s="84">
        <f>SUM(D719:I719)</f>
        <v>0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84">
        <f>SUM(K719:S719)</f>
        <v>0</v>
      </c>
      <c r="K719" s="13">
        <v>0</v>
      </c>
      <c r="L719" s="13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 s="84">
        <f>SUM(U719:AC719)</f>
        <v>11</v>
      </c>
      <c r="U719">
        <v>0</v>
      </c>
      <c r="V719">
        <v>0</v>
      </c>
      <c r="W719">
        <v>0</v>
      </c>
      <c r="X719">
        <v>11</v>
      </c>
      <c r="Y719">
        <v>0</v>
      </c>
      <c r="Z719">
        <v>0</v>
      </c>
      <c r="AA719">
        <v>0</v>
      </c>
      <c r="AB719">
        <v>0</v>
      </c>
      <c r="AC719">
        <v>0</v>
      </c>
      <c r="AD719" s="84">
        <v>0</v>
      </c>
      <c r="AE719" s="89">
        <f>SUM(C719,J719,T719,AD719,)</f>
        <v>11</v>
      </c>
    </row>
    <row r="720">
      <c r="A720" s="61" t="str">
        <f>DATA!A719</f>
        <v>AU (AU.B.Bystrica)</v>
      </c>
      <c r="B720" s="97" t="str">
        <f>DATA!C719&amp;" - "&amp;DATA!B719</f>
        <v>Herec vo vedľajšej úlohe - SN1</v>
      </c>
      <c r="C720" s="84">
        <f>SUM(D720:I720)</f>
        <v>0</v>
      </c>
      <c r="D720" s="13">
        <v>0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84">
        <f>SUM(K720:S720)</f>
        <v>0</v>
      </c>
      <c r="K720" s="13">
        <v>0</v>
      </c>
      <c r="L720" s="13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 s="84">
        <f>SUM(U720:AC720)</f>
        <v>3</v>
      </c>
      <c r="U720">
        <v>0</v>
      </c>
      <c r="V720">
        <v>0</v>
      </c>
      <c r="W720">
        <v>0</v>
      </c>
      <c r="X720">
        <v>3</v>
      </c>
      <c r="Y720">
        <v>0</v>
      </c>
      <c r="Z720">
        <v>0</v>
      </c>
      <c r="AA720">
        <v>0</v>
      </c>
      <c r="AB720">
        <v>0</v>
      </c>
      <c r="AC720">
        <v>0</v>
      </c>
      <c r="AD720" s="84">
        <v>0</v>
      </c>
      <c r="AE720" s="89">
        <f>SUM(C720,J720,T720,AD720,)</f>
        <v>3</v>
      </c>
    </row>
    <row r="721">
      <c r="A721" s="61" t="str">
        <f>DATA!A720</f>
        <v>AU (AU.B.Bystrica)</v>
      </c>
      <c r="B721" s="97" t="str">
        <f>DATA!C720&amp;" - "&amp;DATA!B720</f>
        <v>Herec vo vedľajšej úlohe - SN1</v>
      </c>
      <c r="C721" s="84">
        <f>SUM(D721:I721)</f>
        <v>0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84">
        <f>SUM(K721:S721)</f>
        <v>0</v>
      </c>
      <c r="K721" s="13">
        <v>0</v>
      </c>
      <c r="L721" s="13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 s="84">
        <f>SUM(U721:AC721)</f>
        <v>2</v>
      </c>
      <c r="U721">
        <v>0</v>
      </c>
      <c r="V721">
        <v>0</v>
      </c>
      <c r="W721">
        <v>0</v>
      </c>
      <c r="X721">
        <v>2</v>
      </c>
      <c r="Y721">
        <v>0</v>
      </c>
      <c r="Z721">
        <v>0</v>
      </c>
      <c r="AA721">
        <v>0</v>
      </c>
      <c r="AB721">
        <v>0</v>
      </c>
      <c r="AC721">
        <v>0</v>
      </c>
      <c r="AD721" s="84">
        <v>0</v>
      </c>
      <c r="AE721" s="89">
        <f>SUM(C721,J721,T721,AD721,)</f>
        <v>2</v>
      </c>
    </row>
    <row r="722">
      <c r="A722" s="61" t="str">
        <f>DATA!A721</f>
        <v>AU (AU.B.Bystrica)</v>
      </c>
      <c r="B722" s="97" t="str">
        <f>DATA!C721&amp;" - "&amp;DATA!B721</f>
        <v>Inštrumentalista - SN1</v>
      </c>
      <c r="C722" s="84">
        <f>SUM(D722:I722)</f>
        <v>0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84">
        <f>SUM(K722:S722)</f>
        <v>0</v>
      </c>
      <c r="K722" s="13">
        <v>0</v>
      </c>
      <c r="L722" s="13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 s="84">
        <f>SUM(U722:AC722)</f>
        <v>17</v>
      </c>
      <c r="U722">
        <v>0</v>
      </c>
      <c r="V722">
        <v>0</v>
      </c>
      <c r="W722">
        <v>0</v>
      </c>
      <c r="X722">
        <v>17</v>
      </c>
      <c r="Y722">
        <v>0</v>
      </c>
      <c r="Z722">
        <v>0</v>
      </c>
      <c r="AA722">
        <v>0</v>
      </c>
      <c r="AB722">
        <v>0</v>
      </c>
      <c r="AC722">
        <v>0</v>
      </c>
      <c r="AD722" s="84">
        <v>0</v>
      </c>
      <c r="AE722" s="89">
        <f>SUM(C722,J722,T722,AD722,)</f>
        <v>17</v>
      </c>
    </row>
    <row r="723">
      <c r="A723" s="61" t="str">
        <f>DATA!A722</f>
        <v>AU (AU.B.Bystrica)</v>
      </c>
      <c r="B723" s="97" t="str">
        <f>DATA!C722&amp;" - "&amp;DATA!B722</f>
        <v>Inštrumentalista - sólista - SN1</v>
      </c>
      <c r="C723" s="84">
        <f>SUM(D723:I723)</f>
        <v>0</v>
      </c>
      <c r="D723" s="13">
        <v>0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84">
        <f>SUM(K723:S723)</f>
        <v>0</v>
      </c>
      <c r="K723" s="13">
        <v>0</v>
      </c>
      <c r="L723" s="1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 s="84">
        <f>SUM(U723:AC723)</f>
        <v>52</v>
      </c>
      <c r="U723">
        <v>0</v>
      </c>
      <c r="V723">
        <v>0</v>
      </c>
      <c r="W723">
        <v>0</v>
      </c>
      <c r="X723">
        <v>52</v>
      </c>
      <c r="Y723">
        <v>0</v>
      </c>
      <c r="Z723">
        <v>0</v>
      </c>
      <c r="AA723">
        <v>0</v>
      </c>
      <c r="AB723">
        <v>0</v>
      </c>
      <c r="AC723">
        <v>0</v>
      </c>
      <c r="AD723" s="84">
        <v>0</v>
      </c>
      <c r="AE723" s="89">
        <f>SUM(C723,J723,T723,AD723,)</f>
        <v>52</v>
      </c>
    </row>
    <row r="724">
      <c r="A724" s="61" t="str">
        <f>DATA!A723</f>
        <v>AU (AU.B.Bystrica)</v>
      </c>
      <c r="B724" s="97" t="str">
        <f>DATA!C723&amp;" - "&amp;DATA!B723</f>
        <v>Kostýmový výtvarník - SN1</v>
      </c>
      <c r="C724" s="84">
        <f>SUM(D724:I724)</f>
        <v>0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84">
        <f>SUM(K724:S724)</f>
        <v>0</v>
      </c>
      <c r="K724" s="13">
        <v>0</v>
      </c>
      <c r="L724" s="13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 s="84">
        <f>SUM(U724:AC724)</f>
        <v>1</v>
      </c>
      <c r="U724">
        <v>0</v>
      </c>
      <c r="V724">
        <v>0</v>
      </c>
      <c r="W724">
        <v>0</v>
      </c>
      <c r="X724">
        <v>1</v>
      </c>
      <c r="Y724">
        <v>0</v>
      </c>
      <c r="Z724">
        <v>0</v>
      </c>
      <c r="AA724">
        <v>0</v>
      </c>
      <c r="AB724">
        <v>0</v>
      </c>
      <c r="AC724">
        <v>0</v>
      </c>
      <c r="AD724" s="84">
        <v>0</v>
      </c>
      <c r="AE724" s="89">
        <f>SUM(C724,J724,T724,AD724,)</f>
        <v>1</v>
      </c>
    </row>
    <row r="725">
      <c r="A725" s="61" t="str">
        <f>DATA!A724</f>
        <v>AU (AU.B.Bystrica)</v>
      </c>
      <c r="B725" s="97" t="str">
        <f>DATA!C724&amp;" - "&amp;DATA!B724</f>
        <v>Kurátor výstavy - SN1</v>
      </c>
      <c r="C725" s="84">
        <f>SUM(D725:I725)</f>
        <v>0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84">
        <f>SUM(K725:S725)</f>
        <v>0</v>
      </c>
      <c r="K725" s="13">
        <v>0</v>
      </c>
      <c r="L725" s="13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 s="84">
        <f>SUM(U725:AC725)</f>
        <v>3</v>
      </c>
      <c r="U725">
        <v>0</v>
      </c>
      <c r="V725">
        <v>0</v>
      </c>
      <c r="W725">
        <v>0</v>
      </c>
      <c r="X725">
        <v>3</v>
      </c>
      <c r="Y725">
        <v>0</v>
      </c>
      <c r="Z725">
        <v>0</v>
      </c>
      <c r="AA725">
        <v>0</v>
      </c>
      <c r="AB725">
        <v>0</v>
      </c>
      <c r="AC725">
        <v>0</v>
      </c>
      <c r="AD725" s="84">
        <v>0</v>
      </c>
      <c r="AE725" s="89">
        <f>SUM(C725,J725,T725,AD725,)</f>
        <v>3</v>
      </c>
    </row>
    <row r="726">
      <c r="A726" s="61" t="str">
        <f>DATA!A725</f>
        <v>AU (AU.B.Bystrica)</v>
      </c>
      <c r="B726" s="97" t="str">
        <f>DATA!C725&amp;" - "&amp;DATA!B725</f>
        <v>Performer - SN1</v>
      </c>
      <c r="C726" s="84">
        <f>SUM(D726:I726)</f>
        <v>0</v>
      </c>
      <c r="D726" s="13">
        <v>0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84">
        <f>SUM(K726:S726)</f>
        <v>0</v>
      </c>
      <c r="K726" s="13">
        <v>0</v>
      </c>
      <c r="L726" s="13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 s="84">
        <f>SUM(U726:AC726)</f>
        <v>1</v>
      </c>
      <c r="U726">
        <v>0</v>
      </c>
      <c r="V726">
        <v>0</v>
      </c>
      <c r="W726">
        <v>0</v>
      </c>
      <c r="X726">
        <v>1</v>
      </c>
      <c r="Y726">
        <v>0</v>
      </c>
      <c r="Z726">
        <v>0</v>
      </c>
      <c r="AA726">
        <v>0</v>
      </c>
      <c r="AB726">
        <v>0</v>
      </c>
      <c r="AC726">
        <v>0</v>
      </c>
      <c r="AD726" s="84">
        <v>0</v>
      </c>
      <c r="AE726" s="89">
        <f>SUM(C726,J726,T726,AD726,)</f>
        <v>1</v>
      </c>
    </row>
    <row r="727">
      <c r="A727" s="61" t="str">
        <f>DATA!A726</f>
        <v>AU (AU.B.Bystrica)</v>
      </c>
      <c r="B727" s="97" t="str">
        <f>DATA!C726&amp;" - "&amp;DATA!B726</f>
        <v>Prekladateľ - SN1</v>
      </c>
      <c r="C727" s="84">
        <f>SUM(D727:I727)</f>
        <v>0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  <c r="J727" s="84">
        <f>SUM(K727:S727)</f>
        <v>0</v>
      </c>
      <c r="K727" s="13">
        <v>0</v>
      </c>
      <c r="L727" s="13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 s="84">
        <f>SUM(U727:AC727)</f>
        <v>1</v>
      </c>
      <c r="U727">
        <v>0</v>
      </c>
      <c r="V727">
        <v>0</v>
      </c>
      <c r="W727">
        <v>0</v>
      </c>
      <c r="X727">
        <v>1</v>
      </c>
      <c r="Y727">
        <v>0</v>
      </c>
      <c r="Z727">
        <v>0</v>
      </c>
      <c r="AA727">
        <v>0</v>
      </c>
      <c r="AB727">
        <v>0</v>
      </c>
      <c r="AC727">
        <v>0</v>
      </c>
      <c r="AD727" s="84">
        <v>0</v>
      </c>
      <c r="AE727" s="89">
        <f>SUM(C727,J727,T727,AD727,)</f>
        <v>1</v>
      </c>
    </row>
    <row r="728">
      <c r="A728" s="61" t="str">
        <f>DATA!A727</f>
        <v>AU (AU.B.Bystrica)</v>
      </c>
      <c r="B728" s="97" t="str">
        <f>DATA!C727&amp;" - "&amp;DATA!B727</f>
        <v>Prekladateľ - SN1</v>
      </c>
      <c r="C728" s="84">
        <f>SUM(D728:I728)</f>
        <v>0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84">
        <f>SUM(K728:S728)</f>
        <v>0</v>
      </c>
      <c r="K728" s="13">
        <v>0</v>
      </c>
      <c r="L728" s="13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 s="84">
        <f>SUM(U728:AC728)</f>
        <v>1</v>
      </c>
      <c r="U728">
        <v>0</v>
      </c>
      <c r="V728">
        <v>0</v>
      </c>
      <c r="W728">
        <v>0</v>
      </c>
      <c r="X728">
        <v>1</v>
      </c>
      <c r="Y728">
        <v>0</v>
      </c>
      <c r="Z728">
        <v>0</v>
      </c>
      <c r="AA728">
        <v>0</v>
      </c>
      <c r="AB728">
        <v>0</v>
      </c>
      <c r="AC728">
        <v>0</v>
      </c>
      <c r="AD728" s="84">
        <v>0</v>
      </c>
      <c r="AE728" s="89">
        <f>SUM(C728,J728,T728,AD728,)</f>
        <v>1</v>
      </c>
    </row>
    <row r="729">
      <c r="A729" s="61" t="str">
        <f>DATA!A728</f>
        <v>AU (AU.B.Bystrica)</v>
      </c>
      <c r="B729" s="97" t="str">
        <f>DATA!C728&amp;" - "&amp;DATA!B728</f>
        <v>Producent - SN1</v>
      </c>
      <c r="C729" s="84">
        <f>SUM(D729:I729)</f>
        <v>0</v>
      </c>
      <c r="D729" s="13">
        <v>0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84">
        <f>SUM(K729:S729)</f>
        <v>0</v>
      </c>
      <c r="K729" s="13">
        <v>0</v>
      </c>
      <c r="L729" s="13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 s="84">
        <f>SUM(U729:AC729)</f>
        <v>1</v>
      </c>
      <c r="U729">
        <v>0</v>
      </c>
      <c r="V729">
        <v>0</v>
      </c>
      <c r="W729">
        <v>0</v>
      </c>
      <c r="X729">
        <v>1</v>
      </c>
      <c r="Y729">
        <v>0</v>
      </c>
      <c r="Z729">
        <v>0</v>
      </c>
      <c r="AA729">
        <v>0</v>
      </c>
      <c r="AB729">
        <v>0</v>
      </c>
      <c r="AC729">
        <v>0</v>
      </c>
      <c r="AD729" s="84">
        <v>0</v>
      </c>
      <c r="AE729" s="89">
        <f>SUM(C729,J729,T729,AD729,)</f>
        <v>1</v>
      </c>
    </row>
    <row r="730">
      <c r="A730" s="61" t="str">
        <f>DATA!A729</f>
        <v>AU (AU.B.Bystrica)</v>
      </c>
      <c r="B730" s="97" t="str">
        <f>DATA!C729&amp;" - "&amp;DATA!B729</f>
        <v>Režisér - SN1</v>
      </c>
      <c r="C730" s="84">
        <f>SUM(D730:I730)</f>
        <v>0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84">
        <f>SUM(K730:S730)</f>
        <v>0</v>
      </c>
      <c r="K730" s="13">
        <v>0</v>
      </c>
      <c r="L730" s="13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 s="84">
        <f>SUM(U730:AC730)</f>
        <v>1</v>
      </c>
      <c r="U730">
        <v>0</v>
      </c>
      <c r="V730">
        <v>0</v>
      </c>
      <c r="W730">
        <v>0</v>
      </c>
      <c r="X730">
        <v>1</v>
      </c>
      <c r="Y730">
        <v>0</v>
      </c>
      <c r="Z730">
        <v>0</v>
      </c>
      <c r="AA730">
        <v>0</v>
      </c>
      <c r="AB730">
        <v>0</v>
      </c>
      <c r="AC730">
        <v>0</v>
      </c>
      <c r="AD730" s="84">
        <v>0</v>
      </c>
      <c r="AE730" s="89">
        <f>SUM(C730,J730,T730,AD730,)</f>
        <v>1</v>
      </c>
    </row>
    <row r="731">
      <c r="A731" s="61" t="str">
        <f>DATA!A730</f>
        <v>AU (AU.B.Bystrica)</v>
      </c>
      <c r="B731" s="97" t="str">
        <f>DATA!C730&amp;" - "&amp;DATA!B730</f>
        <v>Scénograf - SN1</v>
      </c>
      <c r="C731" s="84">
        <f>SUM(D731:I731)</f>
        <v>0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84">
        <f>SUM(K731:S731)</f>
        <v>0</v>
      </c>
      <c r="K731" s="13">
        <v>0</v>
      </c>
      <c r="L731" s="13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 s="84">
        <f>SUM(U731:AC731)</f>
        <v>4</v>
      </c>
      <c r="U731">
        <v>0</v>
      </c>
      <c r="V731">
        <v>0</v>
      </c>
      <c r="W731">
        <v>0</v>
      </c>
      <c r="X731">
        <v>4</v>
      </c>
      <c r="Y731">
        <v>0</v>
      </c>
      <c r="Z731">
        <v>0</v>
      </c>
      <c r="AA731">
        <v>0</v>
      </c>
      <c r="AB731">
        <v>0</v>
      </c>
      <c r="AC731">
        <v>0</v>
      </c>
      <c r="AD731" s="84">
        <v>0</v>
      </c>
      <c r="AE731" s="89">
        <f>SUM(C731,J731,T731,AD731,)</f>
        <v>4</v>
      </c>
    </row>
    <row r="732">
      <c r="A732" s="61" t="str">
        <f>DATA!A731</f>
        <v>AU (AU.B.Bystrica)</v>
      </c>
      <c r="B732" s="97" t="str">
        <f>DATA!C731&amp;" - "&amp;DATA!B731</f>
        <v>Spevák - SN1</v>
      </c>
      <c r="C732" s="84">
        <f>SUM(D732:I732)</f>
        <v>0</v>
      </c>
      <c r="D732" s="13">
        <v>0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84">
        <f>SUM(K732:S732)</f>
        <v>0</v>
      </c>
      <c r="K732" s="13">
        <v>0</v>
      </c>
      <c r="L732" s="13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 s="84">
        <f>SUM(U732:AC732)</f>
        <v>9</v>
      </c>
      <c r="U732">
        <v>0</v>
      </c>
      <c r="V732">
        <v>0</v>
      </c>
      <c r="W732">
        <v>0</v>
      </c>
      <c r="X732">
        <v>9</v>
      </c>
      <c r="Y732">
        <v>0</v>
      </c>
      <c r="Z732">
        <v>0</v>
      </c>
      <c r="AA732">
        <v>0</v>
      </c>
      <c r="AB732">
        <v>0</v>
      </c>
      <c r="AC732">
        <v>0</v>
      </c>
      <c r="AD732" s="84">
        <v>0</v>
      </c>
      <c r="AE732" s="89">
        <f>SUM(C732,J732,T732,AD732,)</f>
        <v>9</v>
      </c>
    </row>
    <row r="733">
      <c r="A733" s="61" t="str">
        <f>DATA!A732</f>
        <v>AU (AU.B.Bystrica)</v>
      </c>
      <c r="B733" s="97" t="str">
        <f>DATA!C732&amp;" - "&amp;DATA!B732</f>
        <v>Spevák - sólista - SN1</v>
      </c>
      <c r="C733" s="84">
        <f>SUM(D733:I733)</f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84">
        <f>SUM(K733:S733)</f>
        <v>0</v>
      </c>
      <c r="K733" s="13">
        <v>0</v>
      </c>
      <c r="L733" s="1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 s="84">
        <f>SUM(U733:AC733)</f>
        <v>6</v>
      </c>
      <c r="U733">
        <v>0</v>
      </c>
      <c r="V733">
        <v>0</v>
      </c>
      <c r="W733">
        <v>0</v>
      </c>
      <c r="X733">
        <v>6</v>
      </c>
      <c r="Y733">
        <v>0</v>
      </c>
      <c r="Z733">
        <v>0</v>
      </c>
      <c r="AA733">
        <v>0</v>
      </c>
      <c r="AB733">
        <v>0</v>
      </c>
      <c r="AC733">
        <v>0</v>
      </c>
      <c r="AD733" s="84">
        <v>0</v>
      </c>
      <c r="AE733" s="89">
        <f>SUM(C733,J733,T733,AD733,)</f>
        <v>6</v>
      </c>
    </row>
    <row r="734">
      <c r="A734" s="61" t="str">
        <f>DATA!A733</f>
        <v>AU (AU.B.Bystrica)</v>
      </c>
      <c r="B734" s="97" t="str">
        <f>DATA!C733&amp;" - "&amp;DATA!B733</f>
        <v>Výtvarník - SN1</v>
      </c>
      <c r="C734" s="84">
        <f>SUM(D734:I734)</f>
        <v>0</v>
      </c>
      <c r="D734" s="13">
        <v>0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84">
        <f>SUM(K734:S734)</f>
        <v>0</v>
      </c>
      <c r="K734" s="13">
        <v>0</v>
      </c>
      <c r="L734" s="13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 s="84">
        <f>SUM(U734:AC734)</f>
        <v>116</v>
      </c>
      <c r="U734">
        <v>0</v>
      </c>
      <c r="V734">
        <v>0</v>
      </c>
      <c r="W734">
        <v>0</v>
      </c>
      <c r="X734">
        <v>116</v>
      </c>
      <c r="Y734">
        <v>0</v>
      </c>
      <c r="Z734">
        <v>0</v>
      </c>
      <c r="AA734">
        <v>0</v>
      </c>
      <c r="AB734">
        <v>0</v>
      </c>
      <c r="AC734">
        <v>0</v>
      </c>
      <c r="AD734" s="84">
        <v>0</v>
      </c>
      <c r="AE734" s="89">
        <f>SUM(C734,J734,T734,AD734,)</f>
        <v>116</v>
      </c>
    </row>
    <row r="735">
      <c r="A735" s="61" t="str">
        <f>DATA!A734</f>
        <v>AU (AU.B.Bystrica)</v>
      </c>
      <c r="B735" s="97" t="str">
        <f>DATA!C734&amp;" - "&amp;DATA!B734</f>
        <v>Zbormajster - SN1</v>
      </c>
      <c r="C735" s="84">
        <f>SUM(D735:I735)</f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  <c r="J735" s="84">
        <f>SUM(K735:S735)</f>
        <v>0</v>
      </c>
      <c r="K735" s="13">
        <v>0</v>
      </c>
      <c r="L735" s="13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 s="84">
        <f>SUM(U735:AC735)</f>
        <v>1</v>
      </c>
      <c r="U735">
        <v>0</v>
      </c>
      <c r="V735">
        <v>0</v>
      </c>
      <c r="W735">
        <v>0</v>
      </c>
      <c r="X735">
        <v>1</v>
      </c>
      <c r="Y735">
        <v>0</v>
      </c>
      <c r="Z735">
        <v>0</v>
      </c>
      <c r="AA735">
        <v>0</v>
      </c>
      <c r="AB735">
        <v>0</v>
      </c>
      <c r="AC735">
        <v>0</v>
      </c>
      <c r="AD735" s="84">
        <v>0</v>
      </c>
      <c r="AE735" s="89">
        <f>SUM(C735,J735,T735,AD735,)</f>
        <v>1</v>
      </c>
    </row>
    <row r="736">
      <c r="A736" s="61" t="str">
        <f>DATA!A735</f>
        <v>AU (AU.B.Bystrica)</v>
      </c>
      <c r="B736" s="97" t="str">
        <f>DATA!C735&amp;" - "&amp;DATA!B735</f>
        <v>Autor gradingu - SN2</v>
      </c>
      <c r="C736" s="84">
        <f>SUM(D736:I736)</f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84">
        <f>SUM(K736:S736)</f>
        <v>0</v>
      </c>
      <c r="K736" s="13">
        <v>0</v>
      </c>
      <c r="L736" s="13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 s="84">
        <f>SUM(U736:AC736)</f>
        <v>1</v>
      </c>
      <c r="U736">
        <v>0</v>
      </c>
      <c r="V736">
        <v>0</v>
      </c>
      <c r="W736">
        <v>0</v>
      </c>
      <c r="X736">
        <v>0</v>
      </c>
      <c r="Y736">
        <v>1</v>
      </c>
      <c r="Z736">
        <v>0</v>
      </c>
      <c r="AA736">
        <v>0</v>
      </c>
      <c r="AB736">
        <v>0</v>
      </c>
      <c r="AC736">
        <v>0</v>
      </c>
      <c r="AD736" s="84">
        <v>0</v>
      </c>
      <c r="AE736" s="89">
        <f>SUM(C736,J736,T736,AD736,)</f>
        <v>1</v>
      </c>
    </row>
    <row r="737">
      <c r="A737" s="61" t="str">
        <f>DATA!A736</f>
        <v>AU (AU.B.Bystrica)</v>
      </c>
      <c r="B737" s="97" t="str">
        <f>DATA!C736&amp;" - "&amp;DATA!B736</f>
        <v>Autor grafiky - SN2</v>
      </c>
      <c r="C737" s="84">
        <f>SUM(D737:I737)</f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  <c r="J737" s="84">
        <f>SUM(K737:S737)</f>
        <v>0</v>
      </c>
      <c r="K737" s="13">
        <v>0</v>
      </c>
      <c r="L737" s="13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 s="84">
        <f>SUM(U737:AC737)</f>
        <v>1</v>
      </c>
      <c r="U737">
        <v>0</v>
      </c>
      <c r="V737">
        <v>0</v>
      </c>
      <c r="W737">
        <v>0</v>
      </c>
      <c r="X737">
        <v>0</v>
      </c>
      <c r="Y737">
        <v>1</v>
      </c>
      <c r="Z737">
        <v>0</v>
      </c>
      <c r="AA737">
        <v>0</v>
      </c>
      <c r="AB737">
        <v>0</v>
      </c>
      <c r="AC737">
        <v>0</v>
      </c>
      <c r="AD737" s="84">
        <v>0</v>
      </c>
      <c r="AE737" s="89">
        <f>SUM(C737,J737,T737,AD737,)</f>
        <v>1</v>
      </c>
    </row>
    <row r="738">
      <c r="A738" s="61" t="str">
        <f>DATA!A737</f>
        <v>AU (AU.B.Bystrica)</v>
      </c>
      <c r="B738" s="97" t="str">
        <f>DATA!C737&amp;" - "&amp;DATA!B737</f>
        <v>Autor hudby - SN2</v>
      </c>
      <c r="C738" s="84">
        <f>SUM(D738:I738)</f>
        <v>0</v>
      </c>
      <c r="D738" s="13">
        <v>0</v>
      </c>
      <c r="E738" s="13">
        <v>0</v>
      </c>
      <c r="F738" s="13">
        <v>0</v>
      </c>
      <c r="G738" s="13">
        <v>0</v>
      </c>
      <c r="H738" s="13">
        <v>0</v>
      </c>
      <c r="I738" s="13">
        <v>0</v>
      </c>
      <c r="J738" s="84">
        <f>SUM(K738:S738)</f>
        <v>0</v>
      </c>
      <c r="K738" s="13">
        <v>0</v>
      </c>
      <c r="L738" s="13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 s="84">
        <f>SUM(U738:AC738)</f>
        <v>3</v>
      </c>
      <c r="U738">
        <v>0</v>
      </c>
      <c r="V738">
        <v>0</v>
      </c>
      <c r="W738">
        <v>0</v>
      </c>
      <c r="X738">
        <v>0</v>
      </c>
      <c r="Y738">
        <v>3</v>
      </c>
      <c r="Z738">
        <v>0</v>
      </c>
      <c r="AA738">
        <v>0</v>
      </c>
      <c r="AB738">
        <v>0</v>
      </c>
      <c r="AC738">
        <v>0</v>
      </c>
      <c r="AD738" s="84">
        <v>0</v>
      </c>
      <c r="AE738" s="89">
        <f>SUM(C738,J738,T738,AD738,)</f>
        <v>3</v>
      </c>
    </row>
    <row r="739">
      <c r="A739" s="61" t="str">
        <f>DATA!A738</f>
        <v>AU (AU.B.Bystrica)</v>
      </c>
      <c r="B739" s="97" t="str">
        <f>DATA!C738&amp;" - "&amp;DATA!B738</f>
        <v>Autor hudobnej úpravy - SN2</v>
      </c>
      <c r="C739" s="84">
        <f>SUM(D739:I739)</f>
        <v>0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84">
        <f>SUM(K739:S739)</f>
        <v>0</v>
      </c>
      <c r="K739" s="13">
        <v>0</v>
      </c>
      <c r="L739" s="13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 s="84">
        <f>SUM(U739:AC739)</f>
        <v>1</v>
      </c>
      <c r="U739">
        <v>0</v>
      </c>
      <c r="V739">
        <v>0</v>
      </c>
      <c r="W739">
        <v>0</v>
      </c>
      <c r="X739">
        <v>0</v>
      </c>
      <c r="Y739">
        <v>1</v>
      </c>
      <c r="Z739">
        <v>0</v>
      </c>
      <c r="AA739">
        <v>0</v>
      </c>
      <c r="AB739">
        <v>0</v>
      </c>
      <c r="AC739">
        <v>0</v>
      </c>
      <c r="AD739" s="84">
        <v>0</v>
      </c>
      <c r="AE739" s="89">
        <f>SUM(C739,J739,T739,AD739,)</f>
        <v>1</v>
      </c>
    </row>
    <row r="740">
      <c r="A740" s="61" t="str">
        <f>DATA!A739</f>
        <v>AU (AU.B.Bystrica)</v>
      </c>
      <c r="B740" s="97" t="str">
        <f>DATA!C739&amp;" - "&amp;DATA!B739</f>
        <v>Autor námetu - SN2</v>
      </c>
      <c r="C740" s="84">
        <f>SUM(D740:I740)</f>
        <v>0</v>
      </c>
      <c r="D740" s="13">
        <v>0</v>
      </c>
      <c r="E740" s="13">
        <v>0</v>
      </c>
      <c r="F740" s="13">
        <v>0</v>
      </c>
      <c r="G740" s="13">
        <v>0</v>
      </c>
      <c r="H740" s="13">
        <v>0</v>
      </c>
      <c r="I740" s="13">
        <v>0</v>
      </c>
      <c r="J740" s="84">
        <f>SUM(K740:S740)</f>
        <v>0</v>
      </c>
      <c r="K740" s="13">
        <v>0</v>
      </c>
      <c r="L740" s="13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 s="84">
        <f>SUM(U740:AC740)</f>
        <v>1</v>
      </c>
      <c r="U740">
        <v>0</v>
      </c>
      <c r="V740">
        <v>0</v>
      </c>
      <c r="W740">
        <v>0</v>
      </c>
      <c r="X740">
        <v>0</v>
      </c>
      <c r="Y740">
        <v>1</v>
      </c>
      <c r="Z740">
        <v>0</v>
      </c>
      <c r="AA740">
        <v>0</v>
      </c>
      <c r="AB740">
        <v>0</v>
      </c>
      <c r="AC740">
        <v>0</v>
      </c>
      <c r="AD740" s="84">
        <v>0</v>
      </c>
      <c r="AE740" s="89">
        <f>SUM(C740,J740,T740,AD740,)</f>
        <v>1</v>
      </c>
    </row>
    <row r="741">
      <c r="A741" s="61" t="str">
        <f>DATA!A740</f>
        <v>AU (AU.B.Bystrica)</v>
      </c>
      <c r="B741" s="97" t="str">
        <f>DATA!C740&amp;" - "&amp;DATA!B740</f>
        <v>Autor pohybovej spolupráce - SN2</v>
      </c>
      <c r="C741" s="84">
        <f>SUM(D741:I741)</f>
        <v>0</v>
      </c>
      <c r="D741" s="13">
        <v>0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84">
        <f>SUM(K741:S741)</f>
        <v>0</v>
      </c>
      <c r="K741" s="13">
        <v>0</v>
      </c>
      <c r="L741" s="13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 s="84">
        <f>SUM(U741:AC741)</f>
        <v>2</v>
      </c>
      <c r="U741">
        <v>0</v>
      </c>
      <c r="V741">
        <v>0</v>
      </c>
      <c r="W741">
        <v>0</v>
      </c>
      <c r="X741">
        <v>0</v>
      </c>
      <c r="Y741">
        <v>2</v>
      </c>
      <c r="Z741">
        <v>0</v>
      </c>
      <c r="AA741">
        <v>0</v>
      </c>
      <c r="AB741">
        <v>0</v>
      </c>
      <c r="AC741">
        <v>0</v>
      </c>
      <c r="AD741" s="84">
        <v>0</v>
      </c>
      <c r="AE741" s="89">
        <f>SUM(C741,J741,T741,AD741,)</f>
        <v>2</v>
      </c>
    </row>
    <row r="742">
      <c r="A742" s="61" t="str">
        <f>DATA!A741</f>
        <v>AU (AU.B.Bystrica)</v>
      </c>
      <c r="B742" s="97" t="str">
        <f>DATA!C741&amp;" - "&amp;DATA!B741</f>
        <v>Autor scenára - SN2</v>
      </c>
      <c r="C742" s="84">
        <f>SUM(D742:I742)</f>
        <v>0</v>
      </c>
      <c r="D742" s="13">
        <v>0</v>
      </c>
      <c r="E742" s="13">
        <v>0</v>
      </c>
      <c r="F742" s="13">
        <v>0</v>
      </c>
      <c r="G742" s="13">
        <v>0</v>
      </c>
      <c r="H742" s="13">
        <v>0</v>
      </c>
      <c r="I742" s="13">
        <v>0</v>
      </c>
      <c r="J742" s="84">
        <f>SUM(K742:S742)</f>
        <v>0</v>
      </c>
      <c r="K742" s="13">
        <v>0</v>
      </c>
      <c r="L742" s="13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 s="84">
        <f>SUM(U742:AC742)</f>
        <v>2</v>
      </c>
      <c r="U742">
        <v>0</v>
      </c>
      <c r="V742">
        <v>0</v>
      </c>
      <c r="W742">
        <v>0</v>
      </c>
      <c r="X742">
        <v>0</v>
      </c>
      <c r="Y742">
        <v>2</v>
      </c>
      <c r="Z742">
        <v>0</v>
      </c>
      <c r="AA742">
        <v>0</v>
      </c>
      <c r="AB742">
        <v>0</v>
      </c>
      <c r="AC742">
        <v>0</v>
      </c>
      <c r="AD742" s="84">
        <v>0</v>
      </c>
      <c r="AE742" s="89">
        <f>SUM(C742,J742,T742,AD742,)</f>
        <v>2</v>
      </c>
    </row>
    <row r="743">
      <c r="A743" s="61" t="str">
        <f>DATA!A742</f>
        <v>AU (AU.B.Bystrica)</v>
      </c>
      <c r="B743" s="97" t="str">
        <f>DATA!C742&amp;" - "&amp;DATA!B742</f>
        <v>Dirigent - SN2</v>
      </c>
      <c r="C743" s="84">
        <f>SUM(D743:I743)</f>
        <v>0</v>
      </c>
      <c r="D743" s="13">
        <v>0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84">
        <f>SUM(K743:S743)</f>
        <v>0</v>
      </c>
      <c r="K743" s="13">
        <v>0</v>
      </c>
      <c r="L743" s="1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 s="84">
        <f>SUM(U743:AC743)</f>
        <v>1</v>
      </c>
      <c r="U743">
        <v>0</v>
      </c>
      <c r="V743">
        <v>0</v>
      </c>
      <c r="W743">
        <v>0</v>
      </c>
      <c r="X743">
        <v>0</v>
      </c>
      <c r="Y743">
        <v>1</v>
      </c>
      <c r="Z743">
        <v>0</v>
      </c>
      <c r="AA743">
        <v>0</v>
      </c>
      <c r="AB743">
        <v>0</v>
      </c>
      <c r="AC743">
        <v>0</v>
      </c>
      <c r="AD743" s="84">
        <v>0</v>
      </c>
      <c r="AE743" s="89">
        <f>SUM(C743,J743,T743,AD743,)</f>
        <v>1</v>
      </c>
    </row>
    <row r="744">
      <c r="A744" s="61" t="str">
        <f>DATA!A743</f>
        <v>AU (AU.B.Bystrica)</v>
      </c>
      <c r="B744" s="97" t="str">
        <f>DATA!C743&amp;" - "&amp;DATA!B743</f>
        <v>Dizajnér - SN2</v>
      </c>
      <c r="C744" s="84">
        <f>SUM(D744:I744)</f>
        <v>0</v>
      </c>
      <c r="D744" s="13">
        <v>0</v>
      </c>
      <c r="E744" s="13">
        <v>0</v>
      </c>
      <c r="F744" s="13">
        <v>0</v>
      </c>
      <c r="G744" s="13">
        <v>0</v>
      </c>
      <c r="H744" s="13">
        <v>0</v>
      </c>
      <c r="I744" s="13">
        <v>0</v>
      </c>
      <c r="J744" s="84">
        <f>SUM(K744:S744)</f>
        <v>0</v>
      </c>
      <c r="K744" s="13">
        <v>0</v>
      </c>
      <c r="L744" s="13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 s="84">
        <f>SUM(U744:AC744)</f>
        <v>14</v>
      </c>
      <c r="U744">
        <v>0</v>
      </c>
      <c r="V744">
        <v>0</v>
      </c>
      <c r="W744">
        <v>0</v>
      </c>
      <c r="X744">
        <v>0</v>
      </c>
      <c r="Y744">
        <v>14</v>
      </c>
      <c r="Z744">
        <v>0</v>
      </c>
      <c r="AA744">
        <v>0</v>
      </c>
      <c r="AB744">
        <v>0</v>
      </c>
      <c r="AC744">
        <v>0</v>
      </c>
      <c r="AD744" s="84">
        <v>0</v>
      </c>
      <c r="AE744" s="89">
        <f>SUM(C744,J744,T744,AD744,)</f>
        <v>14</v>
      </c>
    </row>
    <row r="745">
      <c r="A745" s="61" t="str">
        <f>DATA!A744</f>
        <v>AU (AU.B.Bystrica)</v>
      </c>
      <c r="B745" s="97" t="str">
        <f>DATA!C744&amp;" - "&amp;DATA!B744</f>
        <v>Dramaturg - SN2</v>
      </c>
      <c r="C745" s="84">
        <f>SUM(D745:I745)</f>
        <v>0</v>
      </c>
      <c r="D745" s="13">
        <v>0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84">
        <f>SUM(K745:S745)</f>
        <v>0</v>
      </c>
      <c r="K745" s="13">
        <v>0</v>
      </c>
      <c r="L745" s="13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 s="84">
        <f>SUM(U745:AC745)</f>
        <v>2</v>
      </c>
      <c r="U745">
        <v>0</v>
      </c>
      <c r="V745">
        <v>0</v>
      </c>
      <c r="W745">
        <v>0</v>
      </c>
      <c r="X745">
        <v>0</v>
      </c>
      <c r="Y745">
        <v>2</v>
      </c>
      <c r="Z745">
        <v>0</v>
      </c>
      <c r="AA745">
        <v>0</v>
      </c>
      <c r="AB745">
        <v>0</v>
      </c>
      <c r="AC745">
        <v>0</v>
      </c>
      <c r="AD745" s="84">
        <v>0</v>
      </c>
      <c r="AE745" s="89">
        <f>SUM(C745,J745,T745,AD745,)</f>
        <v>2</v>
      </c>
    </row>
    <row r="746">
      <c r="A746" s="61" t="str">
        <f>DATA!A745</f>
        <v>AU (AU.B.Bystrica)</v>
      </c>
      <c r="B746" s="97" t="str">
        <f>DATA!C745&amp;" - "&amp;DATA!B745</f>
        <v>Herec v hlavnej úlohe - SN2</v>
      </c>
      <c r="C746" s="84">
        <f>SUM(D746:I746)</f>
        <v>0</v>
      </c>
      <c r="D746" s="13">
        <v>0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84">
        <f>SUM(K746:S746)</f>
        <v>0</v>
      </c>
      <c r="K746" s="13">
        <v>0</v>
      </c>
      <c r="L746" s="13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 s="84">
        <f>SUM(U746:AC746)</f>
        <v>3</v>
      </c>
      <c r="U746">
        <v>0</v>
      </c>
      <c r="V746">
        <v>0</v>
      </c>
      <c r="W746">
        <v>0</v>
      </c>
      <c r="X746">
        <v>0</v>
      </c>
      <c r="Y746">
        <v>3</v>
      </c>
      <c r="Z746">
        <v>0</v>
      </c>
      <c r="AA746">
        <v>0</v>
      </c>
      <c r="AB746">
        <v>0</v>
      </c>
      <c r="AC746">
        <v>0</v>
      </c>
      <c r="AD746" s="84">
        <v>0</v>
      </c>
      <c r="AE746" s="89">
        <f>SUM(C746,J746,T746,AD746,)</f>
        <v>3</v>
      </c>
    </row>
    <row r="747">
      <c r="A747" s="61" t="str">
        <f>DATA!A746</f>
        <v>AU (AU.B.Bystrica)</v>
      </c>
      <c r="B747" s="97" t="str">
        <f>DATA!C746&amp;" - "&amp;DATA!B746</f>
        <v>Herec v hlavnej úlohe - SN2</v>
      </c>
      <c r="C747" s="84">
        <f>SUM(D747:I747)</f>
        <v>0</v>
      </c>
      <c r="D747" s="13">
        <v>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84">
        <f>SUM(K747:S747)</f>
        <v>0</v>
      </c>
      <c r="K747" s="13">
        <v>0</v>
      </c>
      <c r="L747" s="13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 s="84">
        <f>SUM(U747:AC747)</f>
        <v>6</v>
      </c>
      <c r="U747">
        <v>0</v>
      </c>
      <c r="V747">
        <v>0</v>
      </c>
      <c r="W747">
        <v>0</v>
      </c>
      <c r="X747">
        <v>0</v>
      </c>
      <c r="Y747">
        <v>6</v>
      </c>
      <c r="Z747">
        <v>0</v>
      </c>
      <c r="AA747">
        <v>0</v>
      </c>
      <c r="AB747">
        <v>0</v>
      </c>
      <c r="AC747">
        <v>0</v>
      </c>
      <c r="AD747" s="84">
        <v>0</v>
      </c>
      <c r="AE747" s="89">
        <f>SUM(C747,J747,T747,AD747,)</f>
        <v>6</v>
      </c>
    </row>
    <row r="748">
      <c r="A748" s="61" t="str">
        <f>DATA!A747</f>
        <v>AU (AU.B.Bystrica)</v>
      </c>
      <c r="B748" s="97" t="str">
        <f>DATA!C747&amp;" - "&amp;DATA!B747</f>
        <v>Inštrumentalista - SN2</v>
      </c>
      <c r="C748" s="84">
        <f>SUM(D748:I748)</f>
        <v>0</v>
      </c>
      <c r="D748" s="13">
        <v>0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84">
        <f>SUM(K748:S748)</f>
        <v>0</v>
      </c>
      <c r="K748" s="13">
        <v>0</v>
      </c>
      <c r="L748" s="13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 s="84">
        <f>SUM(U748:AC748)</f>
        <v>7</v>
      </c>
      <c r="U748">
        <v>0</v>
      </c>
      <c r="V748">
        <v>0</v>
      </c>
      <c r="W748">
        <v>0</v>
      </c>
      <c r="X748">
        <v>0</v>
      </c>
      <c r="Y748">
        <v>7</v>
      </c>
      <c r="Z748">
        <v>0</v>
      </c>
      <c r="AA748">
        <v>0</v>
      </c>
      <c r="AB748">
        <v>0</v>
      </c>
      <c r="AC748">
        <v>0</v>
      </c>
      <c r="AD748" s="84">
        <v>0</v>
      </c>
      <c r="AE748" s="89">
        <f>SUM(C748,J748,T748,AD748,)</f>
        <v>7</v>
      </c>
    </row>
    <row r="749">
      <c r="A749" s="61" t="str">
        <f>DATA!A748</f>
        <v>AU (AU.B.Bystrica)</v>
      </c>
      <c r="B749" s="97" t="str">
        <f>DATA!C748&amp;" - "&amp;DATA!B748</f>
        <v>Inštrumentalista - sólista - SN2</v>
      </c>
      <c r="C749" s="84">
        <f>SUM(D749:I749)</f>
        <v>0</v>
      </c>
      <c r="D749" s="13">
        <v>0</v>
      </c>
      <c r="E749" s="13">
        <v>0</v>
      </c>
      <c r="F749" s="13">
        <v>0</v>
      </c>
      <c r="G749" s="13">
        <v>0</v>
      </c>
      <c r="H749" s="13">
        <v>0</v>
      </c>
      <c r="I749" s="13">
        <v>0</v>
      </c>
      <c r="J749" s="84">
        <f>SUM(K749:S749)</f>
        <v>0</v>
      </c>
      <c r="K749" s="13">
        <v>0</v>
      </c>
      <c r="L749" s="13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 s="84">
        <f>SUM(U749:AC749)</f>
        <v>22</v>
      </c>
      <c r="U749">
        <v>0</v>
      </c>
      <c r="V749">
        <v>0</v>
      </c>
      <c r="W749">
        <v>0</v>
      </c>
      <c r="X749">
        <v>0</v>
      </c>
      <c r="Y749">
        <v>22</v>
      </c>
      <c r="Z749">
        <v>0</v>
      </c>
      <c r="AA749">
        <v>0</v>
      </c>
      <c r="AB749">
        <v>0</v>
      </c>
      <c r="AC749">
        <v>0</v>
      </c>
      <c r="AD749" s="84">
        <v>0</v>
      </c>
      <c r="AE749" s="89">
        <f>SUM(C749,J749,T749,AD749,)</f>
        <v>22</v>
      </c>
    </row>
    <row r="750">
      <c r="A750" s="61" t="str">
        <f>DATA!A749</f>
        <v>AU (AU.B.Bystrica)</v>
      </c>
      <c r="B750" s="97" t="str">
        <f>DATA!C749&amp;" - "&amp;DATA!B749</f>
        <v>Interpret komentára - SN2</v>
      </c>
      <c r="C750" s="84">
        <f>SUM(D750:I750)</f>
        <v>0</v>
      </c>
      <c r="D750" s="13">
        <v>0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84">
        <f>SUM(K750:S750)</f>
        <v>0</v>
      </c>
      <c r="K750" s="13">
        <v>0</v>
      </c>
      <c r="L750" s="13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 s="84">
        <f>SUM(U750:AC750)</f>
        <v>1</v>
      </c>
      <c r="U750">
        <v>0</v>
      </c>
      <c r="V750">
        <v>0</v>
      </c>
      <c r="W750">
        <v>0</v>
      </c>
      <c r="X750">
        <v>0</v>
      </c>
      <c r="Y750">
        <v>1</v>
      </c>
      <c r="Z750">
        <v>0</v>
      </c>
      <c r="AA750">
        <v>0</v>
      </c>
      <c r="AB750">
        <v>0</v>
      </c>
      <c r="AC750">
        <v>0</v>
      </c>
      <c r="AD750" s="84">
        <v>0</v>
      </c>
      <c r="AE750" s="89">
        <f>SUM(C750,J750,T750,AD750,)</f>
        <v>1</v>
      </c>
    </row>
    <row r="751">
      <c r="A751" s="61" t="str">
        <f>DATA!A750</f>
        <v>AU (AU.B.Bystrica)</v>
      </c>
      <c r="B751" s="97" t="str">
        <f>DATA!C750&amp;" - "&amp;DATA!B750</f>
        <v>Kurátor výstavy - SN2</v>
      </c>
      <c r="C751" s="84">
        <f>SUM(D751:I751)</f>
        <v>0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84">
        <f>SUM(K751:S751)</f>
        <v>0</v>
      </c>
      <c r="K751" s="13">
        <v>0</v>
      </c>
      <c r="L751" s="13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 s="84">
        <f>SUM(U751:AC751)</f>
        <v>6</v>
      </c>
      <c r="U751">
        <v>0</v>
      </c>
      <c r="V751">
        <v>0</v>
      </c>
      <c r="W751">
        <v>0</v>
      </c>
      <c r="X751">
        <v>0</v>
      </c>
      <c r="Y751">
        <v>6</v>
      </c>
      <c r="Z751">
        <v>0</v>
      </c>
      <c r="AA751">
        <v>0</v>
      </c>
      <c r="AB751">
        <v>0</v>
      </c>
      <c r="AC751">
        <v>0</v>
      </c>
      <c r="AD751" s="84">
        <v>0</v>
      </c>
      <c r="AE751" s="89">
        <f>SUM(C751,J751,T751,AD751,)</f>
        <v>6</v>
      </c>
    </row>
    <row r="752">
      <c r="A752" s="61" t="str">
        <f>DATA!A751</f>
        <v>AU (AU.B.Bystrica)</v>
      </c>
      <c r="B752" s="97" t="str">
        <f>DATA!C751&amp;" - "&amp;DATA!B751</f>
        <v>Prekladateľ - SN2</v>
      </c>
      <c r="C752" s="84">
        <f>SUM(D752:I752)</f>
        <v>0</v>
      </c>
      <c r="D752" s="13">
        <v>0</v>
      </c>
      <c r="E752" s="13">
        <v>0</v>
      </c>
      <c r="F752" s="13">
        <v>0</v>
      </c>
      <c r="G752" s="13">
        <v>0</v>
      </c>
      <c r="H752" s="13">
        <v>0</v>
      </c>
      <c r="I752" s="13">
        <v>0</v>
      </c>
      <c r="J752" s="84">
        <f>SUM(K752:S752)</f>
        <v>0</v>
      </c>
      <c r="K752" s="13">
        <v>0</v>
      </c>
      <c r="L752" s="13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 s="84">
        <f>SUM(U752:AC752)</f>
        <v>1</v>
      </c>
      <c r="U752">
        <v>0</v>
      </c>
      <c r="V752">
        <v>0</v>
      </c>
      <c r="W752">
        <v>0</v>
      </c>
      <c r="X752">
        <v>0</v>
      </c>
      <c r="Y752">
        <v>1</v>
      </c>
      <c r="Z752">
        <v>0</v>
      </c>
      <c r="AA752">
        <v>0</v>
      </c>
      <c r="AB752">
        <v>0</v>
      </c>
      <c r="AC752">
        <v>0</v>
      </c>
      <c r="AD752" s="84">
        <v>0</v>
      </c>
      <c r="AE752" s="89">
        <f>SUM(C752,J752,T752,AD752,)</f>
        <v>1</v>
      </c>
    </row>
    <row r="753">
      <c r="A753" s="61" t="str">
        <f>DATA!A752</f>
        <v>AU (AU.B.Bystrica)</v>
      </c>
      <c r="B753" s="97" t="str">
        <f>DATA!C752&amp;" - "&amp;DATA!B752</f>
        <v>Režisér - SN2</v>
      </c>
      <c r="C753" s="84">
        <f>SUM(D753:I753)</f>
        <v>0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84">
        <f>SUM(K753:S753)</f>
        <v>0</v>
      </c>
      <c r="K753" s="13">
        <v>0</v>
      </c>
      <c r="L753" s="1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 s="84">
        <f>SUM(U753:AC753)</f>
        <v>12</v>
      </c>
      <c r="U753">
        <v>0</v>
      </c>
      <c r="V753">
        <v>0</v>
      </c>
      <c r="W753">
        <v>0</v>
      </c>
      <c r="X753">
        <v>0</v>
      </c>
      <c r="Y753">
        <v>12</v>
      </c>
      <c r="Z753">
        <v>0</v>
      </c>
      <c r="AA753">
        <v>0</v>
      </c>
      <c r="AB753">
        <v>0</v>
      </c>
      <c r="AC753">
        <v>0</v>
      </c>
      <c r="AD753" s="84">
        <v>0</v>
      </c>
      <c r="AE753" s="89">
        <f>SUM(C753,J753,T753,AD753,)</f>
        <v>12</v>
      </c>
    </row>
    <row r="754">
      <c r="A754" s="61" t="str">
        <f>DATA!A753</f>
        <v>AU (AU.B.Bystrica)</v>
      </c>
      <c r="B754" s="97" t="str">
        <f>DATA!C753&amp;" - "&amp;DATA!B753</f>
        <v>Režisér - SN2</v>
      </c>
      <c r="C754" s="84">
        <f>SUM(D754:I754)</f>
        <v>0</v>
      </c>
      <c r="D754" s="13">
        <v>0</v>
      </c>
      <c r="E754" s="13">
        <v>0</v>
      </c>
      <c r="F754" s="13">
        <v>0</v>
      </c>
      <c r="G754" s="13">
        <v>0</v>
      </c>
      <c r="H754" s="13">
        <v>0</v>
      </c>
      <c r="I754" s="13">
        <v>0</v>
      </c>
      <c r="J754" s="84">
        <f>SUM(K754:S754)</f>
        <v>0</v>
      </c>
      <c r="K754" s="13">
        <v>0</v>
      </c>
      <c r="L754" s="13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 s="84">
        <f>SUM(U754:AC754)</f>
        <v>2</v>
      </c>
      <c r="U754">
        <v>0</v>
      </c>
      <c r="V754">
        <v>0</v>
      </c>
      <c r="W754">
        <v>0</v>
      </c>
      <c r="X754">
        <v>0</v>
      </c>
      <c r="Y754">
        <v>2</v>
      </c>
      <c r="Z754">
        <v>0</v>
      </c>
      <c r="AA754">
        <v>0</v>
      </c>
      <c r="AB754">
        <v>0</v>
      </c>
      <c r="AC754">
        <v>0</v>
      </c>
      <c r="AD754" s="84">
        <v>0</v>
      </c>
      <c r="AE754" s="89">
        <f>SUM(C754,J754,T754,AD754,)</f>
        <v>2</v>
      </c>
    </row>
    <row r="755">
      <c r="A755" s="61" t="str">
        <f>DATA!A754</f>
        <v>AU (AU.B.Bystrica)</v>
      </c>
      <c r="B755" s="97" t="str">
        <f>DATA!C754&amp;" - "&amp;DATA!B754</f>
        <v>Scénograf - SN2</v>
      </c>
      <c r="C755" s="84">
        <f>SUM(D755:I755)</f>
        <v>0</v>
      </c>
      <c r="D755" s="13">
        <v>0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84">
        <f>SUM(K755:S755)</f>
        <v>0</v>
      </c>
      <c r="K755" s="13">
        <v>0</v>
      </c>
      <c r="L755" s="13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 s="84">
        <f>SUM(U755:AC755)</f>
        <v>1</v>
      </c>
      <c r="U755">
        <v>0</v>
      </c>
      <c r="V755">
        <v>0</v>
      </c>
      <c r="W755">
        <v>0</v>
      </c>
      <c r="X755">
        <v>0</v>
      </c>
      <c r="Y755">
        <v>1</v>
      </c>
      <c r="Z755">
        <v>0</v>
      </c>
      <c r="AA755">
        <v>0</v>
      </c>
      <c r="AB755">
        <v>0</v>
      </c>
      <c r="AC755">
        <v>0</v>
      </c>
      <c r="AD755" s="84">
        <v>0</v>
      </c>
      <c r="AE755" s="89">
        <f>SUM(C755,J755,T755,AD755,)</f>
        <v>1</v>
      </c>
    </row>
    <row r="756">
      <c r="A756" s="61" t="str">
        <f>DATA!A755</f>
        <v>AU (AU.B.Bystrica)</v>
      </c>
      <c r="B756" s="97" t="str">
        <f>DATA!C755&amp;" - "&amp;DATA!B755</f>
        <v>Spevák - sólista - SN2</v>
      </c>
      <c r="C756" s="84">
        <f>SUM(D756:I756)</f>
        <v>0</v>
      </c>
      <c r="D756" s="13">
        <v>0</v>
      </c>
      <c r="E756" s="13">
        <v>0</v>
      </c>
      <c r="F756" s="13">
        <v>0</v>
      </c>
      <c r="G756" s="13">
        <v>0</v>
      </c>
      <c r="H756" s="13">
        <v>0</v>
      </c>
      <c r="I756" s="13">
        <v>0</v>
      </c>
      <c r="J756" s="84">
        <f>SUM(K756:S756)</f>
        <v>0</v>
      </c>
      <c r="K756" s="13">
        <v>0</v>
      </c>
      <c r="L756" s="13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 s="84">
        <f>SUM(U756:AC756)</f>
        <v>1</v>
      </c>
      <c r="U756">
        <v>0</v>
      </c>
      <c r="V756">
        <v>0</v>
      </c>
      <c r="W756">
        <v>0</v>
      </c>
      <c r="X756">
        <v>0</v>
      </c>
      <c r="Y756">
        <v>1</v>
      </c>
      <c r="Z756">
        <v>0</v>
      </c>
      <c r="AA756">
        <v>0</v>
      </c>
      <c r="AB756">
        <v>0</v>
      </c>
      <c r="AC756">
        <v>0</v>
      </c>
      <c r="AD756" s="84">
        <v>0</v>
      </c>
      <c r="AE756" s="89">
        <f>SUM(C756,J756,T756,AD756,)</f>
        <v>1</v>
      </c>
    </row>
    <row r="757">
      <c r="A757" s="61" t="str">
        <f>DATA!A756</f>
        <v>AU (AU.B.Bystrica)</v>
      </c>
      <c r="B757" s="97" t="str">
        <f>DATA!C756&amp;" - "&amp;DATA!B756</f>
        <v>Strihač - SN2</v>
      </c>
      <c r="C757" s="84">
        <f>SUM(D757:I757)</f>
        <v>0</v>
      </c>
      <c r="D757" s="13">
        <v>0</v>
      </c>
      <c r="E757" s="13">
        <v>0</v>
      </c>
      <c r="F757" s="13">
        <v>0</v>
      </c>
      <c r="G757" s="13">
        <v>0</v>
      </c>
      <c r="H757" s="13">
        <v>0</v>
      </c>
      <c r="I757" s="13">
        <v>0</v>
      </c>
      <c r="J757" s="84">
        <f>SUM(K757:S757)</f>
        <v>0</v>
      </c>
      <c r="K757" s="13">
        <v>0</v>
      </c>
      <c r="L757" s="13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 s="84">
        <f>SUM(U757:AC757)</f>
        <v>10</v>
      </c>
      <c r="U757">
        <v>0</v>
      </c>
      <c r="V757">
        <v>0</v>
      </c>
      <c r="W757">
        <v>0</v>
      </c>
      <c r="X757">
        <v>0</v>
      </c>
      <c r="Y757">
        <v>10</v>
      </c>
      <c r="Z757">
        <v>0</v>
      </c>
      <c r="AA757">
        <v>0</v>
      </c>
      <c r="AB757">
        <v>0</v>
      </c>
      <c r="AC757">
        <v>0</v>
      </c>
      <c r="AD757" s="84">
        <v>0</v>
      </c>
      <c r="AE757" s="89">
        <f>SUM(C757,J757,T757,AD757,)</f>
        <v>10</v>
      </c>
    </row>
    <row r="758">
      <c r="A758" s="61" t="str">
        <f>DATA!A757</f>
        <v>AU (AU.B.Bystrica)</v>
      </c>
      <c r="B758" s="97" t="str">
        <f>DATA!C757&amp;" - "&amp;DATA!B757</f>
        <v>Výtvarník - SN2</v>
      </c>
      <c r="C758" s="84">
        <f>SUM(D758:I758)</f>
        <v>0</v>
      </c>
      <c r="D758" s="13">
        <v>0</v>
      </c>
      <c r="E758" s="13">
        <v>0</v>
      </c>
      <c r="F758" s="13">
        <v>0</v>
      </c>
      <c r="G758" s="13">
        <v>0</v>
      </c>
      <c r="H758" s="13">
        <v>0</v>
      </c>
      <c r="I758" s="13">
        <v>0</v>
      </c>
      <c r="J758" s="84">
        <f>SUM(K758:S758)</f>
        <v>0</v>
      </c>
      <c r="K758" s="13">
        <v>0</v>
      </c>
      <c r="L758" s="13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 s="84">
        <f>SUM(U758:AC758)</f>
        <v>69</v>
      </c>
      <c r="U758">
        <v>0</v>
      </c>
      <c r="V758">
        <v>0</v>
      </c>
      <c r="W758">
        <v>0</v>
      </c>
      <c r="X758">
        <v>0</v>
      </c>
      <c r="Y758">
        <v>69</v>
      </c>
      <c r="Z758">
        <v>0</v>
      </c>
      <c r="AA758">
        <v>0</v>
      </c>
      <c r="AB758">
        <v>0</v>
      </c>
      <c r="AC758">
        <v>0</v>
      </c>
      <c r="AD758" s="84">
        <v>0</v>
      </c>
      <c r="AE758" s="89">
        <f>SUM(C758,J758,T758,AD758,)</f>
        <v>69</v>
      </c>
    </row>
    <row r="759">
      <c r="A759" s="61" t="str">
        <f>DATA!A758</f>
        <v>AU (AU.B.Bystrica)</v>
      </c>
      <c r="B759" s="97" t="str">
        <f>DATA!C758&amp;" - "&amp;DATA!B758</f>
        <v>Autor námetu - SN3</v>
      </c>
      <c r="C759" s="84">
        <f>SUM(D759:I759)</f>
        <v>0</v>
      </c>
      <c r="D759" s="13">
        <v>0</v>
      </c>
      <c r="E759" s="13">
        <v>0</v>
      </c>
      <c r="F759" s="13">
        <v>0</v>
      </c>
      <c r="G759" s="13">
        <v>0</v>
      </c>
      <c r="H759" s="13">
        <v>0</v>
      </c>
      <c r="I759" s="13">
        <v>0</v>
      </c>
      <c r="J759" s="84">
        <f>SUM(K759:S759)</f>
        <v>0</v>
      </c>
      <c r="K759" s="13">
        <v>0</v>
      </c>
      <c r="L759" s="13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 s="84">
        <f>SUM(U759:AC759)</f>
        <v>5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5</v>
      </c>
      <c r="AA759">
        <v>0</v>
      </c>
      <c r="AB759">
        <v>0</v>
      </c>
      <c r="AC759">
        <v>0</v>
      </c>
      <c r="AD759" s="84">
        <v>0</v>
      </c>
      <c r="AE759" s="89">
        <f>SUM(C759,J759,T759,AD759,)</f>
        <v>5</v>
      </c>
    </row>
    <row r="760">
      <c r="A760" s="61" t="str">
        <f>DATA!A759</f>
        <v>AU (AU.B.Bystrica)</v>
      </c>
      <c r="B760" s="97" t="str">
        <f>DATA!C759&amp;" - "&amp;DATA!B759</f>
        <v>Autor scenára - SN3</v>
      </c>
      <c r="C760" s="84">
        <f>SUM(D760:I760)</f>
        <v>0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v>0</v>
      </c>
      <c r="J760" s="84">
        <f>SUM(K760:S760)</f>
        <v>0</v>
      </c>
      <c r="K760" s="13">
        <v>0</v>
      </c>
      <c r="L760" s="13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 s="84">
        <f>SUM(U760:AC760)</f>
        <v>3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3</v>
      </c>
      <c r="AA760">
        <v>0</v>
      </c>
      <c r="AB760">
        <v>0</v>
      </c>
      <c r="AC760">
        <v>0</v>
      </c>
      <c r="AD760" s="84">
        <v>0</v>
      </c>
      <c r="AE760" s="89">
        <f>SUM(C760,J760,T760,AD760,)</f>
        <v>3</v>
      </c>
    </row>
    <row r="761">
      <c r="A761" s="61" t="str">
        <f>DATA!A760</f>
        <v>AU (AU.B.Bystrica)</v>
      </c>
      <c r="B761" s="97" t="str">
        <f>DATA!C760&amp;" - "&amp;DATA!B760</f>
        <v>Dirigent - SN3</v>
      </c>
      <c r="C761" s="84">
        <f>SUM(D761:I761)</f>
        <v>0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v>0</v>
      </c>
      <c r="J761" s="84">
        <f>SUM(K761:S761)</f>
        <v>0</v>
      </c>
      <c r="K761" s="13">
        <v>0</v>
      </c>
      <c r="L761" s="13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 s="84">
        <f>SUM(U761:AC761)</f>
        <v>24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24</v>
      </c>
      <c r="AA761">
        <v>0</v>
      </c>
      <c r="AB761">
        <v>0</v>
      </c>
      <c r="AC761">
        <v>0</v>
      </c>
      <c r="AD761" s="84">
        <v>0</v>
      </c>
      <c r="AE761" s="89">
        <f>SUM(C761,J761,T761,AD761,)</f>
        <v>24</v>
      </c>
    </row>
    <row r="762">
      <c r="A762" s="61" t="str">
        <f>DATA!A761</f>
        <v>AU (AU.B.Bystrica)</v>
      </c>
      <c r="B762" s="97" t="str">
        <f>DATA!C761&amp;" - "&amp;DATA!B761</f>
        <v>Dizajnér - SN3</v>
      </c>
      <c r="C762" s="84">
        <f>SUM(D762:I762)</f>
        <v>0</v>
      </c>
      <c r="D762" s="13">
        <v>0</v>
      </c>
      <c r="E762" s="13">
        <v>0</v>
      </c>
      <c r="F762" s="13">
        <v>0</v>
      </c>
      <c r="G762" s="13">
        <v>0</v>
      </c>
      <c r="H762" s="13">
        <v>0</v>
      </c>
      <c r="I762" s="13">
        <v>0</v>
      </c>
      <c r="J762" s="84">
        <f>SUM(K762:S762)</f>
        <v>0</v>
      </c>
      <c r="K762" s="13">
        <v>0</v>
      </c>
      <c r="L762" s="13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 s="84">
        <f>SUM(U762:AC762)</f>
        <v>5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5</v>
      </c>
      <c r="AA762">
        <v>0</v>
      </c>
      <c r="AB762">
        <v>0</v>
      </c>
      <c r="AC762">
        <v>0</v>
      </c>
      <c r="AD762" s="84">
        <v>0</v>
      </c>
      <c r="AE762" s="89">
        <f>SUM(C762,J762,T762,AD762,)</f>
        <v>5</v>
      </c>
    </row>
    <row r="763">
      <c r="A763" s="61" t="str">
        <f>DATA!A762</f>
        <v>AU (AU.B.Bystrica)</v>
      </c>
      <c r="B763" s="97" t="str">
        <f>DATA!C762&amp;" - "&amp;DATA!B762</f>
        <v>Dramaturg - SN3</v>
      </c>
      <c r="C763" s="84">
        <f>SUM(D763:I763)</f>
        <v>0</v>
      </c>
      <c r="D763" s="13">
        <v>0</v>
      </c>
      <c r="E763" s="13">
        <v>0</v>
      </c>
      <c r="F763" s="13">
        <v>0</v>
      </c>
      <c r="G763" s="13">
        <v>0</v>
      </c>
      <c r="H763" s="13">
        <v>0</v>
      </c>
      <c r="I763" s="13">
        <v>0</v>
      </c>
      <c r="J763" s="84">
        <f>SUM(K763:S763)</f>
        <v>0</v>
      </c>
      <c r="K763" s="13">
        <v>0</v>
      </c>
      <c r="L763" s="1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 s="84">
        <f>SUM(U763:AC763)</f>
        <v>6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6</v>
      </c>
      <c r="AA763">
        <v>0</v>
      </c>
      <c r="AB763">
        <v>0</v>
      </c>
      <c r="AC763">
        <v>0</v>
      </c>
      <c r="AD763" s="84">
        <v>0</v>
      </c>
      <c r="AE763" s="89">
        <f>SUM(C763,J763,T763,AD763,)</f>
        <v>6</v>
      </c>
    </row>
    <row r="764">
      <c r="A764" s="61" t="str">
        <f>DATA!A763</f>
        <v>AU (AU.B.Bystrica)</v>
      </c>
      <c r="B764" s="97" t="str">
        <f>DATA!C763&amp;" - "&amp;DATA!B763</f>
        <v>Herec - SN3</v>
      </c>
      <c r="C764" s="84">
        <f>SUM(D764:I764)</f>
        <v>0</v>
      </c>
      <c r="D764" s="13">
        <v>0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84">
        <f>SUM(K764:S764)</f>
        <v>0</v>
      </c>
      <c r="K764" s="13">
        <v>0</v>
      </c>
      <c r="L764" s="13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 s="84">
        <f>SUM(U764:AC764)</f>
        <v>1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1</v>
      </c>
      <c r="AA764">
        <v>0</v>
      </c>
      <c r="AB764">
        <v>0</v>
      </c>
      <c r="AC764">
        <v>0</v>
      </c>
      <c r="AD764" s="84">
        <v>0</v>
      </c>
      <c r="AE764" s="89">
        <f>SUM(C764,J764,T764,AD764,)</f>
        <v>1</v>
      </c>
    </row>
    <row r="765">
      <c r="A765" s="61" t="str">
        <f>DATA!A764</f>
        <v>AU (AU.B.Bystrica)</v>
      </c>
      <c r="B765" s="97" t="str">
        <f>DATA!C764&amp;" - "&amp;DATA!B764</f>
        <v>Inštrumentalista - SN3</v>
      </c>
      <c r="C765" s="84">
        <f>SUM(D765:I765)</f>
        <v>0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84">
        <f>SUM(K765:S765)</f>
        <v>0</v>
      </c>
      <c r="K765" s="13">
        <v>0</v>
      </c>
      <c r="L765" s="13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 s="84">
        <f>SUM(U765:AC765)</f>
        <v>21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21</v>
      </c>
      <c r="AA765">
        <v>0</v>
      </c>
      <c r="AB765">
        <v>0</v>
      </c>
      <c r="AC765">
        <v>0</v>
      </c>
      <c r="AD765" s="84">
        <v>0</v>
      </c>
      <c r="AE765" s="89">
        <f>SUM(C765,J765,T765,AD765,)</f>
        <v>21</v>
      </c>
    </row>
    <row r="766">
      <c r="A766" s="61" t="str">
        <f>DATA!A765</f>
        <v>AU (AU.B.Bystrica)</v>
      </c>
      <c r="B766" s="97" t="str">
        <f>DATA!C765&amp;" - "&amp;DATA!B765</f>
        <v>Inštrumentalista - sólista - SN3</v>
      </c>
      <c r="C766" s="84">
        <f>SUM(D766:I766)</f>
        <v>0</v>
      </c>
      <c r="D766" s="13">
        <v>0</v>
      </c>
      <c r="E766" s="13">
        <v>0</v>
      </c>
      <c r="F766" s="13">
        <v>0</v>
      </c>
      <c r="G766" s="13">
        <v>0</v>
      </c>
      <c r="H766" s="13">
        <v>0</v>
      </c>
      <c r="I766" s="13">
        <v>0</v>
      </c>
      <c r="J766" s="84">
        <f>SUM(K766:S766)</f>
        <v>0</v>
      </c>
      <c r="K766" s="13">
        <v>0</v>
      </c>
      <c r="L766" s="13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 s="84">
        <f>SUM(U766:AC766)</f>
        <v>109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109</v>
      </c>
      <c r="AA766">
        <v>0</v>
      </c>
      <c r="AB766">
        <v>0</v>
      </c>
      <c r="AC766">
        <v>0</v>
      </c>
      <c r="AD766" s="84">
        <v>0</v>
      </c>
      <c r="AE766" s="89">
        <f>SUM(C766,J766,T766,AD766,)</f>
        <v>109</v>
      </c>
    </row>
    <row r="767">
      <c r="A767" s="61" t="str">
        <f>DATA!A766</f>
        <v>AU (AU.B.Bystrica)</v>
      </c>
      <c r="B767" s="97" t="str">
        <f>DATA!C766&amp;" - "&amp;DATA!B766</f>
        <v>Korepetítor - SN3</v>
      </c>
      <c r="C767" s="84">
        <f>SUM(D767:I767)</f>
        <v>0</v>
      </c>
      <c r="D767" s="13">
        <v>0</v>
      </c>
      <c r="E767" s="13">
        <v>0</v>
      </c>
      <c r="F767" s="13">
        <v>0</v>
      </c>
      <c r="G767" s="13">
        <v>0</v>
      </c>
      <c r="H767" s="13">
        <v>0</v>
      </c>
      <c r="I767" s="13">
        <v>0</v>
      </c>
      <c r="J767" s="84">
        <f>SUM(K767:S767)</f>
        <v>0</v>
      </c>
      <c r="K767" s="13">
        <v>0</v>
      </c>
      <c r="L767" s="13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 s="84">
        <f>SUM(U767:AC767)</f>
        <v>2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2</v>
      </c>
      <c r="AA767">
        <v>0</v>
      </c>
      <c r="AB767">
        <v>0</v>
      </c>
      <c r="AC767">
        <v>0</v>
      </c>
      <c r="AD767" s="84">
        <v>0</v>
      </c>
      <c r="AE767" s="89">
        <f>SUM(C767,J767,T767,AD767,)</f>
        <v>2</v>
      </c>
    </row>
    <row r="768">
      <c r="A768" s="61" t="str">
        <f>DATA!A767</f>
        <v>AU (AU.B.Bystrica)</v>
      </c>
      <c r="B768" s="97" t="str">
        <f>DATA!C767&amp;" - "&amp;DATA!B767</f>
        <v>Kurátor výstavy - SN3</v>
      </c>
      <c r="C768" s="84">
        <f>SUM(D768:I768)</f>
        <v>0</v>
      </c>
      <c r="D768" s="13">
        <v>0</v>
      </c>
      <c r="E768" s="13">
        <v>0</v>
      </c>
      <c r="F768" s="13">
        <v>0</v>
      </c>
      <c r="G768" s="13">
        <v>0</v>
      </c>
      <c r="H768" s="13">
        <v>0</v>
      </c>
      <c r="I768" s="13">
        <v>0</v>
      </c>
      <c r="J768" s="84">
        <f>SUM(K768:S768)</f>
        <v>0</v>
      </c>
      <c r="K768" s="13">
        <v>0</v>
      </c>
      <c r="L768" s="13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 s="84">
        <f>SUM(U768:AC768)</f>
        <v>5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5</v>
      </c>
      <c r="AA768">
        <v>0</v>
      </c>
      <c r="AB768">
        <v>0</v>
      </c>
      <c r="AC768">
        <v>0</v>
      </c>
      <c r="AD768" s="84">
        <v>0</v>
      </c>
      <c r="AE768" s="89">
        <f>SUM(C768,J768,T768,AD768,)</f>
        <v>5</v>
      </c>
    </row>
    <row r="769">
      <c r="A769" s="61" t="str">
        <f>DATA!A768</f>
        <v>AU (AU.B.Bystrica)</v>
      </c>
      <c r="B769" s="97" t="str">
        <f>DATA!C768&amp;" - "&amp;DATA!B768</f>
        <v>Majster zvuku - SN3</v>
      </c>
      <c r="C769" s="84">
        <f>SUM(D769:I769)</f>
        <v>0</v>
      </c>
      <c r="D769" s="13">
        <v>0</v>
      </c>
      <c r="E769" s="13">
        <v>0</v>
      </c>
      <c r="F769" s="13">
        <v>0</v>
      </c>
      <c r="G769" s="13">
        <v>0</v>
      </c>
      <c r="H769" s="13">
        <v>0</v>
      </c>
      <c r="I769" s="13">
        <v>0</v>
      </c>
      <c r="J769" s="84">
        <f>SUM(K769:S769)</f>
        <v>0</v>
      </c>
      <c r="K769" s="13">
        <v>0</v>
      </c>
      <c r="L769" s="13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 s="84">
        <f>SUM(U769:AC769)</f>
        <v>1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1</v>
      </c>
      <c r="AA769">
        <v>0</v>
      </c>
      <c r="AB769">
        <v>0</v>
      </c>
      <c r="AC769">
        <v>0</v>
      </c>
      <c r="AD769" s="84">
        <v>0</v>
      </c>
      <c r="AE769" s="89">
        <f>SUM(C769,J769,T769,AD769,)</f>
        <v>1</v>
      </c>
    </row>
    <row r="770">
      <c r="A770" s="61" t="str">
        <f>DATA!A769</f>
        <v>AU (AU.B.Bystrica)</v>
      </c>
      <c r="B770" s="97" t="str">
        <f>DATA!C769&amp;" - "&amp;DATA!B769</f>
        <v>Režisér - SN3</v>
      </c>
      <c r="C770" s="84">
        <f>SUM(D770:I770)</f>
        <v>0</v>
      </c>
      <c r="D770" s="13">
        <v>0</v>
      </c>
      <c r="E770" s="13">
        <v>0</v>
      </c>
      <c r="F770" s="13">
        <v>0</v>
      </c>
      <c r="G770" s="13">
        <v>0</v>
      </c>
      <c r="H770" s="13">
        <v>0</v>
      </c>
      <c r="I770" s="13">
        <v>0</v>
      </c>
      <c r="J770" s="84">
        <f>SUM(K770:S770)</f>
        <v>0</v>
      </c>
      <c r="K770" s="13">
        <v>0</v>
      </c>
      <c r="L770" s="13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 s="84">
        <f>SUM(U770:AC770)</f>
        <v>5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5</v>
      </c>
      <c r="AA770">
        <v>0</v>
      </c>
      <c r="AB770">
        <v>0</v>
      </c>
      <c r="AC770">
        <v>0</v>
      </c>
      <c r="AD770" s="84">
        <v>0</v>
      </c>
      <c r="AE770" s="89">
        <f>SUM(C770,J770,T770,AD770,)</f>
        <v>5</v>
      </c>
    </row>
    <row r="771">
      <c r="A771" s="61" t="str">
        <f>DATA!A770</f>
        <v>AU (AU.B.Bystrica)</v>
      </c>
      <c r="B771" s="97" t="str">
        <f>DATA!C770&amp;" - "&amp;DATA!B770</f>
        <v>Spevák - SN3</v>
      </c>
      <c r="C771" s="84">
        <f>SUM(D771:I771)</f>
        <v>0</v>
      </c>
      <c r="D771" s="13">
        <v>0</v>
      </c>
      <c r="E771" s="13">
        <v>0</v>
      </c>
      <c r="F771" s="13">
        <v>0</v>
      </c>
      <c r="G771" s="13">
        <v>0</v>
      </c>
      <c r="H771" s="13">
        <v>0</v>
      </c>
      <c r="I771" s="13">
        <v>0</v>
      </c>
      <c r="J771" s="84">
        <f>SUM(K771:S771)</f>
        <v>0</v>
      </c>
      <c r="K771" s="13">
        <v>0</v>
      </c>
      <c r="L771" s="13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 s="84">
        <f>SUM(U771:AC771)</f>
        <v>3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3</v>
      </c>
      <c r="AA771">
        <v>0</v>
      </c>
      <c r="AB771">
        <v>0</v>
      </c>
      <c r="AC771">
        <v>0</v>
      </c>
      <c r="AD771" s="84">
        <v>0</v>
      </c>
      <c r="AE771" s="89">
        <f>SUM(C771,J771,T771,AD771,)</f>
        <v>3</v>
      </c>
    </row>
    <row r="772">
      <c r="A772" s="61" t="str">
        <f>DATA!A771</f>
        <v>AU (AU.B.Bystrica)</v>
      </c>
      <c r="B772" s="97" t="str">
        <f>DATA!C771&amp;" - "&amp;DATA!B771</f>
        <v>Spevák - sólista - SN3</v>
      </c>
      <c r="C772" s="84">
        <f>SUM(D772:I772)</f>
        <v>0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v>0</v>
      </c>
      <c r="J772" s="84">
        <f>SUM(K772:S772)</f>
        <v>0</v>
      </c>
      <c r="K772" s="13">
        <v>0</v>
      </c>
      <c r="L772" s="13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 s="84">
        <f>SUM(U772:AC772)</f>
        <v>10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10</v>
      </c>
      <c r="AA772">
        <v>0</v>
      </c>
      <c r="AB772">
        <v>0</v>
      </c>
      <c r="AC772">
        <v>0</v>
      </c>
      <c r="AD772" s="84">
        <v>0</v>
      </c>
      <c r="AE772" s="89">
        <f>SUM(C772,J772,T772,AD772,)</f>
        <v>10</v>
      </c>
    </row>
    <row r="773">
      <c r="A773" s="61" t="str">
        <f>DATA!A772</f>
        <v>AU (AU.B.Bystrica)</v>
      </c>
      <c r="B773" s="97" t="str">
        <f>DATA!C772&amp;" - "&amp;DATA!B772</f>
        <v>Strihač - SN3</v>
      </c>
      <c r="C773" s="84">
        <f>SUM(D773:I773)</f>
        <v>0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v>0</v>
      </c>
      <c r="J773" s="84">
        <f>SUM(K773:S773)</f>
        <v>0</v>
      </c>
      <c r="K773" s="13">
        <v>0</v>
      </c>
      <c r="L773" s="1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 s="84">
        <f>SUM(U773:AC773)</f>
        <v>2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2</v>
      </c>
      <c r="AA773">
        <v>0</v>
      </c>
      <c r="AB773">
        <v>0</v>
      </c>
      <c r="AC773">
        <v>0</v>
      </c>
      <c r="AD773" s="84">
        <v>0</v>
      </c>
      <c r="AE773" s="89">
        <f>SUM(C773,J773,T773,AD773,)</f>
        <v>2</v>
      </c>
    </row>
    <row r="774">
      <c r="A774" s="61" t="str">
        <f>DATA!A773</f>
        <v>AU (AU.B.Bystrica)</v>
      </c>
      <c r="B774" s="97" t="str">
        <f>DATA!C773&amp;" - "&amp;DATA!B773</f>
        <v>Výtvarník - SN3</v>
      </c>
      <c r="C774" s="84">
        <f>SUM(D774:I774)</f>
        <v>0</v>
      </c>
      <c r="D774" s="13">
        <v>0</v>
      </c>
      <c r="E774" s="13">
        <v>0</v>
      </c>
      <c r="F774" s="13">
        <v>0</v>
      </c>
      <c r="G774" s="13">
        <v>0</v>
      </c>
      <c r="H774" s="13">
        <v>0</v>
      </c>
      <c r="I774" s="13">
        <v>0</v>
      </c>
      <c r="J774" s="84">
        <f>SUM(K774:S774)</f>
        <v>0</v>
      </c>
      <c r="K774" s="13">
        <v>0</v>
      </c>
      <c r="L774" s="13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 s="84">
        <f>SUM(U774:AC774)</f>
        <v>85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85</v>
      </c>
      <c r="AA774">
        <v>0</v>
      </c>
      <c r="AB774">
        <v>0</v>
      </c>
      <c r="AC774">
        <v>0</v>
      </c>
      <c r="AD774" s="84">
        <v>0</v>
      </c>
      <c r="AE774" s="89">
        <f>SUM(C774,J774,T774,AD774,)</f>
        <v>85</v>
      </c>
    </row>
    <row r="775">
      <c r="A775" s="61" t="str">
        <f>DATA!A774</f>
        <v>AU (AU.B.Bystrica)</v>
      </c>
      <c r="B775" s="97" t="str">
        <f>DATA!C774&amp;" - "&amp;DATA!B774</f>
        <v>Zbormajster - SN3</v>
      </c>
      <c r="C775" s="84">
        <f>SUM(D775:I775)</f>
        <v>0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84">
        <f>SUM(K775:S775)</f>
        <v>0</v>
      </c>
      <c r="K775" s="13">
        <v>0</v>
      </c>
      <c r="L775" s="13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 s="84">
        <f>SUM(U775:AC775)</f>
        <v>8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8</v>
      </c>
      <c r="AA775">
        <v>0</v>
      </c>
      <c r="AB775">
        <v>0</v>
      </c>
      <c r="AC775">
        <v>0</v>
      </c>
      <c r="AD775" s="84">
        <v>0</v>
      </c>
      <c r="AE775" s="89">
        <f>SUM(C775,J775,T775,AD775,)</f>
        <v>8</v>
      </c>
    </row>
    <row r="776">
      <c r="A776" s="61" t="str">
        <f>DATA!A775</f>
        <v>AU (AU.B.Bystrica)</v>
      </c>
      <c r="B776" s="97" t="str">
        <f>DATA!C775&amp;" - "&amp;DATA!B775</f>
        <v>Zvukár - SN3</v>
      </c>
      <c r="C776" s="84">
        <f>SUM(D776:I776)</f>
        <v>0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84">
        <f>SUM(K776:S776)</f>
        <v>0</v>
      </c>
      <c r="K776" s="13">
        <v>0</v>
      </c>
      <c r="L776" s="13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 s="84">
        <f>SUM(U776:AC776)</f>
        <v>4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4</v>
      </c>
      <c r="AA776">
        <v>0</v>
      </c>
      <c r="AB776">
        <v>0</v>
      </c>
      <c r="AC776">
        <v>0</v>
      </c>
      <c r="AD776" s="84">
        <v>0</v>
      </c>
      <c r="AE776" s="89">
        <f>SUM(C776,J776,T776,AD776,)</f>
        <v>4</v>
      </c>
    </row>
    <row r="777">
      <c r="A777" s="61" t="str">
        <f>DATA!A776</f>
        <v>AU (AU.B.Bystrica)</v>
      </c>
      <c r="B777" s="97" t="str">
        <f>DATA!C776&amp;" - "&amp;DATA!B776</f>
        <v>Autor scenára - SR1</v>
      </c>
      <c r="C777" s="84">
        <f>SUM(D777:I777)</f>
        <v>0</v>
      </c>
      <c r="D777" s="13">
        <v>0</v>
      </c>
      <c r="E777" s="13">
        <v>0</v>
      </c>
      <c r="F777" s="13">
        <v>0</v>
      </c>
      <c r="G777" s="13">
        <v>0</v>
      </c>
      <c r="H777" s="13">
        <v>0</v>
      </c>
      <c r="I777" s="13">
        <v>0</v>
      </c>
      <c r="J777" s="84">
        <f>SUM(K777:S777)</f>
        <v>0</v>
      </c>
      <c r="K777" s="13">
        <v>0</v>
      </c>
      <c r="L777" s="13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 s="84">
        <f>SUM(U777:AC777)</f>
        <v>1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1</v>
      </c>
      <c r="AB777">
        <v>0</v>
      </c>
      <c r="AC777">
        <v>0</v>
      </c>
      <c r="AD777" s="84">
        <v>0</v>
      </c>
      <c r="AE777" s="89">
        <f>SUM(C777,J777,T777,AD777,)</f>
        <v>1</v>
      </c>
    </row>
    <row r="778">
      <c r="A778" s="61" t="str">
        <f>DATA!A777</f>
        <v>AU (AU.B.Bystrica)</v>
      </c>
      <c r="B778" s="97" t="str">
        <f>DATA!C777&amp;" - "&amp;DATA!B777</f>
        <v>Autor úpravy dramatického diela - SR1</v>
      </c>
      <c r="C778" s="84">
        <f>SUM(D778:I778)</f>
        <v>0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  <c r="I778" s="13">
        <v>0</v>
      </c>
      <c r="J778" s="84">
        <f>SUM(K778:S778)</f>
        <v>0</v>
      </c>
      <c r="K778" s="13">
        <v>0</v>
      </c>
      <c r="L778" s="13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 s="84">
        <f>SUM(U778:AC778)</f>
        <v>1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1</v>
      </c>
      <c r="AB778">
        <v>0</v>
      </c>
      <c r="AC778">
        <v>0</v>
      </c>
      <c r="AD778" s="84">
        <v>0</v>
      </c>
      <c r="AE778" s="89">
        <f>SUM(C778,J778,T778,AD778,)</f>
        <v>1</v>
      </c>
    </row>
    <row r="779">
      <c r="A779" s="61" t="str">
        <f>DATA!A778</f>
        <v>AU (AU.B.Bystrica)</v>
      </c>
      <c r="B779" s="97" t="str">
        <f>DATA!C778&amp;" - "&amp;DATA!B778</f>
        <v>Dirigent - SR1</v>
      </c>
      <c r="C779" s="84">
        <f>SUM(D779:I779)</f>
        <v>0</v>
      </c>
      <c r="D779" s="13">
        <v>0</v>
      </c>
      <c r="E779" s="13">
        <v>0</v>
      </c>
      <c r="F779" s="13">
        <v>0</v>
      </c>
      <c r="G779" s="13">
        <v>0</v>
      </c>
      <c r="H779" s="13">
        <v>0</v>
      </c>
      <c r="I779" s="13">
        <v>0</v>
      </c>
      <c r="J779" s="84">
        <f>SUM(K779:S779)</f>
        <v>0</v>
      </c>
      <c r="K779" s="13">
        <v>0</v>
      </c>
      <c r="L779" s="13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 s="84">
        <f>SUM(U779:AC779)</f>
        <v>1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1</v>
      </c>
      <c r="AB779">
        <v>0</v>
      </c>
      <c r="AC779">
        <v>0</v>
      </c>
      <c r="AD779" s="84">
        <v>0</v>
      </c>
      <c r="AE779" s="89">
        <f>SUM(C779,J779,T779,AD779,)</f>
        <v>1</v>
      </c>
    </row>
    <row r="780">
      <c r="A780" s="61" t="str">
        <f>DATA!A779</f>
        <v>AU (AU.B.Bystrica)</v>
      </c>
      <c r="B780" s="97" t="str">
        <f>DATA!C779&amp;" - "&amp;DATA!B779</f>
        <v>Dizajnér - SR1</v>
      </c>
      <c r="C780" s="84">
        <f>SUM(D780:I780)</f>
        <v>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  <c r="I780" s="13">
        <v>0</v>
      </c>
      <c r="J780" s="84">
        <f>SUM(K780:S780)</f>
        <v>0</v>
      </c>
      <c r="K780" s="13">
        <v>0</v>
      </c>
      <c r="L780" s="13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 s="84">
        <f>SUM(U780:AC780)</f>
        <v>7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7</v>
      </c>
      <c r="AB780">
        <v>0</v>
      </c>
      <c r="AC780">
        <v>0</v>
      </c>
      <c r="AD780" s="84">
        <v>0</v>
      </c>
      <c r="AE780" s="89">
        <f>SUM(C780,J780,T780,AD780,)</f>
        <v>7</v>
      </c>
    </row>
    <row r="781">
      <c r="A781" s="61" t="str">
        <f>DATA!A780</f>
        <v>AU (AU.B.Bystrica)</v>
      </c>
      <c r="B781" s="97" t="str">
        <f>DATA!C780&amp;" - "&amp;DATA!B780</f>
        <v>Dramaturg - SR1</v>
      </c>
      <c r="C781" s="84">
        <f>SUM(D781:I781)</f>
        <v>0</v>
      </c>
      <c r="D781" s="13">
        <v>0</v>
      </c>
      <c r="E781" s="13">
        <v>0</v>
      </c>
      <c r="F781" s="13">
        <v>0</v>
      </c>
      <c r="G781" s="13">
        <v>0</v>
      </c>
      <c r="H781" s="13">
        <v>0</v>
      </c>
      <c r="I781" s="13">
        <v>0</v>
      </c>
      <c r="J781" s="84">
        <f>SUM(K781:S781)</f>
        <v>0</v>
      </c>
      <c r="K781" s="13">
        <v>0</v>
      </c>
      <c r="L781" s="13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 s="84">
        <f>SUM(U781:AC781)</f>
        <v>1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1</v>
      </c>
      <c r="AB781">
        <v>0</v>
      </c>
      <c r="AC781">
        <v>0</v>
      </c>
      <c r="AD781" s="84">
        <v>0</v>
      </c>
      <c r="AE781" s="89">
        <f>SUM(C781,J781,T781,AD781,)</f>
        <v>1</v>
      </c>
    </row>
    <row r="782">
      <c r="A782" s="61" t="str">
        <f>DATA!A781</f>
        <v>AU (AU.B.Bystrica)</v>
      </c>
      <c r="B782" s="97" t="str">
        <f>DATA!C781&amp;" - "&amp;DATA!B781</f>
        <v>Herec - SR1</v>
      </c>
      <c r="C782" s="84">
        <f>SUM(D782:I782)</f>
        <v>0</v>
      </c>
      <c r="D782" s="13">
        <v>0</v>
      </c>
      <c r="E782" s="13">
        <v>0</v>
      </c>
      <c r="F782" s="13">
        <v>0</v>
      </c>
      <c r="G782" s="13">
        <v>0</v>
      </c>
      <c r="H782" s="13">
        <v>0</v>
      </c>
      <c r="I782" s="13">
        <v>0</v>
      </c>
      <c r="J782" s="84">
        <f>SUM(K782:S782)</f>
        <v>0</v>
      </c>
      <c r="K782" s="13">
        <v>0</v>
      </c>
      <c r="L782" s="13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 s="84">
        <f>SUM(U782:AC782)</f>
        <v>2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2</v>
      </c>
      <c r="AB782">
        <v>0</v>
      </c>
      <c r="AC782">
        <v>0</v>
      </c>
      <c r="AD782" s="84">
        <v>0</v>
      </c>
      <c r="AE782" s="89">
        <f>SUM(C782,J782,T782,AD782,)</f>
        <v>2</v>
      </c>
    </row>
    <row r="783">
      <c r="A783" s="61" t="str">
        <f>DATA!A782</f>
        <v>AU (AU.B.Bystrica)</v>
      </c>
      <c r="B783" s="97" t="str">
        <f>DATA!C782&amp;" - "&amp;DATA!B782</f>
        <v>Herec v hlavnej úlohe - SR1</v>
      </c>
      <c r="C783" s="84">
        <f>SUM(D783:I783)</f>
        <v>0</v>
      </c>
      <c r="D783" s="13">
        <v>0</v>
      </c>
      <c r="E783" s="13">
        <v>0</v>
      </c>
      <c r="F783" s="13">
        <v>0</v>
      </c>
      <c r="G783" s="13">
        <v>0</v>
      </c>
      <c r="H783" s="13">
        <v>0</v>
      </c>
      <c r="I783" s="13">
        <v>0</v>
      </c>
      <c r="J783" s="84">
        <f>SUM(K783:S783)</f>
        <v>0</v>
      </c>
      <c r="K783" s="13">
        <v>0</v>
      </c>
      <c r="L783" s="1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 s="84">
        <f>SUM(U783:AC783)</f>
        <v>2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2</v>
      </c>
      <c r="AB783">
        <v>0</v>
      </c>
      <c r="AC783">
        <v>0</v>
      </c>
      <c r="AD783" s="84">
        <v>0</v>
      </c>
      <c r="AE783" s="89">
        <f>SUM(C783,J783,T783,AD783,)</f>
        <v>2</v>
      </c>
    </row>
    <row r="784">
      <c r="A784" s="61" t="str">
        <f>DATA!A783</f>
        <v>AU (AU.B.Bystrica)</v>
      </c>
      <c r="B784" s="97" t="str">
        <f>DATA!C783&amp;" - "&amp;DATA!B783</f>
        <v>Herec vo vedľajšej úlohe - SR1</v>
      </c>
      <c r="C784" s="84">
        <f>SUM(D784:I784)</f>
        <v>0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v>0</v>
      </c>
      <c r="J784" s="84">
        <f>SUM(K784:S784)</f>
        <v>0</v>
      </c>
      <c r="K784" s="13">
        <v>0</v>
      </c>
      <c r="L784" s="13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 s="84">
        <f>SUM(U784:AC784)</f>
        <v>1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1</v>
      </c>
      <c r="AB784">
        <v>0</v>
      </c>
      <c r="AC784">
        <v>0</v>
      </c>
      <c r="AD784" s="84">
        <v>0</v>
      </c>
      <c r="AE784" s="89">
        <f>SUM(C784,J784,T784,AD784,)</f>
        <v>1</v>
      </c>
    </row>
    <row r="785">
      <c r="A785" s="61" t="str">
        <f>DATA!A784</f>
        <v>AU (AU.B.Bystrica)</v>
      </c>
      <c r="B785" s="97" t="str">
        <f>DATA!C784&amp;" - "&amp;DATA!B784</f>
        <v>Hudobný dramaturg - SR1</v>
      </c>
      <c r="C785" s="84">
        <f>SUM(D785:I785)</f>
        <v>0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v>0</v>
      </c>
      <c r="J785" s="84">
        <f>SUM(K785:S785)</f>
        <v>0</v>
      </c>
      <c r="K785" s="13">
        <v>0</v>
      </c>
      <c r="L785" s="13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 s="84">
        <f>SUM(U785:AC785)</f>
        <v>2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2</v>
      </c>
      <c r="AB785">
        <v>0</v>
      </c>
      <c r="AC785">
        <v>0</v>
      </c>
      <c r="AD785" s="84">
        <v>0</v>
      </c>
      <c r="AE785" s="89">
        <f>SUM(C785,J785,T785,AD785,)</f>
        <v>2</v>
      </c>
    </row>
    <row r="786">
      <c r="A786" s="61" t="str">
        <f>DATA!A785</f>
        <v>AU (AU.B.Bystrica)</v>
      </c>
      <c r="B786" s="97" t="str">
        <f>DATA!C785&amp;" - "&amp;DATA!B785</f>
        <v>Inštrumentalista - SR1</v>
      </c>
      <c r="C786" s="84">
        <f>SUM(D786:I786)</f>
        <v>0</v>
      </c>
      <c r="D786" s="13">
        <v>0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84">
        <f>SUM(K786:S786)</f>
        <v>0</v>
      </c>
      <c r="K786" s="13">
        <v>0</v>
      </c>
      <c r="L786" s="13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 s="84">
        <f>SUM(U786:AC786)</f>
        <v>1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1</v>
      </c>
      <c r="AB786">
        <v>0</v>
      </c>
      <c r="AC786">
        <v>0</v>
      </c>
      <c r="AD786" s="84">
        <v>0</v>
      </c>
      <c r="AE786" s="89">
        <f>SUM(C786,J786,T786,AD786,)</f>
        <v>1</v>
      </c>
    </row>
    <row r="787">
      <c r="A787" s="61" t="str">
        <f>DATA!A786</f>
        <v>AU (AU.B.Bystrica)</v>
      </c>
      <c r="B787" s="97" t="str">
        <f>DATA!C786&amp;" - "&amp;DATA!B786</f>
        <v>Inštrumentalista - sólista - SR1</v>
      </c>
      <c r="C787" s="84">
        <f>SUM(D787:I787)</f>
        <v>0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84">
        <f>SUM(K787:S787)</f>
        <v>0</v>
      </c>
      <c r="K787" s="13">
        <v>0</v>
      </c>
      <c r="L787" s="13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 s="84">
        <f>SUM(U787:AC787)</f>
        <v>40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40</v>
      </c>
      <c r="AB787">
        <v>0</v>
      </c>
      <c r="AC787">
        <v>0</v>
      </c>
      <c r="AD787" s="84">
        <v>0</v>
      </c>
      <c r="AE787" s="89">
        <f>SUM(C787,J787,T787,AD787,)</f>
        <v>40</v>
      </c>
    </row>
    <row r="788">
      <c r="A788" s="61" t="str">
        <f>DATA!A787</f>
        <v>AU (AU.B.Bystrica)</v>
      </c>
      <c r="B788" s="97" t="str">
        <f>DATA!C787&amp;" - "&amp;DATA!B787</f>
        <v>Korepetítor - SR1</v>
      </c>
      <c r="C788" s="84">
        <f>SUM(D788:I788)</f>
        <v>0</v>
      </c>
      <c r="D788" s="13">
        <v>0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84">
        <f>SUM(K788:S788)</f>
        <v>0</v>
      </c>
      <c r="K788" s="13">
        <v>0</v>
      </c>
      <c r="L788" s="13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 s="84">
        <f>SUM(U788:AC788)</f>
        <v>2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2</v>
      </c>
      <c r="AB788">
        <v>0</v>
      </c>
      <c r="AC788">
        <v>0</v>
      </c>
      <c r="AD788" s="84">
        <v>0</v>
      </c>
      <c r="AE788" s="89">
        <f>SUM(C788,J788,T788,AD788,)</f>
        <v>2</v>
      </c>
    </row>
    <row r="789">
      <c r="A789" s="61" t="str">
        <f>DATA!A788</f>
        <v>AU (AU.B.Bystrica)</v>
      </c>
      <c r="B789" s="97" t="str">
        <f>DATA!C788&amp;" - "&amp;DATA!B788</f>
        <v>Kurátor výstavy - SR1</v>
      </c>
      <c r="C789" s="84">
        <f>SUM(D789:I789)</f>
        <v>0</v>
      </c>
      <c r="D789" s="13">
        <v>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84">
        <f>SUM(K789:S789)</f>
        <v>0</v>
      </c>
      <c r="K789" s="13">
        <v>0</v>
      </c>
      <c r="L789" s="13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 s="84">
        <f>SUM(U789:AC789)</f>
        <v>3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3</v>
      </c>
      <c r="AB789">
        <v>0</v>
      </c>
      <c r="AC789">
        <v>0</v>
      </c>
      <c r="AD789" s="84">
        <v>0</v>
      </c>
      <c r="AE789" s="89">
        <f>SUM(C789,J789,T789,AD789,)</f>
        <v>3</v>
      </c>
    </row>
    <row r="790">
      <c r="A790" s="61" t="str">
        <f>DATA!A789</f>
        <v>AU (AU.B.Bystrica)</v>
      </c>
      <c r="B790" s="97" t="str">
        <f>DATA!C789&amp;" - "&amp;DATA!B789</f>
        <v>Režisér - SR1</v>
      </c>
      <c r="C790" s="84">
        <f>SUM(D790:I790)</f>
        <v>0</v>
      </c>
      <c r="D790" s="13">
        <v>0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84">
        <f>SUM(K790:S790)</f>
        <v>0</v>
      </c>
      <c r="K790" s="13">
        <v>0</v>
      </c>
      <c r="L790" s="13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 s="84">
        <f>SUM(U790:AC790)</f>
        <v>4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4</v>
      </c>
      <c r="AB790">
        <v>0</v>
      </c>
      <c r="AC790">
        <v>0</v>
      </c>
      <c r="AD790" s="84">
        <v>0</v>
      </c>
      <c r="AE790" s="89">
        <f>SUM(C790,J790,T790,AD790,)</f>
        <v>4</v>
      </c>
    </row>
    <row r="791">
      <c r="A791" s="61" t="str">
        <f>DATA!A790</f>
        <v>AU (AU.B.Bystrica)</v>
      </c>
      <c r="B791" s="97" t="str">
        <f>DATA!C790&amp;" - "&amp;DATA!B790</f>
        <v>Scénograf - SR1</v>
      </c>
      <c r="C791" s="84">
        <f>SUM(D791:I791)</f>
        <v>0</v>
      </c>
      <c r="D791" s="13">
        <v>0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84">
        <f>SUM(K791:S791)</f>
        <v>0</v>
      </c>
      <c r="K791" s="13">
        <v>0</v>
      </c>
      <c r="L791" s="13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 s="84">
        <f>SUM(U791:AC791)</f>
        <v>2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2</v>
      </c>
      <c r="AB791">
        <v>0</v>
      </c>
      <c r="AC791">
        <v>0</v>
      </c>
      <c r="AD791" s="84">
        <v>0</v>
      </c>
      <c r="AE791" s="89">
        <f>SUM(C791,J791,T791,AD791,)</f>
        <v>2</v>
      </c>
    </row>
    <row r="792">
      <c r="A792" s="61" t="str">
        <f>DATA!A791</f>
        <v>AU (AU.B.Bystrica)</v>
      </c>
      <c r="B792" s="97" t="str">
        <f>DATA!C791&amp;" - "&amp;DATA!B791</f>
        <v>Spevák - sólista - SR1</v>
      </c>
      <c r="C792" s="84">
        <f>SUM(D792:I792)</f>
        <v>0</v>
      </c>
      <c r="D792" s="13">
        <v>0</v>
      </c>
      <c r="E792" s="13">
        <v>0</v>
      </c>
      <c r="F792" s="13">
        <v>0</v>
      </c>
      <c r="G792" s="13">
        <v>0</v>
      </c>
      <c r="H792" s="13">
        <v>0</v>
      </c>
      <c r="I792" s="13">
        <v>0</v>
      </c>
      <c r="J792" s="84">
        <f>SUM(K792:S792)</f>
        <v>0</v>
      </c>
      <c r="K792" s="13">
        <v>0</v>
      </c>
      <c r="L792" s="13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 s="84">
        <f>SUM(U792:AC792)</f>
        <v>15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15</v>
      </c>
      <c r="AB792">
        <v>0</v>
      </c>
      <c r="AC792">
        <v>0</v>
      </c>
      <c r="AD792" s="84">
        <v>0</v>
      </c>
      <c r="AE792" s="89">
        <f>SUM(C792,J792,T792,AD792,)</f>
        <v>15</v>
      </c>
    </row>
    <row r="793">
      <c r="A793" s="61" t="str">
        <f>DATA!A792</f>
        <v>AU (AU.B.Bystrica)</v>
      </c>
      <c r="B793" s="97" t="str">
        <f>DATA!C792&amp;" - "&amp;DATA!B792</f>
        <v>Výtvarník - SR1</v>
      </c>
      <c r="C793" s="84">
        <f>SUM(D793:I793)</f>
        <v>0</v>
      </c>
      <c r="D793" s="13">
        <v>0</v>
      </c>
      <c r="E793" s="13">
        <v>0</v>
      </c>
      <c r="F793" s="13">
        <v>0</v>
      </c>
      <c r="G793" s="13">
        <v>0</v>
      </c>
      <c r="H793" s="13">
        <v>0</v>
      </c>
      <c r="I793" s="13">
        <v>0</v>
      </c>
      <c r="J793" s="84">
        <f>SUM(K793:S793)</f>
        <v>0</v>
      </c>
      <c r="K793" s="13">
        <v>0</v>
      </c>
      <c r="L793" s="1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 s="84">
        <f>SUM(U793:AC793)</f>
        <v>60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60</v>
      </c>
      <c r="AB793">
        <v>0</v>
      </c>
      <c r="AC793">
        <v>0</v>
      </c>
      <c r="AD793" s="84">
        <v>0</v>
      </c>
      <c r="AE793" s="89">
        <f>SUM(C793,J793,T793,AD793,)</f>
        <v>60</v>
      </c>
    </row>
    <row r="794">
      <c r="A794" s="61" t="str">
        <f>DATA!A793</f>
        <v>AU (AU.B.Bystrica)</v>
      </c>
      <c r="B794" s="97" t="str">
        <f>DATA!C793&amp;" - "&amp;DATA!B793</f>
        <v>Autor pohybovej spolupráce - SR2</v>
      </c>
      <c r="C794" s="84">
        <f>SUM(D794:I794)</f>
        <v>0</v>
      </c>
      <c r="D794" s="13">
        <v>0</v>
      </c>
      <c r="E794" s="13">
        <v>0</v>
      </c>
      <c r="F794" s="13">
        <v>0</v>
      </c>
      <c r="G794" s="13">
        <v>0</v>
      </c>
      <c r="H794" s="13">
        <v>0</v>
      </c>
      <c r="I794" s="13">
        <v>0</v>
      </c>
      <c r="J794" s="84">
        <f>SUM(K794:S794)</f>
        <v>0</v>
      </c>
      <c r="K794" s="13">
        <v>0</v>
      </c>
      <c r="L794" s="13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 s="84">
        <f>SUM(U794:AC794)</f>
        <v>1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1</v>
      </c>
      <c r="AC794">
        <v>0</v>
      </c>
      <c r="AD794" s="84">
        <v>0</v>
      </c>
      <c r="AE794" s="89">
        <f>SUM(C794,J794,T794,AD794,)</f>
        <v>1</v>
      </c>
    </row>
    <row r="795">
      <c r="A795" s="61" t="str">
        <f>DATA!A794</f>
        <v>AU (AU.B.Bystrica)</v>
      </c>
      <c r="B795" s="97" t="str">
        <f>DATA!C794&amp;" - "&amp;DATA!B794</f>
        <v>Dirigent - SR2</v>
      </c>
      <c r="C795" s="84">
        <f>SUM(D795:I795)</f>
        <v>0</v>
      </c>
      <c r="D795" s="13">
        <v>0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84">
        <f>SUM(K795:S795)</f>
        <v>0</v>
      </c>
      <c r="K795" s="13">
        <v>0</v>
      </c>
      <c r="L795" s="13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 s="84">
        <f>SUM(U795:AC795)</f>
        <v>2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2</v>
      </c>
      <c r="AC795">
        <v>0</v>
      </c>
      <c r="AD795" s="84">
        <v>0</v>
      </c>
      <c r="AE795" s="89">
        <f>SUM(C795,J795,T795,AD795,)</f>
        <v>2</v>
      </c>
    </row>
    <row r="796">
      <c r="A796" s="61" t="str">
        <f>DATA!A795</f>
        <v>AU (AU.B.Bystrica)</v>
      </c>
      <c r="B796" s="97" t="str">
        <f>DATA!C795&amp;" - "&amp;DATA!B795</f>
        <v>Dizajnér - SR2</v>
      </c>
      <c r="C796" s="84">
        <f>SUM(D796:I796)</f>
        <v>0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84">
        <f>SUM(K796:S796)</f>
        <v>0</v>
      </c>
      <c r="K796" s="13">
        <v>0</v>
      </c>
      <c r="L796" s="13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 s="84">
        <f>SUM(U796:AC796)</f>
        <v>1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1</v>
      </c>
      <c r="AC796">
        <v>0</v>
      </c>
      <c r="AD796" s="84">
        <v>0</v>
      </c>
      <c r="AE796" s="89">
        <f>SUM(C796,J796,T796,AD796,)</f>
        <v>1</v>
      </c>
    </row>
    <row r="797">
      <c r="A797" s="61" t="str">
        <f>DATA!A796</f>
        <v>AU (AU.B.Bystrica)</v>
      </c>
      <c r="B797" s="97" t="str">
        <f>DATA!C796&amp;" - "&amp;DATA!B796</f>
        <v>Inštrumentalista - SR2</v>
      </c>
      <c r="C797" s="84">
        <f>SUM(D797:I797)</f>
        <v>0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84">
        <f>SUM(K797:S797)</f>
        <v>0</v>
      </c>
      <c r="K797" s="13">
        <v>0</v>
      </c>
      <c r="L797" s="13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 s="84">
        <f>SUM(U797:AC797)</f>
        <v>2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2</v>
      </c>
      <c r="AC797">
        <v>0</v>
      </c>
      <c r="AD797" s="84">
        <v>0</v>
      </c>
      <c r="AE797" s="89">
        <f>SUM(C797,J797,T797,AD797,)</f>
        <v>2</v>
      </c>
    </row>
    <row r="798">
      <c r="A798" s="61" t="str">
        <f>DATA!A797</f>
        <v>AU (AU.B.Bystrica)</v>
      </c>
      <c r="B798" s="97" t="str">
        <f>DATA!C797&amp;" - "&amp;DATA!B797</f>
        <v>Inštrumentalista - sólista - SR2</v>
      </c>
      <c r="C798" s="84">
        <f>SUM(D798:I798)</f>
        <v>0</v>
      </c>
      <c r="D798" s="13">
        <v>0</v>
      </c>
      <c r="E798" s="13">
        <v>0</v>
      </c>
      <c r="F798" s="13">
        <v>0</v>
      </c>
      <c r="G798" s="13">
        <v>0</v>
      </c>
      <c r="H798" s="13">
        <v>0</v>
      </c>
      <c r="I798" s="13">
        <v>0</v>
      </c>
      <c r="J798" s="84">
        <f>SUM(K798:S798)</f>
        <v>0</v>
      </c>
      <c r="K798" s="13">
        <v>0</v>
      </c>
      <c r="L798" s="13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 s="84">
        <f>SUM(U798:AC798)</f>
        <v>27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27</v>
      </c>
      <c r="AC798">
        <v>0</v>
      </c>
      <c r="AD798" s="84">
        <v>0</v>
      </c>
      <c r="AE798" s="89">
        <f>SUM(C798,J798,T798,AD798,)</f>
        <v>27</v>
      </c>
    </row>
    <row r="799">
      <c r="A799" s="61" t="str">
        <f>DATA!A798</f>
        <v>AU (AU.B.Bystrica)</v>
      </c>
      <c r="B799" s="97" t="str">
        <f>DATA!C798&amp;" - "&amp;DATA!B798</f>
        <v>Kurátor výstavy - SR2</v>
      </c>
      <c r="C799" s="84">
        <f>SUM(D799:I799)</f>
        <v>0</v>
      </c>
      <c r="D799" s="13">
        <v>0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84">
        <f>SUM(K799:S799)</f>
        <v>0</v>
      </c>
      <c r="K799" s="13">
        <v>0</v>
      </c>
      <c r="L799" s="13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 s="84">
        <f>SUM(U799:AC799)</f>
        <v>4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4</v>
      </c>
      <c r="AC799">
        <v>0</v>
      </c>
      <c r="AD799" s="84">
        <v>0</v>
      </c>
      <c r="AE799" s="89">
        <f>SUM(C799,J799,T799,AD799,)</f>
        <v>4</v>
      </c>
    </row>
    <row r="800">
      <c r="A800" s="61" t="str">
        <f>DATA!A799</f>
        <v>AU (AU.B.Bystrica)</v>
      </c>
      <c r="B800" s="97" t="str">
        <f>DATA!C799&amp;" - "&amp;DATA!B799</f>
        <v>Režisér - SR2</v>
      </c>
      <c r="C800" s="84">
        <f>SUM(D800:I800)</f>
        <v>0</v>
      </c>
      <c r="D800" s="13">
        <v>0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  <c r="J800" s="84">
        <f>SUM(K800:S800)</f>
        <v>0</v>
      </c>
      <c r="K800" s="13">
        <v>0</v>
      </c>
      <c r="L800" s="13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 s="84">
        <f>SUM(U800:AC800)</f>
        <v>1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1</v>
      </c>
      <c r="AC800">
        <v>0</v>
      </c>
      <c r="AD800" s="84">
        <v>0</v>
      </c>
      <c r="AE800" s="89">
        <f>SUM(C800,J800,T800,AD800,)</f>
        <v>1</v>
      </c>
    </row>
    <row r="801">
      <c r="A801" s="61" t="str">
        <f>DATA!A800</f>
        <v>AU (AU.B.Bystrica)</v>
      </c>
      <c r="B801" s="97" t="str">
        <f>DATA!C800&amp;" - "&amp;DATA!B800</f>
        <v>Spevák - sólista - SR2</v>
      </c>
      <c r="C801" s="84">
        <f>SUM(D801:I801)</f>
        <v>0</v>
      </c>
      <c r="D801" s="13">
        <v>0</v>
      </c>
      <c r="E801" s="13">
        <v>0</v>
      </c>
      <c r="F801" s="13">
        <v>0</v>
      </c>
      <c r="G801" s="13">
        <v>0</v>
      </c>
      <c r="H801" s="13">
        <v>0</v>
      </c>
      <c r="I801" s="13">
        <v>0</v>
      </c>
      <c r="J801" s="84">
        <f>SUM(K801:S801)</f>
        <v>0</v>
      </c>
      <c r="K801" s="13">
        <v>0</v>
      </c>
      <c r="L801" s="13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 s="84">
        <f>SUM(U801:AC801)</f>
        <v>4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4</v>
      </c>
      <c r="AC801">
        <v>0</v>
      </c>
      <c r="AD801" s="84">
        <v>0</v>
      </c>
      <c r="AE801" s="89">
        <f>SUM(C801,J801,T801,AD801,)</f>
        <v>4</v>
      </c>
    </row>
    <row r="802">
      <c r="A802" s="61" t="str">
        <f>DATA!A801</f>
        <v>AU (AU.B.Bystrica)</v>
      </c>
      <c r="B802" s="97" t="str">
        <f>DATA!C801&amp;" - "&amp;DATA!B801</f>
        <v>Výtvarník - SR2</v>
      </c>
      <c r="C802" s="84">
        <f>SUM(D802:I802)</f>
        <v>0</v>
      </c>
      <c r="D802" s="13">
        <v>0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  <c r="J802" s="84">
        <f>SUM(K802:S802)</f>
        <v>0</v>
      </c>
      <c r="K802" s="13">
        <v>0</v>
      </c>
      <c r="L802" s="13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 s="84">
        <f>SUM(U802:AC802)</f>
        <v>37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37</v>
      </c>
      <c r="AC802">
        <v>0</v>
      </c>
      <c r="AD802" s="84">
        <v>0</v>
      </c>
      <c r="AE802" s="89">
        <f>SUM(C802,J802,T802,AD802,)</f>
        <v>37</v>
      </c>
    </row>
    <row r="803">
      <c r="A803" s="61" t="str">
        <f>DATA!A802</f>
        <v>AU (AU.B.Bystrica)</v>
      </c>
      <c r="B803" s="97" t="str">
        <f>DATA!C802&amp;" - "&amp;DATA!B802</f>
        <v>Autor hudby - SR3</v>
      </c>
      <c r="C803" s="84">
        <f>SUM(D803:I803)</f>
        <v>0</v>
      </c>
      <c r="D803" s="13">
        <v>0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84">
        <f>SUM(K803:S803)</f>
        <v>0</v>
      </c>
      <c r="K803" s="13">
        <v>0</v>
      </c>
      <c r="L803" s="1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 s="84">
        <f>SUM(U803:AC803)</f>
        <v>1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1</v>
      </c>
      <c r="AD803" s="84">
        <v>0</v>
      </c>
      <c r="AE803" s="89">
        <f>SUM(C803,J803,T803,AD803,)</f>
        <v>1</v>
      </c>
    </row>
    <row r="804">
      <c r="A804" s="61" t="str">
        <f>DATA!A803</f>
        <v>AU (AU.B.Bystrica)</v>
      </c>
      <c r="B804" s="97" t="str">
        <f>DATA!C803&amp;" - "&amp;DATA!B803</f>
        <v>Autor pohybovej spolupráce - SR3</v>
      </c>
      <c r="C804" s="84">
        <f>SUM(D804:I804)</f>
        <v>0</v>
      </c>
      <c r="D804" s="13">
        <v>0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84">
        <f>SUM(K804:S804)</f>
        <v>0</v>
      </c>
      <c r="K804" s="13">
        <v>0</v>
      </c>
      <c r="L804" s="13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 s="84">
        <f>SUM(U804:AC804)</f>
        <v>1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1</v>
      </c>
      <c r="AD804" s="84">
        <v>0</v>
      </c>
      <c r="AE804" s="89">
        <f>SUM(C804,J804,T804,AD804,)</f>
        <v>1</v>
      </c>
    </row>
    <row r="805">
      <c r="A805" s="61" t="str">
        <f>DATA!A804</f>
        <v>AU (AU.B.Bystrica)</v>
      </c>
      <c r="B805" s="97" t="str">
        <f>DATA!C804&amp;" - "&amp;DATA!B804</f>
        <v>Autor textu - SR3</v>
      </c>
      <c r="C805" s="84">
        <f>SUM(D805:I805)</f>
        <v>0</v>
      </c>
      <c r="D805" s="13">
        <v>0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84">
        <f>SUM(K805:S805)</f>
        <v>0</v>
      </c>
      <c r="K805" s="13">
        <v>0</v>
      </c>
      <c r="L805" s="13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 s="84">
        <f>SUM(U805:AC805)</f>
        <v>1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1</v>
      </c>
      <c r="AD805" s="84">
        <v>0</v>
      </c>
      <c r="AE805" s="89">
        <f>SUM(C805,J805,T805,AD805,)</f>
        <v>1</v>
      </c>
    </row>
    <row r="806">
      <c r="A806" s="61" t="str">
        <f>DATA!A805</f>
        <v>AU (AU.B.Bystrica)</v>
      </c>
      <c r="B806" s="97" t="str">
        <f>DATA!C805&amp;" - "&amp;DATA!B805</f>
        <v>Dirigent - SR3</v>
      </c>
      <c r="C806" s="84">
        <f>SUM(D806:I806)</f>
        <v>0</v>
      </c>
      <c r="D806" s="13">
        <v>0</v>
      </c>
      <c r="E806" s="13">
        <v>0</v>
      </c>
      <c r="F806" s="13">
        <v>0</v>
      </c>
      <c r="G806" s="13">
        <v>0</v>
      </c>
      <c r="H806" s="13">
        <v>0</v>
      </c>
      <c r="I806" s="13">
        <v>0</v>
      </c>
      <c r="J806" s="84">
        <f>SUM(K806:S806)</f>
        <v>0</v>
      </c>
      <c r="K806" s="13">
        <v>0</v>
      </c>
      <c r="L806" s="13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 s="84">
        <f>SUM(U806:AC806)</f>
        <v>31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31</v>
      </c>
      <c r="AD806" s="84">
        <v>0</v>
      </c>
      <c r="AE806" s="89">
        <f>SUM(C806,J806,T806,AD806,)</f>
        <v>31</v>
      </c>
    </row>
    <row r="807">
      <c r="A807" s="61" t="str">
        <f>DATA!A806</f>
        <v>AU (AU.B.Bystrica)</v>
      </c>
      <c r="B807" s="97" t="str">
        <f>DATA!C806&amp;" - "&amp;DATA!B806</f>
        <v>Dizajnér - SR3</v>
      </c>
      <c r="C807" s="84">
        <f>SUM(D807:I807)</f>
        <v>0</v>
      </c>
      <c r="D807" s="13">
        <v>0</v>
      </c>
      <c r="E807" s="13">
        <v>0</v>
      </c>
      <c r="F807" s="13">
        <v>0</v>
      </c>
      <c r="G807" s="13">
        <v>0</v>
      </c>
      <c r="H807" s="13">
        <v>0</v>
      </c>
      <c r="I807" s="13">
        <v>0</v>
      </c>
      <c r="J807" s="84">
        <f>SUM(K807:S807)</f>
        <v>0</v>
      </c>
      <c r="K807" s="13">
        <v>0</v>
      </c>
      <c r="L807" s="13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 s="84">
        <f>SUM(U807:AC807)</f>
        <v>2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2</v>
      </c>
      <c r="AD807" s="84">
        <v>0</v>
      </c>
      <c r="AE807" s="89">
        <f>SUM(C807,J807,T807,AD807,)</f>
        <v>2</v>
      </c>
    </row>
    <row r="808">
      <c r="A808" s="61" t="str">
        <f>DATA!A807</f>
        <v>AU (AU.B.Bystrica)</v>
      </c>
      <c r="B808" s="97" t="str">
        <f>DATA!C807&amp;" - "&amp;DATA!B807</f>
        <v>Dramaturg - SR3</v>
      </c>
      <c r="C808" s="84">
        <f>SUM(D808:I808)</f>
        <v>0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v>0</v>
      </c>
      <c r="J808" s="84">
        <f>SUM(K808:S808)</f>
        <v>0</v>
      </c>
      <c r="K808" s="13">
        <v>0</v>
      </c>
      <c r="L808" s="13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 s="84">
        <f>SUM(U808:AC808)</f>
        <v>1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1</v>
      </c>
      <c r="AD808" s="84">
        <v>0</v>
      </c>
      <c r="AE808" s="89">
        <f>SUM(C808,J808,T808,AD808,)</f>
        <v>1</v>
      </c>
    </row>
    <row r="809">
      <c r="A809" s="61" t="str">
        <f>DATA!A808</f>
        <v>AU (AU.B.Bystrica)</v>
      </c>
      <c r="B809" s="97" t="str">
        <f>DATA!C808&amp;" - "&amp;DATA!B808</f>
        <v>Herec - SR3</v>
      </c>
      <c r="C809" s="84">
        <f>SUM(D809:I809)</f>
        <v>0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v>0</v>
      </c>
      <c r="J809" s="84">
        <f>SUM(K809:S809)</f>
        <v>0</v>
      </c>
      <c r="K809" s="13">
        <v>0</v>
      </c>
      <c r="L809" s="13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 s="84">
        <f>SUM(U809:AC809)</f>
        <v>1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1</v>
      </c>
      <c r="AD809" s="84">
        <v>0</v>
      </c>
      <c r="AE809" s="89">
        <f>SUM(C809,J809,T809,AD809,)</f>
        <v>1</v>
      </c>
    </row>
    <row r="810">
      <c r="A810" s="61" t="str">
        <f>DATA!A809</f>
        <v>AU (AU.B.Bystrica)</v>
      </c>
      <c r="B810" s="97" t="str">
        <f>DATA!C809&amp;" - "&amp;DATA!B809</f>
        <v>Hudobný dramaturg - SR3</v>
      </c>
      <c r="C810" s="84">
        <f>SUM(D810:I810)</f>
        <v>0</v>
      </c>
      <c r="D810" s="13">
        <v>0</v>
      </c>
      <c r="E810" s="13">
        <v>0</v>
      </c>
      <c r="F810" s="13">
        <v>0</v>
      </c>
      <c r="G810" s="13">
        <v>0</v>
      </c>
      <c r="H810" s="13">
        <v>0</v>
      </c>
      <c r="I810" s="13">
        <v>0</v>
      </c>
      <c r="J810" s="84">
        <f>SUM(K810:S810)</f>
        <v>0</v>
      </c>
      <c r="K810" s="13">
        <v>0</v>
      </c>
      <c r="L810" s="13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 s="84">
        <f>SUM(U810:AC810)</f>
        <v>10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10</v>
      </c>
      <c r="AD810" s="84">
        <v>0</v>
      </c>
      <c r="AE810" s="89">
        <f>SUM(C810,J810,T810,AD810,)</f>
        <v>10</v>
      </c>
    </row>
    <row r="811">
      <c r="A811" s="61" t="str">
        <f>DATA!A810</f>
        <v>AU (AU.B.Bystrica)</v>
      </c>
      <c r="B811" s="97" t="str">
        <f>DATA!C810&amp;" - "&amp;DATA!B810</f>
        <v>Inštrumentalista - SR3</v>
      </c>
      <c r="C811" s="84">
        <f>SUM(D811:I811)</f>
        <v>0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84">
        <f>SUM(K811:S811)</f>
        <v>0</v>
      </c>
      <c r="K811" s="13">
        <v>0</v>
      </c>
      <c r="L811" s="13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 s="84">
        <f>SUM(U811:AC811)</f>
        <v>20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20</v>
      </c>
      <c r="AD811" s="84">
        <v>0</v>
      </c>
      <c r="AE811" s="89">
        <f>SUM(C811,J811,T811,AD811,)</f>
        <v>20</v>
      </c>
    </row>
    <row r="812">
      <c r="A812" s="61" t="str">
        <f>DATA!A811</f>
        <v>AU (AU.B.Bystrica)</v>
      </c>
      <c r="B812" s="97" t="str">
        <f>DATA!C811&amp;" - "&amp;DATA!B811</f>
        <v>Inštrumentalista - sólista - SR3</v>
      </c>
      <c r="C812" s="84">
        <f>SUM(D812:I812)</f>
        <v>0</v>
      </c>
      <c r="D812" s="13">
        <v>0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84">
        <f>SUM(K812:S812)</f>
        <v>0</v>
      </c>
      <c r="K812" s="13">
        <v>0</v>
      </c>
      <c r="L812" s="13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 s="84">
        <f>SUM(U812:AC812)</f>
        <v>222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222</v>
      </c>
      <c r="AD812" s="84">
        <v>0</v>
      </c>
      <c r="AE812" s="89">
        <f>SUM(C812,J812,T812,AD812,)</f>
        <v>222</v>
      </c>
    </row>
    <row r="813">
      <c r="A813" s="61" t="str">
        <f>DATA!A812</f>
        <v>AU (AU.B.Bystrica)</v>
      </c>
      <c r="B813" s="97" t="str">
        <f>DATA!C812&amp;" - "&amp;DATA!B812</f>
        <v>Korepetítor - SR3</v>
      </c>
      <c r="C813" s="84">
        <f>SUM(D813:I813)</f>
        <v>0</v>
      </c>
      <c r="D813" s="13">
        <v>0</v>
      </c>
      <c r="E813" s="13">
        <v>0</v>
      </c>
      <c r="F813" s="13">
        <v>0</v>
      </c>
      <c r="G813" s="13">
        <v>0</v>
      </c>
      <c r="H813" s="13">
        <v>0</v>
      </c>
      <c r="I813" s="13">
        <v>0</v>
      </c>
      <c r="J813" s="84">
        <f>SUM(K813:S813)</f>
        <v>0</v>
      </c>
      <c r="K813" s="13">
        <v>0</v>
      </c>
      <c r="L813" s="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 s="84">
        <f>SUM(U813:AC813)</f>
        <v>9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9</v>
      </c>
      <c r="AD813" s="84">
        <v>0</v>
      </c>
      <c r="AE813" s="89">
        <f>SUM(C813,J813,T813,AD813,)</f>
        <v>9</v>
      </c>
    </row>
    <row r="814">
      <c r="A814" s="61" t="str">
        <f>DATA!A813</f>
        <v>AU (AU.B.Bystrica)</v>
      </c>
      <c r="B814" s="97" t="str">
        <f>DATA!C813&amp;" - "&amp;DATA!B813</f>
        <v>Kurátor výstavy - SR3</v>
      </c>
      <c r="C814" s="84">
        <f>SUM(D814:I814)</f>
        <v>0</v>
      </c>
      <c r="D814" s="13">
        <v>0</v>
      </c>
      <c r="E814" s="13">
        <v>0</v>
      </c>
      <c r="F814" s="13">
        <v>0</v>
      </c>
      <c r="G814" s="13">
        <v>0</v>
      </c>
      <c r="H814" s="13">
        <v>0</v>
      </c>
      <c r="I814" s="13">
        <v>0</v>
      </c>
      <c r="J814" s="84">
        <f>SUM(K814:S814)</f>
        <v>0</v>
      </c>
      <c r="K814" s="13">
        <v>0</v>
      </c>
      <c r="L814" s="13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 s="84">
        <f>SUM(U814:AC814)</f>
        <v>1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1</v>
      </c>
      <c r="AD814" s="84">
        <v>0</v>
      </c>
      <c r="AE814" s="89">
        <f>SUM(C814,J814,T814,AD814,)</f>
        <v>1</v>
      </c>
    </row>
    <row r="815">
      <c r="A815" s="61" t="str">
        <f>DATA!A814</f>
        <v>AU (AU.B.Bystrica)</v>
      </c>
      <c r="B815" s="97" t="str">
        <f>DATA!C814&amp;" - "&amp;DATA!B814</f>
        <v>Recitátor - SR3</v>
      </c>
      <c r="C815" s="84">
        <f>SUM(D815:I815)</f>
        <v>0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84">
        <f>SUM(K815:S815)</f>
        <v>0</v>
      </c>
      <c r="K815" s="13">
        <v>0</v>
      </c>
      <c r="L815" s="13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 s="84">
        <f>SUM(U815:AC815)</f>
        <v>1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1</v>
      </c>
      <c r="AD815" s="84">
        <v>0</v>
      </c>
      <c r="AE815" s="89">
        <f>SUM(C815,J815,T815,AD815,)</f>
        <v>1</v>
      </c>
    </row>
    <row r="816">
      <c r="A816" s="61" t="str">
        <f>DATA!A815</f>
        <v>AU (AU.B.Bystrica)</v>
      </c>
      <c r="B816" s="97" t="str">
        <f>DATA!C815&amp;" - "&amp;DATA!B815</f>
        <v>Režisér - SR3</v>
      </c>
      <c r="C816" s="84">
        <f>SUM(D816:I816)</f>
        <v>0</v>
      </c>
      <c r="D816" s="13">
        <v>0</v>
      </c>
      <c r="E816" s="13">
        <v>0</v>
      </c>
      <c r="F816" s="13">
        <v>0</v>
      </c>
      <c r="G816" s="13">
        <v>0</v>
      </c>
      <c r="H816" s="13">
        <v>0</v>
      </c>
      <c r="I816" s="13">
        <v>0</v>
      </c>
      <c r="J816" s="84">
        <f>SUM(K816:S816)</f>
        <v>0</v>
      </c>
      <c r="K816" s="13">
        <v>0</v>
      </c>
      <c r="L816" s="13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 s="84">
        <f>SUM(U816:AC816)</f>
        <v>1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1</v>
      </c>
      <c r="AD816" s="84">
        <v>0</v>
      </c>
      <c r="AE816" s="89">
        <f>SUM(C816,J816,T816,AD816,)</f>
        <v>1</v>
      </c>
    </row>
    <row r="817">
      <c r="A817" s="61" t="str">
        <f>DATA!A816</f>
        <v>AU (AU.B.Bystrica)</v>
      </c>
      <c r="B817" s="97" t="str">
        <f>DATA!C816&amp;" - "&amp;DATA!B816</f>
        <v>Spevák - SR3</v>
      </c>
      <c r="C817" s="84">
        <f>SUM(D817:I817)</f>
        <v>0</v>
      </c>
      <c r="D817" s="13">
        <v>0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84">
        <f>SUM(K817:S817)</f>
        <v>0</v>
      </c>
      <c r="K817" s="13">
        <v>0</v>
      </c>
      <c r="L817" s="13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 s="84">
        <f>SUM(U817:AC817)</f>
        <v>8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8</v>
      </c>
      <c r="AD817" s="84">
        <v>0</v>
      </c>
      <c r="AE817" s="89">
        <f>SUM(C817,J817,T817,AD817,)</f>
        <v>8</v>
      </c>
    </row>
    <row r="818">
      <c r="A818" s="61" t="str">
        <f>DATA!A817</f>
        <v>AU (AU.B.Bystrica)</v>
      </c>
      <c r="B818" s="97" t="str">
        <f>DATA!C817&amp;" - "&amp;DATA!B817</f>
        <v>Spevák - sólista - SR3</v>
      </c>
      <c r="C818" s="84">
        <f>SUM(D818:I818)</f>
        <v>0</v>
      </c>
      <c r="D818" s="13">
        <v>0</v>
      </c>
      <c r="E818" s="13">
        <v>0</v>
      </c>
      <c r="F818" s="13">
        <v>0</v>
      </c>
      <c r="G818" s="13">
        <v>0</v>
      </c>
      <c r="H818" s="13">
        <v>0</v>
      </c>
      <c r="I818" s="13">
        <v>0</v>
      </c>
      <c r="J818" s="84">
        <f>SUM(K818:S818)</f>
        <v>0</v>
      </c>
      <c r="K818" s="13">
        <v>0</v>
      </c>
      <c r="L818" s="13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 s="84">
        <f>SUM(U818:AC818)</f>
        <v>52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52</v>
      </c>
      <c r="AD818" s="84">
        <v>0</v>
      </c>
      <c r="AE818" s="89">
        <f>SUM(C818,J818,T818,AD818,)</f>
        <v>52</v>
      </c>
    </row>
    <row r="819">
      <c r="A819" s="61" t="str">
        <f>DATA!A818</f>
        <v>AU (AU.B.Bystrica)</v>
      </c>
      <c r="B819" s="97" t="str">
        <f>DATA!C818&amp;" - "&amp;DATA!B818</f>
        <v>Výtvarník - SR3</v>
      </c>
      <c r="C819" s="84">
        <f>SUM(D819:I819)</f>
        <v>0</v>
      </c>
      <c r="D819" s="13">
        <v>0</v>
      </c>
      <c r="E819" s="13">
        <v>0</v>
      </c>
      <c r="F819" s="13">
        <v>0</v>
      </c>
      <c r="G819" s="13">
        <v>0</v>
      </c>
      <c r="H819" s="13">
        <v>0</v>
      </c>
      <c r="I819" s="13">
        <v>0</v>
      </c>
      <c r="J819" s="84">
        <f>SUM(K819:S819)</f>
        <v>0</v>
      </c>
      <c r="K819" s="13">
        <v>0</v>
      </c>
      <c r="L819" s="13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 s="84">
        <f>SUM(U819:AC819)</f>
        <v>26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26</v>
      </c>
      <c r="AD819" s="84">
        <v>0</v>
      </c>
      <c r="AE819" s="89">
        <f>SUM(C819,J819,T819,AD819,)</f>
        <v>26</v>
      </c>
    </row>
    <row r="820">
      <c r="A820" s="61" t="str">
        <f>DATA!A819</f>
        <v>AU (AU.B.Bystrica)</v>
      </c>
      <c r="B820" s="97" t="str">
        <f>DATA!C819&amp;" - "&amp;DATA!B819</f>
        <v>Zbormajster - SR3</v>
      </c>
      <c r="C820" s="84">
        <f>SUM(D820:I820)</f>
        <v>0</v>
      </c>
      <c r="D820" s="13">
        <v>0</v>
      </c>
      <c r="E820" s="13">
        <v>0</v>
      </c>
      <c r="F820" s="13">
        <v>0</v>
      </c>
      <c r="G820" s="13">
        <v>0</v>
      </c>
      <c r="H820" s="13">
        <v>0</v>
      </c>
      <c r="I820" s="13">
        <v>0</v>
      </c>
      <c r="J820" s="84">
        <f>SUM(K820:S820)</f>
        <v>0</v>
      </c>
      <c r="K820" s="13">
        <v>0</v>
      </c>
      <c r="L820" s="13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 s="84">
        <f>SUM(U820:AC820)</f>
        <v>7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7</v>
      </c>
      <c r="AD820" s="84">
        <v>0</v>
      </c>
      <c r="AE820" s="89">
        <f>SUM(C820,J820,T820,AD820,)</f>
        <v>7</v>
      </c>
    </row>
    <row r="821">
      <c r="A821" s="61" t="str">
        <f>DATA!A820</f>
        <v>AU (AU.B.Bystrica)</v>
      </c>
      <c r="B821" s="97" t="str">
        <f>DATA!C820&amp;" - "&amp;DATA!B820</f>
        <v>Dirigent - ZM1</v>
      </c>
      <c r="C821" s="84">
        <f>SUM(D821:I821)</f>
        <v>0</v>
      </c>
      <c r="D821" s="13">
        <v>0</v>
      </c>
      <c r="E821" s="13">
        <v>0</v>
      </c>
      <c r="F821" s="13">
        <v>0</v>
      </c>
      <c r="G821" s="13">
        <v>0</v>
      </c>
      <c r="H821" s="13">
        <v>0</v>
      </c>
      <c r="I821" s="13">
        <v>0</v>
      </c>
      <c r="J821" s="84">
        <f>SUM(K821:S821)</f>
        <v>1</v>
      </c>
      <c r="K821" s="13">
        <v>1</v>
      </c>
      <c r="L821" s="13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 s="84">
        <f>SUM(U821:AC821)</f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 s="84">
        <v>0</v>
      </c>
      <c r="AE821" s="89">
        <f>SUM(C821,J821,T821,AD821,)</f>
        <v>1</v>
      </c>
    </row>
    <row r="822">
      <c r="A822" s="61" t="str">
        <f>DATA!A821</f>
        <v>AU (AU.B.Bystrica)</v>
      </c>
      <c r="B822" s="97" t="str">
        <f>DATA!C821&amp;" - "&amp;DATA!B821</f>
        <v>Dramaturg - ZM1</v>
      </c>
      <c r="C822" s="84">
        <f>SUM(D822:I822)</f>
        <v>0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  <c r="I822" s="13">
        <v>0</v>
      </c>
      <c r="J822" s="84">
        <f>SUM(K822:S822)</f>
        <v>1</v>
      </c>
      <c r="K822" s="13">
        <v>1</v>
      </c>
      <c r="L822" s="13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 s="84">
        <f>SUM(U822:AC822)</f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 s="84">
        <v>0</v>
      </c>
      <c r="AE822" s="89">
        <f>SUM(C822,J822,T822,AD822,)</f>
        <v>1</v>
      </c>
    </row>
    <row r="823">
      <c r="A823" s="61" t="str">
        <f>DATA!A822</f>
        <v>AU (AU.B.Bystrica)</v>
      </c>
      <c r="B823" s="97" t="str">
        <f>DATA!C822&amp;" - "&amp;DATA!B822</f>
        <v>Herec v hlavnej úlohe - ZM1</v>
      </c>
      <c r="C823" s="84">
        <f>SUM(D823:I823)</f>
        <v>0</v>
      </c>
      <c r="D823" s="13">
        <v>0</v>
      </c>
      <c r="E823" s="13">
        <v>0</v>
      </c>
      <c r="F823" s="13">
        <v>0</v>
      </c>
      <c r="G823" s="13">
        <v>0</v>
      </c>
      <c r="H823" s="13">
        <v>0</v>
      </c>
      <c r="I823" s="13">
        <v>0</v>
      </c>
      <c r="J823" s="84">
        <f>SUM(K823:S823)</f>
        <v>1</v>
      </c>
      <c r="K823" s="13">
        <v>1</v>
      </c>
      <c r="L823" s="1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 s="84">
        <f>SUM(U823:AC823)</f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 s="84">
        <v>0</v>
      </c>
      <c r="AE823" s="89">
        <f>SUM(C823,J823,T823,AD823,)</f>
        <v>1</v>
      </c>
    </row>
    <row r="824">
      <c r="A824" s="61" t="str">
        <f>DATA!A823</f>
        <v>AU (AU.B.Bystrica)</v>
      </c>
      <c r="B824" s="97" t="str">
        <f>DATA!C823&amp;" - "&amp;DATA!B823</f>
        <v>Inštrumentalista - sólista - ZM1</v>
      </c>
      <c r="C824" s="84">
        <f>SUM(D824:I824)</f>
        <v>0</v>
      </c>
      <c r="D824" s="13">
        <v>0</v>
      </c>
      <c r="E824" s="13">
        <v>0</v>
      </c>
      <c r="F824" s="13">
        <v>0</v>
      </c>
      <c r="G824" s="13">
        <v>0</v>
      </c>
      <c r="H824" s="13">
        <v>0</v>
      </c>
      <c r="I824" s="13">
        <v>0</v>
      </c>
      <c r="J824" s="84">
        <f>SUM(K824:S824)</f>
        <v>1</v>
      </c>
      <c r="K824" s="13">
        <v>1</v>
      </c>
      <c r="L824" s="13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 s="84">
        <f>SUM(U824:AC824)</f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 s="84">
        <v>0</v>
      </c>
      <c r="AE824" s="89">
        <f>SUM(C824,J824,T824,AD824,)</f>
        <v>1</v>
      </c>
    </row>
    <row r="825">
      <c r="A825" s="61" t="str">
        <f>DATA!A824</f>
        <v>AU (AU.B.Bystrica)</v>
      </c>
      <c r="B825" s="97" t="str">
        <f>DATA!C824&amp;" - "&amp;DATA!B824</f>
        <v>Inštrumentalista - ZM2</v>
      </c>
      <c r="C825" s="84">
        <f>SUM(D825:I825)</f>
        <v>0</v>
      </c>
      <c r="D825" s="13">
        <v>0</v>
      </c>
      <c r="E825" s="13">
        <v>0</v>
      </c>
      <c r="F825" s="13">
        <v>0</v>
      </c>
      <c r="G825" s="13">
        <v>0</v>
      </c>
      <c r="H825" s="13">
        <v>0</v>
      </c>
      <c r="I825" s="13">
        <v>0</v>
      </c>
      <c r="J825" s="84">
        <f>SUM(K825:S825)</f>
        <v>1</v>
      </c>
      <c r="K825" s="13">
        <v>0</v>
      </c>
      <c r="L825" s="13">
        <v>1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 s="84">
        <f>SUM(U825:AC825)</f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 s="84">
        <v>0</v>
      </c>
      <c r="AE825" s="89">
        <f>SUM(C825,J825,T825,AD825,)</f>
        <v>1</v>
      </c>
    </row>
    <row r="826">
      <c r="A826" s="61" t="str">
        <f>DATA!A825</f>
        <v>AU (AU.B.Bystrica)</v>
      </c>
      <c r="B826" s="97" t="str">
        <f>DATA!C825&amp;" - "&amp;DATA!B825</f>
        <v>Inštrumentalista - sólista - ZM2</v>
      </c>
      <c r="C826" s="84">
        <f>SUM(D826:I826)</f>
        <v>0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84">
        <f>SUM(K826:S826)</f>
        <v>2</v>
      </c>
      <c r="K826" s="13">
        <v>0</v>
      </c>
      <c r="L826" s="13">
        <v>2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 s="84">
        <f>SUM(U826:AC826)</f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 s="84">
        <v>0</v>
      </c>
      <c r="AE826" s="89">
        <f>SUM(C826,J826,T826,AD826,)</f>
        <v>2</v>
      </c>
    </row>
    <row r="827">
      <c r="A827" s="61" t="str">
        <f>DATA!A826</f>
        <v>AU (AU.B.Bystrica)</v>
      </c>
      <c r="B827" s="97" t="str">
        <f>DATA!C826&amp;" - "&amp;DATA!B826</f>
        <v>Výtvarník - ZM2</v>
      </c>
      <c r="C827" s="84">
        <f>SUM(D827:I827)</f>
        <v>0</v>
      </c>
      <c r="D827" s="13">
        <v>0</v>
      </c>
      <c r="E827" s="13">
        <v>0</v>
      </c>
      <c r="F827" s="13">
        <v>0</v>
      </c>
      <c r="G827" s="13">
        <v>0</v>
      </c>
      <c r="H827" s="13">
        <v>0</v>
      </c>
      <c r="I827" s="13">
        <v>0</v>
      </c>
      <c r="J827" s="84">
        <f>SUM(K827:S827)</f>
        <v>2</v>
      </c>
      <c r="K827" s="13">
        <v>0</v>
      </c>
      <c r="L827" s="13">
        <v>2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 s="84">
        <f>SUM(U827:AC827)</f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 s="84">
        <v>0</v>
      </c>
      <c r="AE827" s="89">
        <f>SUM(C827,J827,T827,AD827,)</f>
        <v>2</v>
      </c>
    </row>
    <row r="828">
      <c r="A828" s="61" t="str">
        <f>DATA!A827</f>
        <v>AU (AU.B.Bystrica)</v>
      </c>
      <c r="B828" s="97" t="str">
        <f>DATA!C827&amp;" - "&amp;DATA!B827</f>
        <v>Inštrumentalista - sólista - ZM3</v>
      </c>
      <c r="C828" s="84">
        <f>SUM(D828:I828)</f>
        <v>0</v>
      </c>
      <c r="D828" s="13">
        <v>0</v>
      </c>
      <c r="E828" s="13">
        <v>0</v>
      </c>
      <c r="F828" s="13">
        <v>0</v>
      </c>
      <c r="G828" s="13">
        <v>0</v>
      </c>
      <c r="H828" s="13">
        <v>0</v>
      </c>
      <c r="I828" s="13">
        <v>0</v>
      </c>
      <c r="J828" s="84">
        <f>SUM(K828:S828)</f>
        <v>1</v>
      </c>
      <c r="K828" s="13">
        <v>0</v>
      </c>
      <c r="L828" s="13">
        <v>0</v>
      </c>
      <c r="M828">
        <v>1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 s="84">
        <f>SUM(U828:AC828)</f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 s="84">
        <v>0</v>
      </c>
      <c r="AE828" s="89">
        <f>SUM(C828,J828,T828,AD828,)</f>
        <v>1</v>
      </c>
    </row>
    <row r="829">
      <c r="A829" s="61" t="str">
        <f>DATA!A828</f>
        <v>AU (AU.B.Bystrica)</v>
      </c>
      <c r="B829" s="97" t="str">
        <f>DATA!C828&amp;" - "&amp;DATA!B828</f>
        <v>Autor pohybovej spolupráce - ZN1</v>
      </c>
      <c r="C829" s="84">
        <f>SUM(D829:I829)</f>
        <v>0</v>
      </c>
      <c r="D829" s="13">
        <v>0</v>
      </c>
      <c r="E829" s="13">
        <v>0</v>
      </c>
      <c r="F829" s="13">
        <v>0</v>
      </c>
      <c r="G829" s="13">
        <v>0</v>
      </c>
      <c r="H829" s="13">
        <v>0</v>
      </c>
      <c r="I829" s="13">
        <v>0</v>
      </c>
      <c r="J829" s="84">
        <f>SUM(K829:S829)</f>
        <v>1</v>
      </c>
      <c r="K829" s="13">
        <v>0</v>
      </c>
      <c r="L829" s="13">
        <v>0</v>
      </c>
      <c r="M829">
        <v>0</v>
      </c>
      <c r="N829">
        <v>1</v>
      </c>
      <c r="O829">
        <v>0</v>
      </c>
      <c r="P829">
        <v>0</v>
      </c>
      <c r="Q829">
        <v>0</v>
      </c>
      <c r="R829">
        <v>0</v>
      </c>
      <c r="S829">
        <v>0</v>
      </c>
      <c r="T829" s="84">
        <f>SUM(U829:AC829)</f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 s="84">
        <v>0</v>
      </c>
      <c r="AE829" s="89">
        <f>SUM(C829,J829,T829,AD829,)</f>
        <v>1</v>
      </c>
    </row>
    <row r="830">
      <c r="A830" s="61" t="str">
        <f>DATA!A829</f>
        <v>AU (AU.B.Bystrica)</v>
      </c>
      <c r="B830" s="97" t="str">
        <f>DATA!C829&amp;" - "&amp;DATA!B829</f>
        <v>Dirigent - ZN1</v>
      </c>
      <c r="C830" s="84">
        <f>SUM(D830:I830)</f>
        <v>0</v>
      </c>
      <c r="D830" s="13">
        <v>0</v>
      </c>
      <c r="E830" s="13">
        <v>0</v>
      </c>
      <c r="F830" s="13">
        <v>0</v>
      </c>
      <c r="G830" s="13">
        <v>0</v>
      </c>
      <c r="H830" s="13">
        <v>0</v>
      </c>
      <c r="I830" s="13">
        <v>0</v>
      </c>
      <c r="J830" s="84">
        <f>SUM(K830:S830)</f>
        <v>1</v>
      </c>
      <c r="K830" s="13">
        <v>0</v>
      </c>
      <c r="L830" s="13">
        <v>0</v>
      </c>
      <c r="M830">
        <v>0</v>
      </c>
      <c r="N830">
        <v>1</v>
      </c>
      <c r="O830">
        <v>0</v>
      </c>
      <c r="P830">
        <v>0</v>
      </c>
      <c r="Q830">
        <v>0</v>
      </c>
      <c r="R830">
        <v>0</v>
      </c>
      <c r="S830">
        <v>0</v>
      </c>
      <c r="T830" s="84">
        <f>SUM(U830:AC830)</f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 s="84">
        <v>0</v>
      </c>
      <c r="AE830" s="89">
        <f>SUM(C830,J830,T830,AD830,)</f>
        <v>1</v>
      </c>
    </row>
    <row r="831">
      <c r="A831" s="61" t="str">
        <f>DATA!A830</f>
        <v>AU (AU.B.Bystrica)</v>
      </c>
      <c r="B831" s="97" t="str">
        <f>DATA!C830&amp;" - "&amp;DATA!B830</f>
        <v>Herec - ZN1</v>
      </c>
      <c r="C831" s="84">
        <f>SUM(D831:I831)</f>
        <v>0</v>
      </c>
      <c r="D831" s="13">
        <v>0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84">
        <f>SUM(K831:S831)</f>
        <v>2</v>
      </c>
      <c r="K831" s="13">
        <v>0</v>
      </c>
      <c r="L831" s="13">
        <v>0</v>
      </c>
      <c r="M831">
        <v>0</v>
      </c>
      <c r="N831">
        <v>2</v>
      </c>
      <c r="O831">
        <v>0</v>
      </c>
      <c r="P831">
        <v>0</v>
      </c>
      <c r="Q831">
        <v>0</v>
      </c>
      <c r="R831">
        <v>0</v>
      </c>
      <c r="S831">
        <v>0</v>
      </c>
      <c r="T831" s="84">
        <f>SUM(U831:AC831)</f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 s="84">
        <v>0</v>
      </c>
      <c r="AE831" s="89">
        <f>SUM(C831,J831,T831,AD831,)</f>
        <v>2</v>
      </c>
    </row>
    <row r="832">
      <c r="A832" s="61" t="str">
        <f>DATA!A831</f>
        <v>AU (AU.B.Bystrica)</v>
      </c>
      <c r="B832" s="97" t="str">
        <f>DATA!C831&amp;" - "&amp;DATA!B831</f>
        <v>Herec v hlavnej úlohe - ZN1</v>
      </c>
      <c r="C832" s="84">
        <f>SUM(D832:I832)</f>
        <v>0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84">
        <f>SUM(K832:S832)</f>
        <v>3</v>
      </c>
      <c r="K832" s="13">
        <v>0</v>
      </c>
      <c r="L832" s="13">
        <v>0</v>
      </c>
      <c r="M832">
        <v>0</v>
      </c>
      <c r="N832">
        <v>3</v>
      </c>
      <c r="O832">
        <v>0</v>
      </c>
      <c r="P832">
        <v>0</v>
      </c>
      <c r="Q832">
        <v>0</v>
      </c>
      <c r="R832">
        <v>0</v>
      </c>
      <c r="S832">
        <v>0</v>
      </c>
      <c r="T832" s="84">
        <f>SUM(U832:AC832)</f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 s="84">
        <v>0</v>
      </c>
      <c r="AE832" s="89">
        <f>SUM(C832,J832,T832,AD832,)</f>
        <v>3</v>
      </c>
    </row>
    <row r="833">
      <c r="A833" s="61" t="str">
        <f>DATA!A832</f>
        <v>AU (AU.B.Bystrica)</v>
      </c>
      <c r="B833" s="97" t="str">
        <f>DATA!C832&amp;" - "&amp;DATA!B832</f>
        <v>Inštrumentalista - ZN1</v>
      </c>
      <c r="C833" s="84">
        <f>SUM(D833:I833)</f>
        <v>0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84">
        <f>SUM(K833:S833)</f>
        <v>4</v>
      </c>
      <c r="K833" s="13">
        <v>0</v>
      </c>
      <c r="L833" s="13">
        <v>0</v>
      </c>
      <c r="M833">
        <v>0</v>
      </c>
      <c r="N833">
        <v>4</v>
      </c>
      <c r="O833">
        <v>0</v>
      </c>
      <c r="P833">
        <v>0</v>
      </c>
      <c r="Q833">
        <v>0</v>
      </c>
      <c r="R833">
        <v>0</v>
      </c>
      <c r="S833">
        <v>0</v>
      </c>
      <c r="T833" s="84">
        <f>SUM(U833:AC833)</f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 s="84">
        <v>0</v>
      </c>
      <c r="AE833" s="89">
        <f>SUM(C833,J833,T833,AD833,)</f>
        <v>4</v>
      </c>
    </row>
    <row r="834">
      <c r="A834" s="61" t="str">
        <f>DATA!A833</f>
        <v>AU (AU.B.Bystrica)</v>
      </c>
      <c r="B834" s="97" t="str">
        <f>DATA!C833&amp;" - "&amp;DATA!B833</f>
        <v>Inštrumentalista - sólista - ZN1</v>
      </c>
      <c r="C834" s="84">
        <f>SUM(D834:I834)</f>
        <v>0</v>
      </c>
      <c r="D834" s="13">
        <v>0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84">
        <f>SUM(K834:S834)</f>
        <v>6</v>
      </c>
      <c r="K834" s="13">
        <v>0</v>
      </c>
      <c r="L834" s="13">
        <v>0</v>
      </c>
      <c r="M834">
        <v>0</v>
      </c>
      <c r="N834">
        <v>6</v>
      </c>
      <c r="O834">
        <v>0</v>
      </c>
      <c r="P834">
        <v>0</v>
      </c>
      <c r="Q834">
        <v>0</v>
      </c>
      <c r="R834">
        <v>0</v>
      </c>
      <c r="S834">
        <v>0</v>
      </c>
      <c r="T834" s="84">
        <f>SUM(U834:AC834)</f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 s="84">
        <v>0</v>
      </c>
      <c r="AE834" s="89">
        <f>SUM(C834,J834,T834,AD834,)</f>
        <v>6</v>
      </c>
    </row>
    <row r="835">
      <c r="A835" s="61" t="str">
        <f>DATA!A834</f>
        <v>AU (AU.B.Bystrica)</v>
      </c>
      <c r="B835" s="97" t="str">
        <f>DATA!C834&amp;" - "&amp;DATA!B834</f>
        <v>Kurátor výstavy - ZN1</v>
      </c>
      <c r="C835" s="84">
        <f>SUM(D835:I835)</f>
        <v>0</v>
      </c>
      <c r="D835" s="13">
        <v>0</v>
      </c>
      <c r="E835" s="13">
        <v>0</v>
      </c>
      <c r="F835" s="13">
        <v>0</v>
      </c>
      <c r="G835" s="13">
        <v>0</v>
      </c>
      <c r="H835" s="13">
        <v>0</v>
      </c>
      <c r="I835" s="13">
        <v>0</v>
      </c>
      <c r="J835" s="84">
        <f>SUM(K835:S835)</f>
        <v>2</v>
      </c>
      <c r="K835" s="13">
        <v>0</v>
      </c>
      <c r="L835" s="13">
        <v>0</v>
      </c>
      <c r="M835">
        <v>0</v>
      </c>
      <c r="N835">
        <v>2</v>
      </c>
      <c r="O835">
        <v>0</v>
      </c>
      <c r="P835">
        <v>0</v>
      </c>
      <c r="Q835">
        <v>0</v>
      </c>
      <c r="R835">
        <v>0</v>
      </c>
      <c r="S835">
        <v>0</v>
      </c>
      <c r="T835" s="84">
        <f>SUM(U835:AC835)</f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 s="84">
        <v>0</v>
      </c>
      <c r="AE835" s="89">
        <f>SUM(C835,J835,T835,AD835,)</f>
        <v>2</v>
      </c>
    </row>
    <row r="836">
      <c r="A836" s="61" t="str">
        <f>DATA!A835</f>
        <v>AU (AU.B.Bystrica)</v>
      </c>
      <c r="B836" s="97" t="str">
        <f>DATA!C835&amp;" - "&amp;DATA!B835</f>
        <v>Recitátor - ZN1</v>
      </c>
      <c r="C836" s="84">
        <f>SUM(D836:I836)</f>
        <v>0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84">
        <f>SUM(K836:S836)</f>
        <v>1</v>
      </c>
      <c r="K836" s="13">
        <v>0</v>
      </c>
      <c r="L836" s="13">
        <v>0</v>
      </c>
      <c r="M836">
        <v>0</v>
      </c>
      <c r="N836">
        <v>1</v>
      </c>
      <c r="O836">
        <v>0</v>
      </c>
      <c r="P836">
        <v>0</v>
      </c>
      <c r="Q836">
        <v>0</v>
      </c>
      <c r="R836">
        <v>0</v>
      </c>
      <c r="S836">
        <v>0</v>
      </c>
      <c r="T836" s="84">
        <f>SUM(U836:AC836)</f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 s="84">
        <v>0</v>
      </c>
      <c r="AE836" s="89">
        <f>SUM(C836,J836,T836,AD836,)</f>
        <v>1</v>
      </c>
    </row>
    <row r="837">
      <c r="A837" s="61" t="str">
        <f>DATA!A836</f>
        <v>AU (AU.B.Bystrica)</v>
      </c>
      <c r="B837" s="97" t="str">
        <f>DATA!C836&amp;" - "&amp;DATA!B836</f>
        <v>Režisér - ZN1</v>
      </c>
      <c r="C837" s="84">
        <f>SUM(D837:I837)</f>
        <v>0</v>
      </c>
      <c r="D837" s="13">
        <v>0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84">
        <f>SUM(K837:S837)</f>
        <v>1</v>
      </c>
      <c r="K837" s="13">
        <v>0</v>
      </c>
      <c r="L837" s="13">
        <v>0</v>
      </c>
      <c r="M837">
        <v>0</v>
      </c>
      <c r="N837">
        <v>1</v>
      </c>
      <c r="O837">
        <v>0</v>
      </c>
      <c r="P837">
        <v>0</v>
      </c>
      <c r="Q837">
        <v>0</v>
      </c>
      <c r="R837">
        <v>0</v>
      </c>
      <c r="S837">
        <v>0</v>
      </c>
      <c r="T837" s="84">
        <f>SUM(U837:AC837)</f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 s="84">
        <v>0</v>
      </c>
      <c r="AE837" s="89">
        <f>SUM(C837,J837,T837,AD837,)</f>
        <v>1</v>
      </c>
    </row>
    <row r="838">
      <c r="A838" s="61" t="str">
        <f>DATA!A837</f>
        <v>AU (AU.B.Bystrica)</v>
      </c>
      <c r="B838" s="97" t="str">
        <f>DATA!C837&amp;" - "&amp;DATA!B837</f>
        <v>Scénograf - ZN1</v>
      </c>
      <c r="C838" s="84">
        <f>SUM(D838:I838)</f>
        <v>0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  <c r="I838" s="13">
        <v>0</v>
      </c>
      <c r="J838" s="84">
        <f>SUM(K838:S838)</f>
        <v>1</v>
      </c>
      <c r="K838" s="13">
        <v>0</v>
      </c>
      <c r="L838" s="13">
        <v>0</v>
      </c>
      <c r="M838">
        <v>0</v>
      </c>
      <c r="N838">
        <v>1</v>
      </c>
      <c r="O838">
        <v>0</v>
      </c>
      <c r="P838">
        <v>0</v>
      </c>
      <c r="Q838">
        <v>0</v>
      </c>
      <c r="R838">
        <v>0</v>
      </c>
      <c r="S838">
        <v>0</v>
      </c>
      <c r="T838" s="84">
        <f>SUM(U838:AC838)</f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 s="84">
        <v>0</v>
      </c>
      <c r="AE838" s="89">
        <f>SUM(C838,J838,T838,AD838,)</f>
        <v>1</v>
      </c>
    </row>
    <row r="839">
      <c r="A839" s="61" t="str">
        <f>DATA!A838</f>
        <v>AU (AU.B.Bystrica)</v>
      </c>
      <c r="B839" s="97" t="str">
        <f>DATA!C838&amp;" - "&amp;DATA!B838</f>
        <v>Spevák - ZN1</v>
      </c>
      <c r="C839" s="84">
        <f>SUM(D839:I839)</f>
        <v>0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84">
        <f>SUM(K839:S839)</f>
        <v>1</v>
      </c>
      <c r="K839" s="13">
        <v>0</v>
      </c>
      <c r="L839" s="13">
        <v>0</v>
      </c>
      <c r="M839">
        <v>0</v>
      </c>
      <c r="N839">
        <v>1</v>
      </c>
      <c r="O839">
        <v>0</v>
      </c>
      <c r="P839">
        <v>0</v>
      </c>
      <c r="Q839">
        <v>0</v>
      </c>
      <c r="R839">
        <v>0</v>
      </c>
      <c r="S839">
        <v>0</v>
      </c>
      <c r="T839" s="84">
        <f>SUM(U839:AC839)</f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 s="84">
        <v>0</v>
      </c>
      <c r="AE839" s="89">
        <f>SUM(C839,J839,T839,AD839,)</f>
        <v>1</v>
      </c>
    </row>
    <row r="840">
      <c r="A840" s="61" t="str">
        <f>DATA!A839</f>
        <v>AU (AU.B.Bystrica)</v>
      </c>
      <c r="B840" s="97" t="str">
        <f>DATA!C839&amp;" - "&amp;DATA!B839</f>
        <v>Spevák - sólista - ZN1</v>
      </c>
      <c r="C840" s="84">
        <f>SUM(D840:I840)</f>
        <v>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84">
        <f>SUM(K840:S840)</f>
        <v>1</v>
      </c>
      <c r="K840" s="13">
        <v>0</v>
      </c>
      <c r="L840" s="13">
        <v>0</v>
      </c>
      <c r="M840">
        <v>0</v>
      </c>
      <c r="N840">
        <v>1</v>
      </c>
      <c r="O840">
        <v>0</v>
      </c>
      <c r="P840">
        <v>0</v>
      </c>
      <c r="Q840">
        <v>0</v>
      </c>
      <c r="R840">
        <v>0</v>
      </c>
      <c r="S840">
        <v>0</v>
      </c>
      <c r="T840" s="84">
        <f>SUM(U840:AC840)</f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 s="84">
        <v>0</v>
      </c>
      <c r="AE840" s="89">
        <f>SUM(C840,J840,T840,AD840,)</f>
        <v>1</v>
      </c>
    </row>
    <row r="841">
      <c r="A841" s="61" t="str">
        <f>DATA!A840</f>
        <v>AU (AU.B.Bystrica)</v>
      </c>
      <c r="B841" s="97" t="str">
        <f>DATA!C840&amp;" - "&amp;DATA!B840</f>
        <v>Dirigent - ZN2</v>
      </c>
      <c r="C841" s="84">
        <f>SUM(D841:I841)</f>
        <v>0</v>
      </c>
      <c r="D841" s="13">
        <v>0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84">
        <f>SUM(K841:S841)</f>
        <v>1</v>
      </c>
      <c r="K841" s="13">
        <v>0</v>
      </c>
      <c r="L841" s="13">
        <v>0</v>
      </c>
      <c r="M841">
        <v>0</v>
      </c>
      <c r="N841">
        <v>0</v>
      </c>
      <c r="O841">
        <v>1</v>
      </c>
      <c r="P841">
        <v>0</v>
      </c>
      <c r="Q841">
        <v>0</v>
      </c>
      <c r="R841">
        <v>0</v>
      </c>
      <c r="S841">
        <v>0</v>
      </c>
      <c r="T841" s="84">
        <f>SUM(U841:AC841)</f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 s="84">
        <v>0</v>
      </c>
      <c r="AE841" s="89">
        <f>SUM(C841,J841,T841,AD841,)</f>
        <v>1</v>
      </c>
    </row>
    <row r="842">
      <c r="A842" s="61" t="str">
        <f>DATA!A841</f>
        <v>AU (AU.B.Bystrica)</v>
      </c>
      <c r="B842" s="97" t="str">
        <f>DATA!C841&amp;" - "&amp;DATA!B841</f>
        <v>Herec v hlavnej úlohe - ZN2</v>
      </c>
      <c r="C842" s="84">
        <f>SUM(D842:I842)</f>
        <v>0</v>
      </c>
      <c r="D842" s="13">
        <v>0</v>
      </c>
      <c r="E842" s="13">
        <v>0</v>
      </c>
      <c r="F842" s="13">
        <v>0</v>
      </c>
      <c r="G842" s="13">
        <v>0</v>
      </c>
      <c r="H842" s="13">
        <v>0</v>
      </c>
      <c r="I842" s="13">
        <v>0</v>
      </c>
      <c r="J842" s="84">
        <f>SUM(K842:S842)</f>
        <v>1</v>
      </c>
      <c r="K842" s="13">
        <v>0</v>
      </c>
      <c r="L842" s="13">
        <v>0</v>
      </c>
      <c r="M842">
        <v>0</v>
      </c>
      <c r="N842">
        <v>0</v>
      </c>
      <c r="O842">
        <v>1</v>
      </c>
      <c r="P842">
        <v>0</v>
      </c>
      <c r="Q842">
        <v>0</v>
      </c>
      <c r="R842">
        <v>0</v>
      </c>
      <c r="S842">
        <v>0</v>
      </c>
      <c r="T842" s="84">
        <f>SUM(U842:AC842)</f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 s="84">
        <v>0</v>
      </c>
      <c r="AE842" s="89">
        <f>SUM(C842,J842,T842,AD842,)</f>
        <v>1</v>
      </c>
    </row>
    <row r="843">
      <c r="A843" s="61" t="str">
        <f>DATA!A842</f>
        <v>AU (AU.B.Bystrica)</v>
      </c>
      <c r="B843" s="97" t="str">
        <f>DATA!C842&amp;" - "&amp;DATA!B842</f>
        <v>Inštrumentalista - ZN2</v>
      </c>
      <c r="C843" s="84">
        <f>SUM(D843:I843)</f>
        <v>0</v>
      </c>
      <c r="D843" s="13">
        <v>0</v>
      </c>
      <c r="E843" s="13">
        <v>0</v>
      </c>
      <c r="F843" s="13">
        <v>0</v>
      </c>
      <c r="G843" s="13">
        <v>0</v>
      </c>
      <c r="H843" s="13">
        <v>0</v>
      </c>
      <c r="I843" s="13">
        <v>0</v>
      </c>
      <c r="J843" s="84">
        <f>SUM(K843:S843)</f>
        <v>2</v>
      </c>
      <c r="K843" s="13">
        <v>0</v>
      </c>
      <c r="L843" s="13">
        <v>0</v>
      </c>
      <c r="M843">
        <v>0</v>
      </c>
      <c r="N843">
        <v>0</v>
      </c>
      <c r="O843">
        <v>2</v>
      </c>
      <c r="P843">
        <v>0</v>
      </c>
      <c r="Q843">
        <v>0</v>
      </c>
      <c r="R843">
        <v>0</v>
      </c>
      <c r="S843">
        <v>0</v>
      </c>
      <c r="T843" s="84">
        <f>SUM(U843:AC843)</f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 s="84">
        <v>0</v>
      </c>
      <c r="AE843" s="89">
        <f>SUM(C843,J843,T843,AD843,)</f>
        <v>2</v>
      </c>
    </row>
    <row r="844">
      <c r="A844" s="61" t="str">
        <f>DATA!A843</f>
        <v>AU (AU.B.Bystrica)</v>
      </c>
      <c r="B844" s="97" t="str">
        <f>DATA!C843&amp;" - "&amp;DATA!B843</f>
        <v>Inštrumentalista - sólista - ZN2</v>
      </c>
      <c r="C844" s="84">
        <f>SUM(D844:I844)</f>
        <v>0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v>0</v>
      </c>
      <c r="J844" s="84">
        <f>SUM(K844:S844)</f>
        <v>2</v>
      </c>
      <c r="K844" s="13">
        <v>0</v>
      </c>
      <c r="L844" s="13">
        <v>0</v>
      </c>
      <c r="M844">
        <v>0</v>
      </c>
      <c r="N844">
        <v>0</v>
      </c>
      <c r="O844">
        <v>2</v>
      </c>
      <c r="P844">
        <v>0</v>
      </c>
      <c r="Q844">
        <v>0</v>
      </c>
      <c r="R844">
        <v>0</v>
      </c>
      <c r="S844">
        <v>0</v>
      </c>
      <c r="T844" s="84">
        <f>SUM(U844:AC844)</f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 s="84">
        <v>0</v>
      </c>
      <c r="AE844" s="89">
        <f>SUM(C844,J844,T844,AD844,)</f>
        <v>2</v>
      </c>
    </row>
    <row r="845">
      <c r="A845" s="61" t="str">
        <f>DATA!A844</f>
        <v>AU (AU.B.Bystrica)</v>
      </c>
      <c r="B845" s="97" t="str">
        <f>DATA!C844&amp;" - "&amp;DATA!B844</f>
        <v>Zbormajster - ZN2</v>
      </c>
      <c r="C845" s="84">
        <f>SUM(D845:I845)</f>
        <v>0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84">
        <f>SUM(K845:S845)</f>
        <v>2</v>
      </c>
      <c r="K845" s="13">
        <v>0</v>
      </c>
      <c r="L845" s="13">
        <v>0</v>
      </c>
      <c r="M845">
        <v>0</v>
      </c>
      <c r="N845">
        <v>0</v>
      </c>
      <c r="O845">
        <v>2</v>
      </c>
      <c r="P845">
        <v>0</v>
      </c>
      <c r="Q845">
        <v>0</v>
      </c>
      <c r="R845">
        <v>0</v>
      </c>
      <c r="S845">
        <v>0</v>
      </c>
      <c r="T845" s="84">
        <f>SUM(U845:AC845)</f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 s="84">
        <v>0</v>
      </c>
      <c r="AE845" s="89">
        <f>SUM(C845,J845,T845,AD845,)</f>
        <v>2</v>
      </c>
    </row>
    <row r="846">
      <c r="A846" s="61" t="str">
        <f>DATA!A845</f>
        <v>AU (AU.B.Bystrica)</v>
      </c>
      <c r="B846" s="97" t="str">
        <f>DATA!C845&amp;" - "&amp;DATA!B845</f>
        <v>Inštrumentalista - sólista - ZN3</v>
      </c>
      <c r="C846" s="84">
        <f>SUM(D846:I846)</f>
        <v>0</v>
      </c>
      <c r="D846" s="13">
        <v>0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84">
        <f>SUM(K846:S846)</f>
        <v>2</v>
      </c>
      <c r="K846" s="13">
        <v>0</v>
      </c>
      <c r="L846" s="13">
        <v>0</v>
      </c>
      <c r="M846">
        <v>0</v>
      </c>
      <c r="N846">
        <v>0</v>
      </c>
      <c r="O846">
        <v>0</v>
      </c>
      <c r="P846">
        <v>2</v>
      </c>
      <c r="Q846">
        <v>0</v>
      </c>
      <c r="R846">
        <v>0</v>
      </c>
      <c r="S846">
        <v>0</v>
      </c>
      <c r="T846" s="84">
        <f>SUM(U846:AC846)</f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 s="84">
        <v>0</v>
      </c>
      <c r="AE846" s="89">
        <f>SUM(C846,J846,T846,AD846,)</f>
        <v>2</v>
      </c>
    </row>
    <row r="847">
      <c r="A847" s="61" t="str">
        <f>DATA!A846</f>
        <v>AU (AU.B.Bystrica)</v>
      </c>
      <c r="B847" s="97" t="str">
        <f>DATA!C846&amp;" - "&amp;DATA!B846</f>
        <v>Spevák - ZN3</v>
      </c>
      <c r="C847" s="84">
        <f>SUM(D847:I847)</f>
        <v>0</v>
      </c>
      <c r="D847" s="13">
        <v>0</v>
      </c>
      <c r="E847" s="13">
        <v>0</v>
      </c>
      <c r="F847" s="13">
        <v>0</v>
      </c>
      <c r="G847" s="13">
        <v>0</v>
      </c>
      <c r="H847" s="13">
        <v>0</v>
      </c>
      <c r="I847" s="13">
        <v>0</v>
      </c>
      <c r="J847" s="84">
        <f>SUM(K847:S847)</f>
        <v>16</v>
      </c>
      <c r="K847" s="13">
        <v>0</v>
      </c>
      <c r="L847" s="13">
        <v>0</v>
      </c>
      <c r="M847">
        <v>0</v>
      </c>
      <c r="N847">
        <v>0</v>
      </c>
      <c r="O847">
        <v>0</v>
      </c>
      <c r="P847">
        <v>16</v>
      </c>
      <c r="Q847">
        <v>0</v>
      </c>
      <c r="R847">
        <v>0</v>
      </c>
      <c r="S847">
        <v>0</v>
      </c>
      <c r="T847" s="84">
        <f>SUM(U847:AC847)</f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 s="84">
        <v>0</v>
      </c>
      <c r="AE847" s="89">
        <f>SUM(C847,J847,T847,AD847,)</f>
        <v>16</v>
      </c>
    </row>
    <row r="848">
      <c r="A848" s="61" t="str">
        <f>DATA!A847</f>
        <v>AU (AU.B.Bystrica)</v>
      </c>
      <c r="B848" s="97" t="str">
        <f>DATA!C847&amp;" - "&amp;DATA!B847</f>
        <v>Spevák - sólista - ZN3</v>
      </c>
      <c r="C848" s="84">
        <f>SUM(D848:I848)</f>
        <v>0</v>
      </c>
      <c r="D848" s="13">
        <v>0</v>
      </c>
      <c r="E848" s="13">
        <v>0</v>
      </c>
      <c r="F848" s="13">
        <v>0</v>
      </c>
      <c r="G848" s="13">
        <v>0</v>
      </c>
      <c r="H848" s="13">
        <v>0</v>
      </c>
      <c r="I848" s="13">
        <v>0</v>
      </c>
      <c r="J848" s="84">
        <f>SUM(K848:S848)</f>
        <v>3</v>
      </c>
      <c r="K848" s="13">
        <v>0</v>
      </c>
      <c r="L848" s="13">
        <v>0</v>
      </c>
      <c r="M848">
        <v>0</v>
      </c>
      <c r="N848">
        <v>0</v>
      </c>
      <c r="O848">
        <v>0</v>
      </c>
      <c r="P848">
        <v>3</v>
      </c>
      <c r="Q848">
        <v>0</v>
      </c>
      <c r="R848">
        <v>0</v>
      </c>
      <c r="S848">
        <v>0</v>
      </c>
      <c r="T848" s="84">
        <f>SUM(U848:AC848)</f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 s="84">
        <v>0</v>
      </c>
      <c r="AE848" s="89">
        <f>SUM(C848,J848,T848,AD848,)</f>
        <v>3</v>
      </c>
    </row>
    <row r="849">
      <c r="A849" s="61" t="str">
        <f>DATA!A848</f>
        <v>AU (AU.B.Bystrica)</v>
      </c>
      <c r="B849" s="97" t="str">
        <f>DATA!C848&amp;" - "&amp;DATA!B848</f>
        <v>Zbormajster - ZN3</v>
      </c>
      <c r="C849" s="84">
        <f>SUM(D849:I849)</f>
        <v>0</v>
      </c>
      <c r="D849" s="13">
        <v>0</v>
      </c>
      <c r="E849" s="13">
        <v>0</v>
      </c>
      <c r="F849" s="13">
        <v>0</v>
      </c>
      <c r="G849" s="13">
        <v>0</v>
      </c>
      <c r="H849" s="13">
        <v>0</v>
      </c>
      <c r="I849" s="13">
        <v>0</v>
      </c>
      <c r="J849" s="84">
        <f>SUM(K849:S849)</f>
        <v>9</v>
      </c>
      <c r="K849" s="13">
        <v>0</v>
      </c>
      <c r="L849" s="13">
        <v>0</v>
      </c>
      <c r="M849">
        <v>0</v>
      </c>
      <c r="N849">
        <v>0</v>
      </c>
      <c r="O849">
        <v>0</v>
      </c>
      <c r="P849">
        <v>9</v>
      </c>
      <c r="Q849">
        <v>0</v>
      </c>
      <c r="R849">
        <v>0</v>
      </c>
      <c r="S849">
        <v>0</v>
      </c>
      <c r="T849" s="84">
        <f>SUM(U849:AC849)</f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 s="84">
        <v>0</v>
      </c>
      <c r="AE849" s="89">
        <f>SUM(C849,J849,T849,AD849,)</f>
        <v>9</v>
      </c>
    </row>
    <row r="850">
      <c r="A850" s="61" t="str">
        <f>DATA!A849</f>
        <v>AU (AU.B.Bystrica)</v>
      </c>
      <c r="B850" s="97" t="str">
        <f>DATA!C849&amp;" - "&amp;DATA!B849</f>
        <v>Dirigent - ZR2</v>
      </c>
      <c r="C850" s="84">
        <f>SUM(D850:I850)</f>
        <v>0</v>
      </c>
      <c r="D850" s="13">
        <v>0</v>
      </c>
      <c r="E850" s="13">
        <v>0</v>
      </c>
      <c r="F850" s="13">
        <v>0</v>
      </c>
      <c r="G850" s="13">
        <v>0</v>
      </c>
      <c r="H850" s="13">
        <v>0</v>
      </c>
      <c r="I850" s="13">
        <v>0</v>
      </c>
      <c r="J850" s="84">
        <f>SUM(K850:S850)</f>
        <v>1</v>
      </c>
      <c r="K850" s="13">
        <v>0</v>
      </c>
      <c r="L850" s="13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1</v>
      </c>
      <c r="S850">
        <v>0</v>
      </c>
      <c r="T850" s="84">
        <f>SUM(U850:AC850)</f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 s="84">
        <v>0</v>
      </c>
      <c r="AE850" s="89">
        <f>SUM(C850,J850,T850,AD850,)</f>
        <v>1</v>
      </c>
    </row>
    <row r="851">
      <c r="A851" s="61" t="str">
        <f>DATA!A850</f>
        <v>KU (KU.Ružomberok)</v>
      </c>
      <c r="B851" s="97" t="str">
        <f>DATA!C850&amp;" - "&amp;DATA!B850</f>
        <v>Inštrumentalista - SM1</v>
      </c>
      <c r="C851" s="84">
        <f>SUM(D851:I851)</f>
        <v>0</v>
      </c>
      <c r="D851" s="13">
        <v>0</v>
      </c>
      <c r="E851" s="13">
        <v>0</v>
      </c>
      <c r="F851" s="13">
        <v>0</v>
      </c>
      <c r="G851" s="13">
        <v>0</v>
      </c>
      <c r="H851" s="13">
        <v>0</v>
      </c>
      <c r="I851" s="13">
        <v>0</v>
      </c>
      <c r="J851" s="84">
        <f>SUM(K851:S851)</f>
        <v>0</v>
      </c>
      <c r="K851" s="13">
        <v>0</v>
      </c>
      <c r="L851" s="13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 s="84">
        <f>SUM(U851:AC851)</f>
        <v>4</v>
      </c>
      <c r="U851">
        <v>4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 s="84">
        <v>0</v>
      </c>
      <c r="AE851" s="89">
        <f>SUM(C851,J851,T851,AD851,)</f>
        <v>4</v>
      </c>
    </row>
    <row r="852">
      <c r="A852" s="61" t="str">
        <f>DATA!A851</f>
        <v>KU (KU.Ružomberok)</v>
      </c>
      <c r="B852" s="97" t="str">
        <f>DATA!C851&amp;" - "&amp;DATA!B851</f>
        <v>Inštrumentalista - sólista - SM1</v>
      </c>
      <c r="C852" s="84">
        <f>SUM(D852:I852)</f>
        <v>0</v>
      </c>
      <c r="D852" s="13">
        <v>0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84">
        <f>SUM(K852:S852)</f>
        <v>0</v>
      </c>
      <c r="K852" s="13">
        <v>0</v>
      </c>
      <c r="L852" s="13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 s="84">
        <f>SUM(U852:AC852)</f>
        <v>13</v>
      </c>
      <c r="U852">
        <v>13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 s="84">
        <v>0</v>
      </c>
      <c r="AE852" s="89">
        <f>SUM(C852,J852,T852,AD852,)</f>
        <v>13</v>
      </c>
    </row>
    <row r="853">
      <c r="A853" s="61" t="str">
        <f>DATA!A852</f>
        <v>KU (KU.Ružomberok)</v>
      </c>
      <c r="B853" s="97" t="str">
        <f>DATA!C852&amp;" - "&amp;DATA!B852</f>
        <v>Spevák - sólista - SM1</v>
      </c>
      <c r="C853" s="84">
        <f>SUM(D853:I853)</f>
        <v>0</v>
      </c>
      <c r="D853" s="13">
        <v>0</v>
      </c>
      <c r="E853" s="13">
        <v>0</v>
      </c>
      <c r="F853" s="13">
        <v>0</v>
      </c>
      <c r="G853" s="13">
        <v>0</v>
      </c>
      <c r="H853" s="13">
        <v>0</v>
      </c>
      <c r="I853" s="13">
        <v>0</v>
      </c>
      <c r="J853" s="84">
        <f>SUM(K853:S853)</f>
        <v>0</v>
      </c>
      <c r="K853" s="13">
        <v>0</v>
      </c>
      <c r="L853" s="1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 s="84">
        <f>SUM(U853:AC853)</f>
        <v>1</v>
      </c>
      <c r="U853">
        <v>1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 s="84">
        <v>0</v>
      </c>
      <c r="AE853" s="89">
        <f>SUM(C853,J853,T853,AD853,)</f>
        <v>1</v>
      </c>
    </row>
    <row r="854">
      <c r="A854" s="61" t="str">
        <f>DATA!A853</f>
        <v>KU (KU.Ružomberok)</v>
      </c>
      <c r="B854" s="97" t="str">
        <f>DATA!C853&amp;" - "&amp;DATA!B853</f>
        <v>Inštrumentalista - sólista - SM2</v>
      </c>
      <c r="C854" s="84">
        <f>SUM(D854:I854)</f>
        <v>0</v>
      </c>
      <c r="D854" s="13">
        <v>0</v>
      </c>
      <c r="E854" s="13">
        <v>0</v>
      </c>
      <c r="F854" s="13">
        <v>0</v>
      </c>
      <c r="G854" s="13">
        <v>0</v>
      </c>
      <c r="H854" s="13">
        <v>0</v>
      </c>
      <c r="I854" s="13">
        <v>0</v>
      </c>
      <c r="J854" s="84">
        <f>SUM(K854:S854)</f>
        <v>0</v>
      </c>
      <c r="K854" s="13">
        <v>0</v>
      </c>
      <c r="L854" s="13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 s="84">
        <f>SUM(U854:AC854)</f>
        <v>1</v>
      </c>
      <c r="U854">
        <v>0</v>
      </c>
      <c r="V854">
        <v>1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 s="84">
        <v>0</v>
      </c>
      <c r="AE854" s="89">
        <f>SUM(C854,J854,T854,AD854,)</f>
        <v>1</v>
      </c>
    </row>
    <row r="855">
      <c r="A855" s="61" t="str">
        <f>DATA!A854</f>
        <v>KU (KU.Ružomberok)</v>
      </c>
      <c r="B855" s="97" t="str">
        <f>DATA!C854&amp;" - "&amp;DATA!B854</f>
        <v>Výtvarník - SM2</v>
      </c>
      <c r="C855" s="84">
        <f>SUM(D855:I855)</f>
        <v>0</v>
      </c>
      <c r="D855" s="13">
        <v>0</v>
      </c>
      <c r="E855" s="13">
        <v>0</v>
      </c>
      <c r="F855" s="13">
        <v>0</v>
      </c>
      <c r="G855" s="13">
        <v>0</v>
      </c>
      <c r="H855" s="13">
        <v>0</v>
      </c>
      <c r="I855" s="13">
        <v>0</v>
      </c>
      <c r="J855" s="84">
        <f>SUM(K855:S855)</f>
        <v>0</v>
      </c>
      <c r="K855" s="13">
        <v>0</v>
      </c>
      <c r="L855" s="13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 s="84">
        <f>SUM(U855:AC855)</f>
        <v>1</v>
      </c>
      <c r="U855">
        <v>0</v>
      </c>
      <c r="V855">
        <v>1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 s="84">
        <v>0</v>
      </c>
      <c r="AE855" s="89">
        <f>SUM(C855,J855,T855,AD855,)</f>
        <v>1</v>
      </c>
    </row>
    <row r="856">
      <c r="A856" s="61" t="str">
        <f>DATA!A855</f>
        <v>KU (KU.Ružomberok)</v>
      </c>
      <c r="B856" s="97" t="str">
        <f>DATA!C855&amp;" - "&amp;DATA!B855</f>
        <v>Dirigent - SM3</v>
      </c>
      <c r="C856" s="84">
        <f>SUM(D856:I856)</f>
        <v>0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v>0</v>
      </c>
      <c r="J856" s="84">
        <f>SUM(K856:S856)</f>
        <v>0</v>
      </c>
      <c r="K856" s="13">
        <v>0</v>
      </c>
      <c r="L856" s="13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 s="84">
        <f>SUM(U856:AC856)</f>
        <v>10</v>
      </c>
      <c r="U856">
        <v>0</v>
      </c>
      <c r="V856">
        <v>0</v>
      </c>
      <c r="W856">
        <v>10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 s="84">
        <v>0</v>
      </c>
      <c r="AE856" s="89">
        <f>SUM(C856,J856,T856,AD856,)</f>
        <v>10</v>
      </c>
    </row>
    <row r="857">
      <c r="A857" s="61" t="str">
        <f>DATA!A856</f>
        <v>KU (KU.Ružomberok)</v>
      </c>
      <c r="B857" s="97" t="str">
        <f>DATA!C856&amp;" - "&amp;DATA!B856</f>
        <v>Inštrumentalista - SM3</v>
      </c>
      <c r="C857" s="84">
        <f>SUM(D857:I857)</f>
        <v>0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v>0</v>
      </c>
      <c r="J857" s="84">
        <f>SUM(K857:S857)</f>
        <v>0</v>
      </c>
      <c r="K857" s="13">
        <v>0</v>
      </c>
      <c r="L857" s="13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 s="84">
        <f>SUM(U857:AC857)</f>
        <v>8</v>
      </c>
      <c r="U857">
        <v>0</v>
      </c>
      <c r="V857">
        <v>0</v>
      </c>
      <c r="W857">
        <v>8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 s="84">
        <v>0</v>
      </c>
      <c r="AE857" s="89">
        <f>SUM(C857,J857,T857,AD857,)</f>
        <v>8</v>
      </c>
    </row>
    <row r="858">
      <c r="A858" s="61" t="str">
        <f>DATA!A857</f>
        <v>KU (KU.Ružomberok)</v>
      </c>
      <c r="B858" s="97" t="str">
        <f>DATA!C857&amp;" - "&amp;DATA!B857</f>
        <v>Inštrumentalista - sólista - SM3</v>
      </c>
      <c r="C858" s="84">
        <f>SUM(D858:I858)</f>
        <v>0</v>
      </c>
      <c r="D858" s="13">
        <v>0</v>
      </c>
      <c r="E858" s="13">
        <v>0</v>
      </c>
      <c r="F858" s="13">
        <v>0</v>
      </c>
      <c r="G858" s="13">
        <v>0</v>
      </c>
      <c r="H858" s="13">
        <v>0</v>
      </c>
      <c r="I858" s="13">
        <v>0</v>
      </c>
      <c r="J858" s="84">
        <f>SUM(K858:S858)</f>
        <v>0</v>
      </c>
      <c r="K858" s="13">
        <v>0</v>
      </c>
      <c r="L858" s="13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 s="84">
        <f>SUM(U858:AC858)</f>
        <v>4</v>
      </c>
      <c r="U858">
        <v>0</v>
      </c>
      <c r="V858">
        <v>0</v>
      </c>
      <c r="W858">
        <v>4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 s="84">
        <v>0</v>
      </c>
      <c r="AE858" s="89">
        <f>SUM(C858,J858,T858,AD858,)</f>
        <v>4</v>
      </c>
    </row>
    <row r="859">
      <c r="A859" s="61" t="str">
        <f>DATA!A858</f>
        <v>KU (KU.Ružomberok)</v>
      </c>
      <c r="B859" s="97" t="str">
        <f>DATA!C858&amp;" - "&amp;DATA!B858</f>
        <v>Dirigent - SN1</v>
      </c>
      <c r="C859" s="84">
        <f>SUM(D859:I859)</f>
        <v>0</v>
      </c>
      <c r="D859" s="13">
        <v>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84">
        <f>SUM(K859:S859)</f>
        <v>0</v>
      </c>
      <c r="K859" s="13">
        <v>0</v>
      </c>
      <c r="L859" s="13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 s="84">
        <f>SUM(U859:AC859)</f>
        <v>2</v>
      </c>
      <c r="U859">
        <v>0</v>
      </c>
      <c r="V859">
        <v>0</v>
      </c>
      <c r="W859">
        <v>0</v>
      </c>
      <c r="X859">
        <v>2</v>
      </c>
      <c r="Y859">
        <v>0</v>
      </c>
      <c r="Z859">
        <v>0</v>
      </c>
      <c r="AA859">
        <v>0</v>
      </c>
      <c r="AB859">
        <v>0</v>
      </c>
      <c r="AC859">
        <v>0</v>
      </c>
      <c r="AD859" s="84">
        <v>0</v>
      </c>
      <c r="AE859" s="89">
        <f>SUM(C859,J859,T859,AD859,)</f>
        <v>2</v>
      </c>
    </row>
    <row r="860">
      <c r="A860" s="61" t="str">
        <f>DATA!A859</f>
        <v>KU (KU.Ružomberok)</v>
      </c>
      <c r="B860" s="97" t="str">
        <f>DATA!C859&amp;" - "&amp;DATA!B859</f>
        <v>Inštrumentalista - SN1</v>
      </c>
      <c r="C860" s="84">
        <f>SUM(D860:I860)</f>
        <v>0</v>
      </c>
      <c r="D860" s="13">
        <v>0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84">
        <f>SUM(K860:S860)</f>
        <v>0</v>
      </c>
      <c r="K860" s="13">
        <v>0</v>
      </c>
      <c r="L860" s="13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 s="84">
        <f>SUM(U860:AC860)</f>
        <v>3</v>
      </c>
      <c r="U860">
        <v>0</v>
      </c>
      <c r="V860">
        <v>0</v>
      </c>
      <c r="W860">
        <v>0</v>
      </c>
      <c r="X860">
        <v>3</v>
      </c>
      <c r="Y860">
        <v>0</v>
      </c>
      <c r="Z860">
        <v>0</v>
      </c>
      <c r="AA860">
        <v>0</v>
      </c>
      <c r="AB860">
        <v>0</v>
      </c>
      <c r="AC860">
        <v>0</v>
      </c>
      <c r="AD860" s="84">
        <v>0</v>
      </c>
      <c r="AE860" s="89">
        <f>SUM(C860,J860,T860,AD860,)</f>
        <v>3</v>
      </c>
    </row>
    <row r="861">
      <c r="A861" s="61" t="str">
        <f>DATA!A860</f>
        <v>KU (KU.Ružomberok)</v>
      </c>
      <c r="B861" s="97" t="str">
        <f>DATA!C860&amp;" - "&amp;DATA!B860</f>
        <v>Inštrumentalista - sólista - SN1</v>
      </c>
      <c r="C861" s="84">
        <f>SUM(D861:I861)</f>
        <v>0</v>
      </c>
      <c r="D861" s="13">
        <v>0</v>
      </c>
      <c r="E861" s="13">
        <v>0</v>
      </c>
      <c r="F861" s="13">
        <v>0</v>
      </c>
      <c r="G861" s="13">
        <v>0</v>
      </c>
      <c r="H861" s="13">
        <v>0</v>
      </c>
      <c r="I861" s="13">
        <v>0</v>
      </c>
      <c r="J861" s="84">
        <f>SUM(K861:S861)</f>
        <v>0</v>
      </c>
      <c r="K861" s="13">
        <v>0</v>
      </c>
      <c r="L861" s="13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 s="84">
        <f>SUM(U861:AC861)</f>
        <v>4</v>
      </c>
      <c r="U861">
        <v>0</v>
      </c>
      <c r="V861">
        <v>0</v>
      </c>
      <c r="W861">
        <v>0</v>
      </c>
      <c r="X861">
        <v>4</v>
      </c>
      <c r="Y861">
        <v>0</v>
      </c>
      <c r="Z861">
        <v>0</v>
      </c>
      <c r="AA861">
        <v>0</v>
      </c>
      <c r="AB861">
        <v>0</v>
      </c>
      <c r="AC861">
        <v>0</v>
      </c>
      <c r="AD861" s="84">
        <v>0</v>
      </c>
      <c r="AE861" s="89">
        <f>SUM(C861,J861,T861,AD861,)</f>
        <v>4</v>
      </c>
    </row>
    <row r="862">
      <c r="A862" s="61" t="str">
        <f>DATA!A861</f>
        <v>KU (KU.Ružomberok)</v>
      </c>
      <c r="B862" s="97" t="str">
        <f>DATA!C861&amp;" - "&amp;DATA!B861</f>
        <v>Výtvarník - SN1</v>
      </c>
      <c r="C862" s="84">
        <f>SUM(D862:I862)</f>
        <v>0</v>
      </c>
      <c r="D862" s="13">
        <v>0</v>
      </c>
      <c r="E862" s="13">
        <v>0</v>
      </c>
      <c r="F862" s="13">
        <v>0</v>
      </c>
      <c r="G862" s="13">
        <v>0</v>
      </c>
      <c r="H862" s="13">
        <v>0</v>
      </c>
      <c r="I862" s="13">
        <v>0</v>
      </c>
      <c r="J862" s="84">
        <f>SUM(K862:S862)</f>
        <v>0</v>
      </c>
      <c r="K862" s="13">
        <v>0</v>
      </c>
      <c r="L862" s="13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 s="84">
        <f>SUM(U862:AC862)</f>
        <v>7</v>
      </c>
      <c r="U862">
        <v>0</v>
      </c>
      <c r="V862">
        <v>0</v>
      </c>
      <c r="W862">
        <v>0</v>
      </c>
      <c r="X862">
        <v>7</v>
      </c>
      <c r="Y862">
        <v>0</v>
      </c>
      <c r="Z862">
        <v>0</v>
      </c>
      <c r="AA862">
        <v>0</v>
      </c>
      <c r="AB862">
        <v>0</v>
      </c>
      <c r="AC862">
        <v>0</v>
      </c>
      <c r="AD862" s="84">
        <v>0</v>
      </c>
      <c r="AE862" s="89">
        <f>SUM(C862,J862,T862,AD862,)</f>
        <v>7</v>
      </c>
    </row>
    <row r="863">
      <c r="A863" s="61" t="str">
        <f>DATA!A862</f>
        <v>KU (KU.Ružomberok)</v>
      </c>
      <c r="B863" s="97" t="str">
        <f>DATA!C862&amp;" - "&amp;DATA!B862</f>
        <v>Inštrumentalista - SN2</v>
      </c>
      <c r="C863" s="84">
        <f>SUM(D863:I863)</f>
        <v>0</v>
      </c>
      <c r="D863" s="13">
        <v>0</v>
      </c>
      <c r="E863" s="13">
        <v>0</v>
      </c>
      <c r="F863" s="13">
        <v>0</v>
      </c>
      <c r="G863" s="13">
        <v>0</v>
      </c>
      <c r="H863" s="13">
        <v>0</v>
      </c>
      <c r="I863" s="13">
        <v>0</v>
      </c>
      <c r="J863" s="84">
        <f>SUM(K863:S863)</f>
        <v>0</v>
      </c>
      <c r="K863" s="13">
        <v>0</v>
      </c>
      <c r="L863" s="1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 s="84">
        <f>SUM(U863:AC863)</f>
        <v>1</v>
      </c>
      <c r="U863">
        <v>0</v>
      </c>
      <c r="V863">
        <v>0</v>
      </c>
      <c r="W863">
        <v>0</v>
      </c>
      <c r="X863">
        <v>0</v>
      </c>
      <c r="Y863">
        <v>1</v>
      </c>
      <c r="Z863">
        <v>0</v>
      </c>
      <c r="AA863">
        <v>0</v>
      </c>
      <c r="AB863">
        <v>0</v>
      </c>
      <c r="AC863">
        <v>0</v>
      </c>
      <c r="AD863" s="84">
        <v>0</v>
      </c>
      <c r="AE863" s="89">
        <f>SUM(C863,J863,T863,AD863,)</f>
        <v>1</v>
      </c>
    </row>
    <row r="864">
      <c r="A864" s="61" t="str">
        <f>DATA!A863</f>
        <v>KU (KU.Ružomberok)</v>
      </c>
      <c r="B864" s="97" t="str">
        <f>DATA!C863&amp;" - "&amp;DATA!B863</f>
        <v>Inštrumentalista - sólista - SN2</v>
      </c>
      <c r="C864" s="84">
        <f>SUM(D864:I864)</f>
        <v>0</v>
      </c>
      <c r="D864" s="13">
        <v>0</v>
      </c>
      <c r="E864" s="13">
        <v>0</v>
      </c>
      <c r="F864" s="13">
        <v>0</v>
      </c>
      <c r="G864" s="13">
        <v>0</v>
      </c>
      <c r="H864" s="13">
        <v>0</v>
      </c>
      <c r="I864" s="13">
        <v>0</v>
      </c>
      <c r="J864" s="84">
        <f>SUM(K864:S864)</f>
        <v>0</v>
      </c>
      <c r="K864" s="13">
        <v>0</v>
      </c>
      <c r="L864" s="13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 s="84">
        <f>SUM(U864:AC864)</f>
        <v>1</v>
      </c>
      <c r="U864">
        <v>0</v>
      </c>
      <c r="V864">
        <v>0</v>
      </c>
      <c r="W864">
        <v>0</v>
      </c>
      <c r="X864">
        <v>0</v>
      </c>
      <c r="Y864">
        <v>1</v>
      </c>
      <c r="Z864">
        <v>0</v>
      </c>
      <c r="AA864">
        <v>0</v>
      </c>
      <c r="AB864">
        <v>0</v>
      </c>
      <c r="AC864">
        <v>0</v>
      </c>
      <c r="AD864" s="84">
        <v>0</v>
      </c>
      <c r="AE864" s="89">
        <f>SUM(C864,J864,T864,AD864,)</f>
        <v>1</v>
      </c>
    </row>
    <row r="865">
      <c r="A865" s="61" t="str">
        <f>DATA!A864</f>
        <v>KU (KU.Ružomberok)</v>
      </c>
      <c r="B865" s="97" t="str">
        <f>DATA!C864&amp;" - "&amp;DATA!B864</f>
        <v>Inštrumentalista - SN3</v>
      </c>
      <c r="C865" s="84">
        <f>SUM(D865:I865)</f>
        <v>0</v>
      </c>
      <c r="D865" s="13">
        <v>0</v>
      </c>
      <c r="E865" s="13">
        <v>0</v>
      </c>
      <c r="F865" s="13">
        <v>0</v>
      </c>
      <c r="G865" s="13">
        <v>0</v>
      </c>
      <c r="H865" s="13">
        <v>0</v>
      </c>
      <c r="I865" s="13">
        <v>0</v>
      </c>
      <c r="J865" s="84">
        <f>SUM(K865:S865)</f>
        <v>0</v>
      </c>
      <c r="K865" s="13">
        <v>0</v>
      </c>
      <c r="L865" s="13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 s="84">
        <f>SUM(U865:AC865)</f>
        <v>6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6</v>
      </c>
      <c r="AA865">
        <v>0</v>
      </c>
      <c r="AB865">
        <v>0</v>
      </c>
      <c r="AC865">
        <v>0</v>
      </c>
      <c r="AD865" s="84">
        <v>0</v>
      </c>
      <c r="AE865" s="89">
        <f>SUM(C865,J865,T865,AD865,)</f>
        <v>6</v>
      </c>
    </row>
    <row r="866">
      <c r="A866" s="61" t="str">
        <f>DATA!A865</f>
        <v>KU (KU.Ružomberok)</v>
      </c>
      <c r="B866" s="97" t="str">
        <f>DATA!C865&amp;" - "&amp;DATA!B865</f>
        <v>Inštrumentalista - sólista - SN3</v>
      </c>
      <c r="C866" s="84">
        <f>SUM(D866:I866)</f>
        <v>0</v>
      </c>
      <c r="D866" s="13">
        <v>0</v>
      </c>
      <c r="E866" s="13">
        <v>0</v>
      </c>
      <c r="F866" s="13">
        <v>0</v>
      </c>
      <c r="G866" s="13">
        <v>0</v>
      </c>
      <c r="H866" s="13">
        <v>0</v>
      </c>
      <c r="I866" s="13">
        <v>0</v>
      </c>
      <c r="J866" s="84">
        <f>SUM(K866:S866)</f>
        <v>0</v>
      </c>
      <c r="K866" s="13">
        <v>0</v>
      </c>
      <c r="L866" s="13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 s="84">
        <f>SUM(U866:AC866)</f>
        <v>18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18</v>
      </c>
      <c r="AA866">
        <v>0</v>
      </c>
      <c r="AB866">
        <v>0</v>
      </c>
      <c r="AC866">
        <v>0</v>
      </c>
      <c r="AD866" s="84">
        <v>0</v>
      </c>
      <c r="AE866" s="89">
        <f>SUM(C866,J866,T866,AD866,)</f>
        <v>18</v>
      </c>
    </row>
    <row r="867">
      <c r="A867" s="61" t="str">
        <f>DATA!A866</f>
        <v>KU (KU.Ružomberok)</v>
      </c>
      <c r="B867" s="97" t="str">
        <f>DATA!C866&amp;" - "&amp;DATA!B866</f>
        <v>Spevák - SN3</v>
      </c>
      <c r="C867" s="84">
        <f>SUM(D867:I867)</f>
        <v>0</v>
      </c>
      <c r="D867" s="13">
        <v>0</v>
      </c>
      <c r="E867" s="13">
        <v>0</v>
      </c>
      <c r="F867" s="13">
        <v>0</v>
      </c>
      <c r="G867" s="13">
        <v>0</v>
      </c>
      <c r="H867" s="13">
        <v>0</v>
      </c>
      <c r="I867" s="13">
        <v>0</v>
      </c>
      <c r="J867" s="84">
        <f>SUM(K867:S867)</f>
        <v>0</v>
      </c>
      <c r="K867" s="13">
        <v>0</v>
      </c>
      <c r="L867" s="13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 s="84">
        <f>SUM(U867:AC867)</f>
        <v>1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1</v>
      </c>
      <c r="AA867">
        <v>0</v>
      </c>
      <c r="AB867">
        <v>0</v>
      </c>
      <c r="AC867">
        <v>0</v>
      </c>
      <c r="AD867" s="84">
        <v>0</v>
      </c>
      <c r="AE867" s="89">
        <f>SUM(C867,J867,T867,AD867,)</f>
        <v>1</v>
      </c>
    </row>
    <row r="868">
      <c r="A868" s="61" t="str">
        <f>DATA!A867</f>
        <v>KU (KU.Ružomberok)</v>
      </c>
      <c r="B868" s="97" t="str">
        <f>DATA!C867&amp;" - "&amp;DATA!B867</f>
        <v>Spevák - sólista - SN3</v>
      </c>
      <c r="C868" s="84">
        <f>SUM(D868:I868)</f>
        <v>0</v>
      </c>
      <c r="D868" s="13">
        <v>0</v>
      </c>
      <c r="E868" s="13">
        <v>0</v>
      </c>
      <c r="F868" s="13">
        <v>0</v>
      </c>
      <c r="G868" s="13">
        <v>0</v>
      </c>
      <c r="H868" s="13">
        <v>0</v>
      </c>
      <c r="I868" s="13">
        <v>0</v>
      </c>
      <c r="J868" s="84">
        <f>SUM(K868:S868)</f>
        <v>0</v>
      </c>
      <c r="K868" s="13">
        <v>0</v>
      </c>
      <c r="L868" s="13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 s="84">
        <f>SUM(U868:AC868)</f>
        <v>12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12</v>
      </c>
      <c r="AA868">
        <v>0</v>
      </c>
      <c r="AB868">
        <v>0</v>
      </c>
      <c r="AC868">
        <v>0</v>
      </c>
      <c r="AD868" s="84">
        <v>0</v>
      </c>
      <c r="AE868" s="89">
        <f>SUM(C868,J868,T868,AD868,)</f>
        <v>12</v>
      </c>
    </row>
    <row r="869">
      <c r="A869" s="61" t="str">
        <f>DATA!A868</f>
        <v>KU (KU.Ružomberok)</v>
      </c>
      <c r="B869" s="97" t="str">
        <f>DATA!C868&amp;" - "&amp;DATA!B868</f>
        <v>Inštrumentalista - SR1</v>
      </c>
      <c r="C869" s="84">
        <f>SUM(D869:I869)</f>
        <v>0</v>
      </c>
      <c r="D869" s="13">
        <v>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  <c r="J869" s="84">
        <f>SUM(K869:S869)</f>
        <v>0</v>
      </c>
      <c r="K869" s="13">
        <v>0</v>
      </c>
      <c r="L869" s="13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 s="84">
        <f>SUM(U869:AC869)</f>
        <v>2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2</v>
      </c>
      <c r="AB869">
        <v>0</v>
      </c>
      <c r="AC869">
        <v>0</v>
      </c>
      <c r="AD869" s="84">
        <v>0</v>
      </c>
      <c r="AE869" s="89">
        <f>SUM(C869,J869,T869,AD869,)</f>
        <v>2</v>
      </c>
    </row>
    <row r="870">
      <c r="A870" s="61" t="str">
        <f>DATA!A869</f>
        <v>KU (KU.Ružomberok)</v>
      </c>
      <c r="B870" s="97" t="str">
        <f>DATA!C869&amp;" - "&amp;DATA!B869</f>
        <v>Inštrumentalista - sólista - SR1</v>
      </c>
      <c r="C870" s="84">
        <f>SUM(D870:I870)</f>
        <v>0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84">
        <f>SUM(K870:S870)</f>
        <v>0</v>
      </c>
      <c r="K870" s="13">
        <v>0</v>
      </c>
      <c r="L870" s="13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 s="84">
        <f>SUM(U870:AC870)</f>
        <v>7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7</v>
      </c>
      <c r="AB870">
        <v>0</v>
      </c>
      <c r="AC870">
        <v>0</v>
      </c>
      <c r="AD870" s="84">
        <v>0</v>
      </c>
      <c r="AE870" s="89">
        <f>SUM(C870,J870,T870,AD870,)</f>
        <v>7</v>
      </c>
    </row>
    <row r="871">
      <c r="A871" s="61" t="str">
        <f>DATA!A870</f>
        <v>KU (KU.Ružomberok)</v>
      </c>
      <c r="B871" s="97" t="str">
        <f>DATA!C870&amp;" - "&amp;DATA!B870</f>
        <v>Inštrumentalista - SR2</v>
      </c>
      <c r="C871" s="84">
        <f>SUM(D871:I871)</f>
        <v>0</v>
      </c>
      <c r="D871" s="13">
        <v>0</v>
      </c>
      <c r="E871" s="13">
        <v>0</v>
      </c>
      <c r="F871" s="13">
        <v>0</v>
      </c>
      <c r="G871" s="13">
        <v>0</v>
      </c>
      <c r="H871" s="13">
        <v>0</v>
      </c>
      <c r="I871" s="13">
        <v>0</v>
      </c>
      <c r="J871" s="84">
        <f>SUM(K871:S871)</f>
        <v>0</v>
      </c>
      <c r="K871" s="13">
        <v>0</v>
      </c>
      <c r="L871" s="13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 s="84">
        <f>SUM(U871:AC871)</f>
        <v>1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1</v>
      </c>
      <c r="AC871">
        <v>0</v>
      </c>
      <c r="AD871" s="84">
        <v>0</v>
      </c>
      <c r="AE871" s="89">
        <f>SUM(C871,J871,T871,AD871,)</f>
        <v>1</v>
      </c>
    </row>
    <row r="872">
      <c r="A872" s="61" t="str">
        <f>DATA!A871</f>
        <v>KU (KU.Ružomberok)</v>
      </c>
      <c r="B872" s="97" t="str">
        <f>DATA!C871&amp;" - "&amp;DATA!B871</f>
        <v>Výtvarník - SR2</v>
      </c>
      <c r="C872" s="84">
        <f>SUM(D872:I872)</f>
        <v>0</v>
      </c>
      <c r="D872" s="13">
        <v>0</v>
      </c>
      <c r="E872" s="13">
        <v>0</v>
      </c>
      <c r="F872" s="13">
        <v>0</v>
      </c>
      <c r="G872" s="13">
        <v>0</v>
      </c>
      <c r="H872" s="13">
        <v>0</v>
      </c>
      <c r="I872" s="13">
        <v>0</v>
      </c>
      <c r="J872" s="84">
        <f>SUM(K872:S872)</f>
        <v>0</v>
      </c>
      <c r="K872" s="13">
        <v>0</v>
      </c>
      <c r="L872" s="13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 s="84">
        <f>SUM(U872:AC872)</f>
        <v>1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1</v>
      </c>
      <c r="AC872">
        <v>0</v>
      </c>
      <c r="AD872" s="84">
        <v>0</v>
      </c>
      <c r="AE872" s="89">
        <f>SUM(C872,J872,T872,AD872,)</f>
        <v>1</v>
      </c>
    </row>
    <row r="873">
      <c r="A873" s="61" t="str">
        <f>DATA!A872</f>
        <v>KU (KU.Ružomberok)</v>
      </c>
      <c r="B873" s="97" t="str">
        <f>DATA!C872&amp;" - "&amp;DATA!B872</f>
        <v>Dirigent - SR3</v>
      </c>
      <c r="C873" s="84">
        <f>SUM(D873:I873)</f>
        <v>0</v>
      </c>
      <c r="D873" s="13">
        <v>0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84">
        <f>SUM(K873:S873)</f>
        <v>0</v>
      </c>
      <c r="K873" s="13">
        <v>0</v>
      </c>
      <c r="L873" s="1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 s="84">
        <f>SUM(U873:AC873)</f>
        <v>27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27</v>
      </c>
      <c r="AD873" s="84">
        <v>0</v>
      </c>
      <c r="AE873" s="89">
        <f>SUM(C873,J873,T873,AD873,)</f>
        <v>27</v>
      </c>
    </row>
    <row r="874">
      <c r="A874" s="61" t="str">
        <f>DATA!A873</f>
        <v>KU (KU.Ružomberok)</v>
      </c>
      <c r="B874" s="97" t="str">
        <f>DATA!C873&amp;" - "&amp;DATA!B873</f>
        <v>Inštrumentalista - SR3</v>
      </c>
      <c r="C874" s="84">
        <f>SUM(D874:I874)</f>
        <v>0</v>
      </c>
      <c r="D874" s="13">
        <v>0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84">
        <f>SUM(K874:S874)</f>
        <v>0</v>
      </c>
      <c r="K874" s="13">
        <v>0</v>
      </c>
      <c r="L874" s="13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 s="84">
        <f>SUM(U874:AC874)</f>
        <v>21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21</v>
      </c>
      <c r="AD874" s="84">
        <v>0</v>
      </c>
      <c r="AE874" s="89">
        <f>SUM(C874,J874,T874,AD874,)</f>
        <v>21</v>
      </c>
    </row>
    <row r="875">
      <c r="A875" s="61" t="str">
        <f>DATA!A874</f>
        <v>KU (KU.Ružomberok)</v>
      </c>
      <c r="B875" s="97" t="str">
        <f>DATA!C874&amp;" - "&amp;DATA!B874</f>
        <v>Inštrumentalista - sólista - SR3</v>
      </c>
      <c r="C875" s="84">
        <f>SUM(D875:I875)</f>
        <v>0</v>
      </c>
      <c r="D875" s="13">
        <v>0</v>
      </c>
      <c r="E875" s="13">
        <v>0</v>
      </c>
      <c r="F875" s="13">
        <v>0</v>
      </c>
      <c r="G875" s="13">
        <v>0</v>
      </c>
      <c r="H875" s="13">
        <v>0</v>
      </c>
      <c r="I875" s="13">
        <v>0</v>
      </c>
      <c r="J875" s="84">
        <f>SUM(K875:S875)</f>
        <v>0</v>
      </c>
      <c r="K875" s="13">
        <v>0</v>
      </c>
      <c r="L875" s="13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 s="84">
        <f>SUM(U875:AC875)</f>
        <v>47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47</v>
      </c>
      <c r="AD875" s="84">
        <v>0</v>
      </c>
      <c r="AE875" s="89">
        <f>SUM(C875,J875,T875,AD875,)</f>
        <v>47</v>
      </c>
    </row>
    <row r="876">
      <c r="A876" s="61" t="str">
        <f>DATA!A875</f>
        <v>KU (KU.Ružomberok)</v>
      </c>
      <c r="B876" s="97" t="str">
        <f>DATA!C875&amp;" - "&amp;DATA!B875</f>
        <v>Spevák - SR3</v>
      </c>
      <c r="C876" s="84">
        <f>SUM(D876:I876)</f>
        <v>0</v>
      </c>
      <c r="D876" s="13">
        <v>0</v>
      </c>
      <c r="E876" s="13">
        <v>0</v>
      </c>
      <c r="F876" s="13">
        <v>0</v>
      </c>
      <c r="G876" s="13">
        <v>0</v>
      </c>
      <c r="H876" s="13">
        <v>0</v>
      </c>
      <c r="I876" s="13">
        <v>0</v>
      </c>
      <c r="J876" s="84">
        <f>SUM(K876:S876)</f>
        <v>0</v>
      </c>
      <c r="K876" s="13">
        <v>0</v>
      </c>
      <c r="L876" s="13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 s="84">
        <f>SUM(U876:AC876)</f>
        <v>20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20</v>
      </c>
      <c r="AD876" s="84">
        <v>0</v>
      </c>
      <c r="AE876" s="89">
        <f>SUM(C876,J876,T876,AD876,)</f>
        <v>20</v>
      </c>
    </row>
    <row r="877">
      <c r="A877" s="61" t="str">
        <f>DATA!A876</f>
        <v>KU (KU.Ružomberok)</v>
      </c>
      <c r="B877" s="97" t="str">
        <f>DATA!C876&amp;" - "&amp;DATA!B876</f>
        <v>Spevák - sólista - SR3</v>
      </c>
      <c r="C877" s="84">
        <f>SUM(D877:I877)</f>
        <v>0</v>
      </c>
      <c r="D877" s="13">
        <v>0</v>
      </c>
      <c r="E877" s="13">
        <v>0</v>
      </c>
      <c r="F877" s="13">
        <v>0</v>
      </c>
      <c r="G877" s="13">
        <v>0</v>
      </c>
      <c r="H877" s="13">
        <v>0</v>
      </c>
      <c r="I877" s="13">
        <v>0</v>
      </c>
      <c r="J877" s="84">
        <f>SUM(K877:S877)</f>
        <v>0</v>
      </c>
      <c r="K877" s="13">
        <v>0</v>
      </c>
      <c r="L877" s="13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 s="84">
        <f>SUM(U877:AC877)</f>
        <v>21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21</v>
      </c>
      <c r="AD877" s="84">
        <v>0</v>
      </c>
      <c r="AE877" s="89">
        <f>SUM(C877,J877,T877,AD877,)</f>
        <v>21</v>
      </c>
    </row>
    <row r="878">
      <c r="A878" s="61" t="str">
        <f>DATA!A877</f>
        <v>KU (KU.Ružomberok)</v>
      </c>
      <c r="B878" s="97" t="str">
        <f>DATA!C877&amp;" - "&amp;DATA!B877</f>
        <v>Výtvarník - SR3</v>
      </c>
      <c r="C878" s="84">
        <f>SUM(D878:I878)</f>
        <v>0</v>
      </c>
      <c r="D878" s="13">
        <v>0</v>
      </c>
      <c r="E878" s="13">
        <v>0</v>
      </c>
      <c r="F878" s="13">
        <v>0</v>
      </c>
      <c r="G878" s="13">
        <v>0</v>
      </c>
      <c r="H878" s="13">
        <v>0</v>
      </c>
      <c r="I878" s="13">
        <v>0</v>
      </c>
      <c r="J878" s="84">
        <f>SUM(K878:S878)</f>
        <v>0</v>
      </c>
      <c r="K878" s="13">
        <v>0</v>
      </c>
      <c r="L878" s="13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 s="84">
        <f>SUM(U878:AC878)</f>
        <v>2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2</v>
      </c>
      <c r="AD878" s="84">
        <v>0</v>
      </c>
      <c r="AE878" s="89">
        <f>SUM(C878,J878,T878,AD878,)</f>
        <v>2</v>
      </c>
    </row>
    <row r="879">
      <c r="A879" s="61" t="str">
        <f>DATA!A878</f>
        <v>KU (KU.Ružomberok)</v>
      </c>
      <c r="B879" s="97" t="str">
        <f>DATA!C878&amp;" - "&amp;DATA!B878</f>
        <v>Zbormajster - SR3</v>
      </c>
      <c r="C879" s="84">
        <f>SUM(D879:I879)</f>
        <v>0</v>
      </c>
      <c r="D879" s="13">
        <v>0</v>
      </c>
      <c r="E879" s="13">
        <v>0</v>
      </c>
      <c r="F879" s="13">
        <v>0</v>
      </c>
      <c r="G879" s="13">
        <v>0</v>
      </c>
      <c r="H879" s="13">
        <v>0</v>
      </c>
      <c r="I879" s="13">
        <v>0</v>
      </c>
      <c r="J879" s="84">
        <f>SUM(K879:S879)</f>
        <v>0</v>
      </c>
      <c r="K879" s="13">
        <v>0</v>
      </c>
      <c r="L879" s="13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 s="84">
        <f>SUM(U879:AC879)</f>
        <v>6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6</v>
      </c>
      <c r="AD879" s="84">
        <v>0</v>
      </c>
      <c r="AE879" s="89">
        <f>SUM(C879,J879,T879,AD879,)</f>
        <v>6</v>
      </c>
    </row>
    <row r="880">
      <c r="A880" s="61" t="str">
        <f>DATA!A879</f>
        <v>KU (KU.Ružomberok)</v>
      </c>
      <c r="B880" s="97" t="str">
        <f>DATA!C879&amp;" - "&amp;DATA!B879</f>
        <v>Výtvarník - ZN1</v>
      </c>
      <c r="C880" s="84">
        <f>SUM(D880:I880)</f>
        <v>0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v>0</v>
      </c>
      <c r="J880" s="84">
        <f>SUM(K880:S880)</f>
        <v>1</v>
      </c>
      <c r="K880" s="13">
        <v>0</v>
      </c>
      <c r="L880" s="13">
        <v>0</v>
      </c>
      <c r="M880">
        <v>0</v>
      </c>
      <c r="N880">
        <v>1</v>
      </c>
      <c r="O880">
        <v>0</v>
      </c>
      <c r="P880">
        <v>0</v>
      </c>
      <c r="Q880">
        <v>0</v>
      </c>
      <c r="R880">
        <v>0</v>
      </c>
      <c r="S880">
        <v>0</v>
      </c>
      <c r="T880" s="84">
        <f>SUM(U880:AC880)</f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 s="84">
        <v>0</v>
      </c>
      <c r="AE880" s="89">
        <f>SUM(C880,J880,T880,AD880,)</f>
        <v>1</v>
      </c>
    </row>
    <row r="881">
      <c r="A881" s="61" t="str">
        <f>DATA!A880</f>
        <v>STU v Bratislave (STUBA)</v>
      </c>
      <c r="B881" s="97" t="str">
        <f>DATA!C880&amp;" - "&amp;DATA!B880</f>
        <v>Autor 3D modelov - EM1</v>
      </c>
      <c r="C881" s="84">
        <f>SUM(D881:I881)</f>
        <v>1</v>
      </c>
      <c r="D881" s="13">
        <v>1</v>
      </c>
      <c r="E881" s="13">
        <v>0</v>
      </c>
      <c r="F881" s="13">
        <v>0</v>
      </c>
      <c r="G881" s="13">
        <v>0</v>
      </c>
      <c r="H881" s="13">
        <v>0</v>
      </c>
      <c r="I881" s="13">
        <v>0</v>
      </c>
      <c r="J881" s="84">
        <f>SUM(K881:S881)</f>
        <v>0</v>
      </c>
      <c r="K881" s="13">
        <v>0</v>
      </c>
      <c r="L881" s="13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 s="84">
        <f>SUM(U881:AC881)</f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 s="84">
        <v>0</v>
      </c>
      <c r="AE881" s="89">
        <f>SUM(C881,J881,T881,AD881,)</f>
        <v>1</v>
      </c>
    </row>
    <row r="882">
      <c r="A882" s="61" t="str">
        <f>DATA!A881</f>
        <v>STU v Bratislave (STUBA)</v>
      </c>
      <c r="B882" s="97" t="str">
        <f>DATA!C881&amp;" - "&amp;DATA!B881</f>
        <v>Dizajnér - EM1</v>
      </c>
      <c r="C882" s="84">
        <f>SUM(D882:I882)</f>
        <v>1</v>
      </c>
      <c r="D882" s="13">
        <v>1</v>
      </c>
      <c r="E882" s="13">
        <v>0</v>
      </c>
      <c r="F882" s="13">
        <v>0</v>
      </c>
      <c r="G882" s="13">
        <v>0</v>
      </c>
      <c r="H882" s="13">
        <v>0</v>
      </c>
      <c r="I882" s="13">
        <v>0</v>
      </c>
      <c r="J882" s="84">
        <f>SUM(K882:S882)</f>
        <v>0</v>
      </c>
      <c r="K882" s="13">
        <v>0</v>
      </c>
      <c r="L882" s="13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 s="84">
        <f>SUM(U882:AC882)</f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 s="84">
        <v>0</v>
      </c>
      <c r="AE882" s="89">
        <f>SUM(C882,J882,T882,AD882,)</f>
        <v>1</v>
      </c>
    </row>
    <row r="883">
      <c r="A883" s="61" t="str">
        <f>DATA!A882</f>
        <v>STU v Bratislave (STUBA)</v>
      </c>
      <c r="B883" s="97" t="str">
        <f>DATA!C882&amp;" - "&amp;DATA!B882</f>
        <v>Režisér - EM1</v>
      </c>
      <c r="C883" s="84">
        <f>SUM(D883:I883)</f>
        <v>1</v>
      </c>
      <c r="D883" s="13">
        <v>1</v>
      </c>
      <c r="E883" s="13">
        <v>0</v>
      </c>
      <c r="F883" s="13">
        <v>0</v>
      </c>
      <c r="G883" s="13">
        <v>0</v>
      </c>
      <c r="H883" s="13">
        <v>0</v>
      </c>
      <c r="I883" s="13">
        <v>0</v>
      </c>
      <c r="J883" s="84">
        <f>SUM(K883:S883)</f>
        <v>0</v>
      </c>
      <c r="K883" s="13">
        <v>0</v>
      </c>
      <c r="L883" s="1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 s="84">
        <f>SUM(U883:AC883)</f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 s="84">
        <v>0</v>
      </c>
      <c r="AE883" s="89">
        <f>SUM(C883,J883,T883,AD883,)</f>
        <v>1</v>
      </c>
    </row>
    <row r="884">
      <c r="A884" s="61" t="str">
        <f>DATA!A883</f>
        <v>STU v Bratislave (STUBA)</v>
      </c>
      <c r="B884" s="97" t="str">
        <f>DATA!C883&amp;" - "&amp;DATA!B883</f>
        <v>Scénograf - EM1</v>
      </c>
      <c r="C884" s="84">
        <f>SUM(D884:I884)</f>
        <v>2</v>
      </c>
      <c r="D884" s="13">
        <v>2</v>
      </c>
      <c r="E884" s="13">
        <v>0</v>
      </c>
      <c r="F884" s="13">
        <v>0</v>
      </c>
      <c r="G884" s="13">
        <v>0</v>
      </c>
      <c r="H884" s="13">
        <v>0</v>
      </c>
      <c r="I884" s="13">
        <v>0</v>
      </c>
      <c r="J884" s="84">
        <f>SUM(K884:S884)</f>
        <v>0</v>
      </c>
      <c r="K884" s="13">
        <v>0</v>
      </c>
      <c r="L884" s="13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 s="84">
        <f>SUM(U884:AC884)</f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 s="84">
        <v>0</v>
      </c>
      <c r="AE884" s="89">
        <f>SUM(C884,J884,T884,AD884,)</f>
        <v>2</v>
      </c>
    </row>
    <row r="885">
      <c r="A885" s="61" t="str">
        <f>DATA!A884</f>
        <v>STU v Bratislave (STUBA)</v>
      </c>
      <c r="B885" s="97" t="str">
        <f>DATA!C884&amp;" - "&amp;DATA!B884</f>
        <v>Výtvarník - EM1</v>
      </c>
      <c r="C885" s="84">
        <f>SUM(D885:I885)</f>
        <v>5</v>
      </c>
      <c r="D885" s="13">
        <v>5</v>
      </c>
      <c r="E885" s="13">
        <v>0</v>
      </c>
      <c r="F885" s="13">
        <v>0</v>
      </c>
      <c r="G885" s="13">
        <v>0</v>
      </c>
      <c r="H885" s="13">
        <v>0</v>
      </c>
      <c r="I885" s="13">
        <v>0</v>
      </c>
      <c r="J885" s="84">
        <f>SUM(K885:S885)</f>
        <v>0</v>
      </c>
      <c r="K885" s="13">
        <v>0</v>
      </c>
      <c r="L885" s="13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 s="84">
        <f>SUM(U885:AC885)</f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 s="84">
        <v>0</v>
      </c>
      <c r="AE885" s="89">
        <f>SUM(C885,J885,T885,AD885,)</f>
        <v>5</v>
      </c>
    </row>
    <row r="886">
      <c r="A886" s="61" t="str">
        <f>DATA!A885</f>
        <v>STU v Bratislave (STUBA)</v>
      </c>
      <c r="B886" s="97" t="str">
        <f>DATA!C885&amp;" - "&amp;DATA!B885</f>
        <v>Dizajnér - EM2</v>
      </c>
      <c r="C886" s="84">
        <f>SUM(D886:I886)</f>
        <v>1</v>
      </c>
      <c r="D886" s="13">
        <v>0</v>
      </c>
      <c r="E886" s="13">
        <v>1</v>
      </c>
      <c r="F886" s="13">
        <v>0</v>
      </c>
      <c r="G886" s="13">
        <v>0</v>
      </c>
      <c r="H886" s="13">
        <v>0</v>
      </c>
      <c r="I886" s="13">
        <v>0</v>
      </c>
      <c r="J886" s="84">
        <f>SUM(K886:S886)</f>
        <v>0</v>
      </c>
      <c r="K886" s="13">
        <v>0</v>
      </c>
      <c r="L886" s="13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 s="84">
        <f>SUM(U886:AC886)</f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 s="84">
        <v>0</v>
      </c>
      <c r="AE886" s="89">
        <f>SUM(C886,J886,T886,AD886,)</f>
        <v>1</v>
      </c>
    </row>
    <row r="887">
      <c r="A887" s="61" t="str">
        <f>DATA!A886</f>
        <v>STU v Bratislave (STUBA)</v>
      </c>
      <c r="B887" s="97" t="str">
        <f>DATA!C886&amp;" - "&amp;DATA!B886</f>
        <v>Dizajnér - EM3</v>
      </c>
      <c r="C887" s="84">
        <f>SUM(D887:I887)</f>
        <v>2</v>
      </c>
      <c r="D887" s="13">
        <v>0</v>
      </c>
      <c r="E887" s="13">
        <v>0</v>
      </c>
      <c r="F887" s="13">
        <v>2</v>
      </c>
      <c r="G887" s="13">
        <v>0</v>
      </c>
      <c r="H887" s="13">
        <v>0</v>
      </c>
      <c r="I887" s="13">
        <v>0</v>
      </c>
      <c r="J887" s="84">
        <f>SUM(K887:S887)</f>
        <v>0</v>
      </c>
      <c r="K887" s="13">
        <v>0</v>
      </c>
      <c r="L887" s="13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 s="84">
        <f>SUM(U887:AC887)</f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 s="84">
        <v>0</v>
      </c>
      <c r="AE887" s="89">
        <f>SUM(C887,J887,T887,AD887,)</f>
        <v>2</v>
      </c>
    </row>
    <row r="888">
      <c r="A888" s="61" t="str">
        <f>DATA!A887</f>
        <v>STU v Bratislave (STUBA)</v>
      </c>
      <c r="B888" s="97" t="str">
        <f>DATA!C887&amp;" - "&amp;DATA!B887</f>
        <v>Herec - EN1</v>
      </c>
      <c r="C888" s="84">
        <f>SUM(D888:I888)</f>
        <v>1</v>
      </c>
      <c r="D888" s="13">
        <v>0</v>
      </c>
      <c r="E888" s="13">
        <v>0</v>
      </c>
      <c r="F888" s="13">
        <v>0</v>
      </c>
      <c r="G888" s="13">
        <v>1</v>
      </c>
      <c r="H888" s="13">
        <v>0</v>
      </c>
      <c r="I888" s="13">
        <v>0</v>
      </c>
      <c r="J888" s="84">
        <f>SUM(K888:S888)</f>
        <v>0</v>
      </c>
      <c r="K888" s="13">
        <v>0</v>
      </c>
      <c r="L888" s="13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 s="84">
        <f>SUM(U888:AC888)</f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 s="84">
        <v>0</v>
      </c>
      <c r="AE888" s="89">
        <f>SUM(C888,J888,T888,AD888,)</f>
        <v>1</v>
      </c>
    </row>
    <row r="889">
      <c r="A889" s="61" t="str">
        <f>DATA!A888</f>
        <v>STU v Bratislave (STUBA)</v>
      </c>
      <c r="B889" s="97" t="str">
        <f>DATA!C888&amp;" - "&amp;DATA!B888</f>
        <v>Scénograf - EN1</v>
      </c>
      <c r="C889" s="84">
        <f>SUM(D889:I889)</f>
        <v>1</v>
      </c>
      <c r="D889" s="13">
        <v>0</v>
      </c>
      <c r="E889" s="13">
        <v>0</v>
      </c>
      <c r="F889" s="13">
        <v>0</v>
      </c>
      <c r="G889" s="13">
        <v>1</v>
      </c>
      <c r="H889" s="13">
        <v>0</v>
      </c>
      <c r="I889" s="13">
        <v>0</v>
      </c>
      <c r="J889" s="84">
        <f>SUM(K889:S889)</f>
        <v>0</v>
      </c>
      <c r="K889" s="13">
        <v>0</v>
      </c>
      <c r="L889" s="13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 s="84">
        <f>SUM(U889:AC889)</f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 s="84">
        <v>0</v>
      </c>
      <c r="AE889" s="89">
        <f>SUM(C889,J889,T889,AD889,)</f>
        <v>1</v>
      </c>
    </row>
    <row r="890">
      <c r="A890" s="61" t="str">
        <f>DATA!A889</f>
        <v>STU v Bratislave (STUBA)</v>
      </c>
      <c r="B890" s="97" t="str">
        <f>DATA!C889&amp;" - "&amp;DATA!B889</f>
        <v>Architekt - I</v>
      </c>
      <c r="C890" s="84">
        <f>SUM(D890:I890)</f>
        <v>0</v>
      </c>
      <c r="D890" s="13">
        <v>0</v>
      </c>
      <c r="E890" s="13">
        <v>0</v>
      </c>
      <c r="F890" s="13">
        <v>0</v>
      </c>
      <c r="G890" s="13">
        <v>0</v>
      </c>
      <c r="H890" s="13">
        <v>0</v>
      </c>
      <c r="I890" s="13">
        <v>0</v>
      </c>
      <c r="J890" s="84">
        <f>SUM(K890:S890)</f>
        <v>0</v>
      </c>
      <c r="K890" s="13">
        <v>0</v>
      </c>
      <c r="L890" s="13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 s="84">
        <f>SUM(U890:AC890)</f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 s="84">
        <v>1</v>
      </c>
      <c r="AE890" s="89">
        <f>SUM(C890,J890,T890,AD890,)</f>
        <v>1</v>
      </c>
    </row>
    <row r="891">
      <c r="A891" s="61" t="str">
        <f>DATA!A890</f>
        <v>STU v Bratislave (STUBA)</v>
      </c>
      <c r="B891" s="97" t="str">
        <f>DATA!C890&amp;" - "&amp;DATA!B890</f>
        <v>Architekt - SM1</v>
      </c>
      <c r="C891" s="84">
        <f>SUM(D891:I891)</f>
        <v>0</v>
      </c>
      <c r="D891" s="13">
        <v>0</v>
      </c>
      <c r="E891" s="13">
        <v>0</v>
      </c>
      <c r="F891" s="13">
        <v>0</v>
      </c>
      <c r="G891" s="13">
        <v>0</v>
      </c>
      <c r="H891" s="13">
        <v>0</v>
      </c>
      <c r="I891" s="13">
        <v>0</v>
      </c>
      <c r="J891" s="84">
        <f>SUM(K891:S891)</f>
        <v>0</v>
      </c>
      <c r="K891" s="13">
        <v>0</v>
      </c>
      <c r="L891" s="13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 s="84">
        <f>SUM(U891:AC891)</f>
        <v>9</v>
      </c>
      <c r="U891">
        <v>9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 s="84">
        <v>0</v>
      </c>
      <c r="AE891" s="89">
        <f>SUM(C891,J891,T891,AD891,)</f>
        <v>9</v>
      </c>
    </row>
    <row r="892">
      <c r="A892" s="61" t="str">
        <f>DATA!A891</f>
        <v>STU v Bratislave (STUBA)</v>
      </c>
      <c r="B892" s="97" t="str">
        <f>DATA!C891&amp;" - "&amp;DATA!B891</f>
        <v>Dizajnér - SM1</v>
      </c>
      <c r="C892" s="84">
        <f>SUM(D892:I892)</f>
        <v>0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  <c r="I892" s="13">
        <v>0</v>
      </c>
      <c r="J892" s="84">
        <f>SUM(K892:S892)</f>
        <v>0</v>
      </c>
      <c r="K892" s="13">
        <v>0</v>
      </c>
      <c r="L892" s="13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 s="84">
        <f>SUM(U892:AC892)</f>
        <v>3</v>
      </c>
      <c r="U892">
        <v>3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 s="84">
        <v>0</v>
      </c>
      <c r="AE892" s="89">
        <f>SUM(C892,J892,T892,AD892,)</f>
        <v>3</v>
      </c>
    </row>
    <row r="893">
      <c r="A893" s="61" t="str">
        <f>DATA!A892</f>
        <v>STU v Bratislave (STUBA)</v>
      </c>
      <c r="B893" s="97" t="str">
        <f>DATA!C892&amp;" - "&amp;DATA!B892</f>
        <v>Scénograf - SM1</v>
      </c>
      <c r="C893" s="84">
        <f>SUM(D893:I893)</f>
        <v>0</v>
      </c>
      <c r="D893" s="13">
        <v>0</v>
      </c>
      <c r="E893" s="13">
        <v>0</v>
      </c>
      <c r="F893" s="13">
        <v>0</v>
      </c>
      <c r="G893" s="13">
        <v>0</v>
      </c>
      <c r="H893" s="13">
        <v>0</v>
      </c>
      <c r="I893" s="13">
        <v>0</v>
      </c>
      <c r="J893" s="84">
        <f>SUM(K893:S893)</f>
        <v>0</v>
      </c>
      <c r="K893" s="13">
        <v>0</v>
      </c>
      <c r="L893" s="1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 s="84">
        <f>SUM(U893:AC893)</f>
        <v>2</v>
      </c>
      <c r="U893">
        <v>2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 s="84">
        <v>0</v>
      </c>
      <c r="AE893" s="89">
        <f>SUM(C893,J893,T893,AD893,)</f>
        <v>2</v>
      </c>
    </row>
    <row r="894">
      <c r="A894" s="61" t="str">
        <f>DATA!A893</f>
        <v>STU v Bratislave (STUBA)</v>
      </c>
      <c r="B894" s="97" t="str">
        <f>DATA!C893&amp;" - "&amp;DATA!B893</f>
        <v>Výtvarník - SM1</v>
      </c>
      <c r="C894" s="84">
        <f>SUM(D894:I894)</f>
        <v>0</v>
      </c>
      <c r="D894" s="13">
        <v>0</v>
      </c>
      <c r="E894" s="13">
        <v>0</v>
      </c>
      <c r="F894" s="13">
        <v>0</v>
      </c>
      <c r="G894" s="13">
        <v>0</v>
      </c>
      <c r="H894" s="13">
        <v>0</v>
      </c>
      <c r="I894" s="13">
        <v>0</v>
      </c>
      <c r="J894" s="84">
        <f>SUM(K894:S894)</f>
        <v>0</v>
      </c>
      <c r="K894" s="13">
        <v>0</v>
      </c>
      <c r="L894" s="13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 s="84">
        <f>SUM(U894:AC894)</f>
        <v>15</v>
      </c>
      <c r="U894">
        <v>15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 s="84">
        <v>0</v>
      </c>
      <c r="AE894" s="89">
        <f>SUM(C894,J894,T894,AD894,)</f>
        <v>15</v>
      </c>
    </row>
    <row r="895">
      <c r="A895" s="61" t="str">
        <f>DATA!A894</f>
        <v>STU v Bratislave (STUBA)</v>
      </c>
      <c r="B895" s="97" t="str">
        <f>DATA!C894&amp;" - "&amp;DATA!B894</f>
        <v>Architekt - SM2</v>
      </c>
      <c r="C895" s="84">
        <f>SUM(D895:I895)</f>
        <v>0</v>
      </c>
      <c r="D895" s="13">
        <v>0</v>
      </c>
      <c r="E895" s="13">
        <v>0</v>
      </c>
      <c r="F895" s="13">
        <v>0</v>
      </c>
      <c r="G895" s="13">
        <v>0</v>
      </c>
      <c r="H895" s="13">
        <v>0</v>
      </c>
      <c r="I895" s="13">
        <v>0</v>
      </c>
      <c r="J895" s="84">
        <f>SUM(K895:S895)</f>
        <v>0</v>
      </c>
      <c r="K895" s="13">
        <v>0</v>
      </c>
      <c r="L895" s="13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 s="84">
        <f>SUM(U895:AC895)</f>
        <v>23</v>
      </c>
      <c r="U895">
        <v>0</v>
      </c>
      <c r="V895">
        <v>23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 s="84">
        <v>0</v>
      </c>
      <c r="AE895" s="89">
        <f>SUM(C895,J895,T895,AD895,)</f>
        <v>23</v>
      </c>
    </row>
    <row r="896">
      <c r="A896" s="61" t="str">
        <f>DATA!A895</f>
        <v>STU v Bratislave (STUBA)</v>
      </c>
      <c r="B896" s="97" t="str">
        <f>DATA!C895&amp;" - "&amp;DATA!B895</f>
        <v>Architekt - SM3</v>
      </c>
      <c r="C896" s="84">
        <f>SUM(D896:I896)</f>
        <v>0</v>
      </c>
      <c r="D896" s="13">
        <v>0</v>
      </c>
      <c r="E896" s="13">
        <v>0</v>
      </c>
      <c r="F896" s="13">
        <v>0</v>
      </c>
      <c r="G896" s="13">
        <v>0</v>
      </c>
      <c r="H896" s="13">
        <v>0</v>
      </c>
      <c r="I896" s="13">
        <v>0</v>
      </c>
      <c r="J896" s="84">
        <f>SUM(K896:S896)</f>
        <v>0</v>
      </c>
      <c r="K896" s="13">
        <v>0</v>
      </c>
      <c r="L896" s="13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 s="84">
        <f>SUM(U896:AC896)</f>
        <v>11</v>
      </c>
      <c r="U896">
        <v>0</v>
      </c>
      <c r="V896">
        <v>0</v>
      </c>
      <c r="W896">
        <v>11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 s="84">
        <v>0</v>
      </c>
      <c r="AE896" s="89">
        <f>SUM(C896,J896,T896,AD896,)</f>
        <v>11</v>
      </c>
    </row>
    <row r="897">
      <c r="A897" s="61" t="str">
        <f>DATA!A896</f>
        <v>STU v Bratislave (STUBA)</v>
      </c>
      <c r="B897" s="97" t="str">
        <f>DATA!C896&amp;" - "&amp;DATA!B896</f>
        <v>Dizajnér - SM3</v>
      </c>
      <c r="C897" s="84">
        <f>SUM(D897:I897)</f>
        <v>0</v>
      </c>
      <c r="D897" s="13">
        <v>0</v>
      </c>
      <c r="E897" s="13">
        <v>0</v>
      </c>
      <c r="F897" s="13">
        <v>0</v>
      </c>
      <c r="G897" s="13">
        <v>0</v>
      </c>
      <c r="H897" s="13">
        <v>0</v>
      </c>
      <c r="I897" s="13">
        <v>0</v>
      </c>
      <c r="J897" s="84">
        <f>SUM(K897:S897)</f>
        <v>0</v>
      </c>
      <c r="K897" s="13">
        <v>0</v>
      </c>
      <c r="L897" s="13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 s="84">
        <f>SUM(U897:AC897)</f>
        <v>9</v>
      </c>
      <c r="U897">
        <v>0</v>
      </c>
      <c r="V897">
        <v>0</v>
      </c>
      <c r="W897">
        <v>9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 s="84">
        <v>0</v>
      </c>
      <c r="AE897" s="89">
        <f>SUM(C897,J897,T897,AD897,)</f>
        <v>9</v>
      </c>
    </row>
    <row r="898">
      <c r="A898" s="61" t="str">
        <f>DATA!A897</f>
        <v>STU v Bratislave (STUBA)</v>
      </c>
      <c r="B898" s="97" t="str">
        <f>DATA!C897&amp;" - "&amp;DATA!B897</f>
        <v>Kurátor výstavy - SM3</v>
      </c>
      <c r="C898" s="84">
        <f>SUM(D898:I898)</f>
        <v>0</v>
      </c>
      <c r="D898" s="13">
        <v>0</v>
      </c>
      <c r="E898" s="13">
        <v>0</v>
      </c>
      <c r="F898" s="13">
        <v>0</v>
      </c>
      <c r="G898" s="13">
        <v>0</v>
      </c>
      <c r="H898" s="13">
        <v>0</v>
      </c>
      <c r="I898" s="13">
        <v>0</v>
      </c>
      <c r="J898" s="84">
        <f>SUM(K898:S898)</f>
        <v>0</v>
      </c>
      <c r="K898" s="13">
        <v>0</v>
      </c>
      <c r="L898" s="13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 s="84">
        <f>SUM(U898:AC898)</f>
        <v>11</v>
      </c>
      <c r="U898">
        <v>0</v>
      </c>
      <c r="V898">
        <v>0</v>
      </c>
      <c r="W898">
        <v>11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 s="84">
        <v>0</v>
      </c>
      <c r="AE898" s="89">
        <f>SUM(C898,J898,T898,AD898,)</f>
        <v>11</v>
      </c>
    </row>
    <row r="899">
      <c r="A899" s="61" t="str">
        <f>DATA!A898</f>
        <v>STU v Bratislave (STUBA)</v>
      </c>
      <c r="B899" s="97" t="str">
        <f>DATA!C898&amp;" - "&amp;DATA!B898</f>
        <v>Výtvarník - SM3</v>
      </c>
      <c r="C899" s="84">
        <f>SUM(D899:I899)</f>
        <v>0</v>
      </c>
      <c r="D899" s="13">
        <v>0</v>
      </c>
      <c r="E899" s="13">
        <v>0</v>
      </c>
      <c r="F899" s="13">
        <v>0</v>
      </c>
      <c r="G899" s="13">
        <v>0</v>
      </c>
      <c r="H899" s="13">
        <v>0</v>
      </c>
      <c r="I899" s="13">
        <v>0</v>
      </c>
      <c r="J899" s="84">
        <f>SUM(K899:S899)</f>
        <v>0</v>
      </c>
      <c r="K899" s="13">
        <v>0</v>
      </c>
      <c r="L899" s="13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 s="84">
        <f>SUM(U899:AC899)</f>
        <v>6</v>
      </c>
      <c r="U899">
        <v>0</v>
      </c>
      <c r="V899">
        <v>0</v>
      </c>
      <c r="W899">
        <v>6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 s="84">
        <v>0</v>
      </c>
      <c r="AE899" s="89">
        <f>SUM(C899,J899,T899,AD899,)</f>
        <v>6</v>
      </c>
    </row>
    <row r="900">
      <c r="A900" s="61" t="str">
        <f>DATA!A899</f>
        <v>STU v Bratislave (STUBA)</v>
      </c>
      <c r="B900" s="97" t="str">
        <f>DATA!C899&amp;" - "&amp;DATA!B899</f>
        <v>Architekt - SN1</v>
      </c>
      <c r="C900" s="84">
        <f>SUM(D900:I900)</f>
        <v>0</v>
      </c>
      <c r="D900" s="13">
        <v>0</v>
      </c>
      <c r="E900" s="13">
        <v>0</v>
      </c>
      <c r="F900" s="13">
        <v>0</v>
      </c>
      <c r="G900" s="13">
        <v>0</v>
      </c>
      <c r="H900" s="13">
        <v>0</v>
      </c>
      <c r="I900" s="13">
        <v>0</v>
      </c>
      <c r="J900" s="84">
        <f>SUM(K900:S900)</f>
        <v>0</v>
      </c>
      <c r="K900" s="13">
        <v>0</v>
      </c>
      <c r="L900" s="13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 s="84">
        <f>SUM(U900:AC900)</f>
        <v>16</v>
      </c>
      <c r="U900">
        <v>0</v>
      </c>
      <c r="V900">
        <v>0</v>
      </c>
      <c r="W900">
        <v>0</v>
      </c>
      <c r="X900">
        <v>16</v>
      </c>
      <c r="Y900">
        <v>0</v>
      </c>
      <c r="Z900">
        <v>0</v>
      </c>
      <c r="AA900">
        <v>0</v>
      </c>
      <c r="AB900">
        <v>0</v>
      </c>
      <c r="AC900">
        <v>0</v>
      </c>
      <c r="AD900" s="84">
        <v>0</v>
      </c>
      <c r="AE900" s="89">
        <f>SUM(C900,J900,T900,AD900,)</f>
        <v>16</v>
      </c>
    </row>
    <row r="901">
      <c r="A901" s="61" t="str">
        <f>DATA!A900</f>
        <v>STU v Bratislave (STUBA)</v>
      </c>
      <c r="B901" s="97" t="str">
        <f>DATA!C900&amp;" - "&amp;DATA!B900</f>
        <v>Autor konceptu - SN1</v>
      </c>
      <c r="C901" s="84">
        <f>SUM(D901:I901)</f>
        <v>0</v>
      </c>
      <c r="D901" s="13">
        <v>0</v>
      </c>
      <c r="E901" s="13">
        <v>0</v>
      </c>
      <c r="F901" s="13">
        <v>0</v>
      </c>
      <c r="G901" s="13">
        <v>0</v>
      </c>
      <c r="H901" s="13">
        <v>0</v>
      </c>
      <c r="I901" s="13">
        <v>0</v>
      </c>
      <c r="J901" s="84">
        <f>SUM(K901:S901)</f>
        <v>0</v>
      </c>
      <c r="K901" s="13">
        <v>0</v>
      </c>
      <c r="L901" s="13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 s="84">
        <f>SUM(U901:AC901)</f>
        <v>1</v>
      </c>
      <c r="U901">
        <v>0</v>
      </c>
      <c r="V901">
        <v>0</v>
      </c>
      <c r="W901">
        <v>0</v>
      </c>
      <c r="X901">
        <v>1</v>
      </c>
      <c r="Y901">
        <v>0</v>
      </c>
      <c r="Z901">
        <v>0</v>
      </c>
      <c r="AA901">
        <v>0</v>
      </c>
      <c r="AB901">
        <v>0</v>
      </c>
      <c r="AC901">
        <v>0</v>
      </c>
      <c r="AD901" s="84">
        <v>0</v>
      </c>
      <c r="AE901" s="89">
        <f>SUM(C901,J901,T901,AD901,)</f>
        <v>1</v>
      </c>
    </row>
    <row r="902">
      <c r="A902" s="61" t="str">
        <f>DATA!A901</f>
        <v>STU v Bratislave (STUBA)</v>
      </c>
      <c r="B902" s="97" t="str">
        <f>DATA!C901&amp;" - "&amp;DATA!B901</f>
        <v>Dizajnér - SN1</v>
      </c>
      <c r="C902" s="84">
        <f>SUM(D902:I902)</f>
        <v>0</v>
      </c>
      <c r="D902" s="13">
        <v>0</v>
      </c>
      <c r="E902" s="13">
        <v>0</v>
      </c>
      <c r="F902" s="13">
        <v>0</v>
      </c>
      <c r="G902" s="13">
        <v>0</v>
      </c>
      <c r="H902" s="13">
        <v>0</v>
      </c>
      <c r="I902" s="13">
        <v>0</v>
      </c>
      <c r="J902" s="84">
        <f>SUM(K902:S902)</f>
        <v>0</v>
      </c>
      <c r="K902" s="13">
        <v>0</v>
      </c>
      <c r="L902" s="13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 s="84">
        <f>SUM(U902:AC902)</f>
        <v>10</v>
      </c>
      <c r="U902">
        <v>0</v>
      </c>
      <c r="V902">
        <v>0</v>
      </c>
      <c r="W902">
        <v>0</v>
      </c>
      <c r="X902">
        <v>10</v>
      </c>
      <c r="Y902">
        <v>0</v>
      </c>
      <c r="Z902">
        <v>0</v>
      </c>
      <c r="AA902">
        <v>0</v>
      </c>
      <c r="AB902">
        <v>0</v>
      </c>
      <c r="AC902">
        <v>0</v>
      </c>
      <c r="AD902" s="84">
        <v>0</v>
      </c>
      <c r="AE902" s="89">
        <f>SUM(C902,J902,T902,AD902,)</f>
        <v>10</v>
      </c>
    </row>
    <row r="903">
      <c r="A903" s="61" t="str">
        <f>DATA!A902</f>
        <v>STU v Bratislave (STUBA)</v>
      </c>
      <c r="B903" s="97" t="str">
        <f>DATA!C902&amp;" - "&amp;DATA!B902</f>
        <v>Performer - SN1</v>
      </c>
      <c r="C903" s="84">
        <f>SUM(D903:I903)</f>
        <v>0</v>
      </c>
      <c r="D903" s="13">
        <v>0</v>
      </c>
      <c r="E903" s="13">
        <v>0</v>
      </c>
      <c r="F903" s="13">
        <v>0</v>
      </c>
      <c r="G903" s="13">
        <v>0</v>
      </c>
      <c r="H903" s="13">
        <v>0</v>
      </c>
      <c r="I903" s="13">
        <v>0</v>
      </c>
      <c r="J903" s="84">
        <f>SUM(K903:S903)</f>
        <v>0</v>
      </c>
      <c r="K903" s="13">
        <v>0</v>
      </c>
      <c r="L903" s="1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 s="84">
        <f>SUM(U903:AC903)</f>
        <v>1</v>
      </c>
      <c r="U903">
        <v>0</v>
      </c>
      <c r="V903">
        <v>0</v>
      </c>
      <c r="W903">
        <v>0</v>
      </c>
      <c r="X903">
        <v>1</v>
      </c>
      <c r="Y903">
        <v>0</v>
      </c>
      <c r="Z903">
        <v>0</v>
      </c>
      <c r="AA903">
        <v>0</v>
      </c>
      <c r="AB903">
        <v>0</v>
      </c>
      <c r="AC903">
        <v>0</v>
      </c>
      <c r="AD903" s="84">
        <v>0</v>
      </c>
      <c r="AE903" s="89">
        <f>SUM(C903,J903,T903,AD903,)</f>
        <v>1</v>
      </c>
    </row>
    <row r="904">
      <c r="A904" s="61" t="str">
        <f>DATA!A903</f>
        <v>STU v Bratislave (STUBA)</v>
      </c>
      <c r="B904" s="97" t="str">
        <f>DATA!C903&amp;" - "&amp;DATA!B903</f>
        <v>Režisér - SN1</v>
      </c>
      <c r="C904" s="84">
        <f>SUM(D904:I904)</f>
        <v>0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v>0</v>
      </c>
      <c r="J904" s="84">
        <f>SUM(K904:S904)</f>
        <v>0</v>
      </c>
      <c r="K904" s="13">
        <v>0</v>
      </c>
      <c r="L904" s="13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 s="84">
        <f>SUM(U904:AC904)</f>
        <v>1</v>
      </c>
      <c r="U904">
        <v>0</v>
      </c>
      <c r="V904">
        <v>0</v>
      </c>
      <c r="W904">
        <v>0</v>
      </c>
      <c r="X904">
        <v>1</v>
      </c>
      <c r="Y904">
        <v>0</v>
      </c>
      <c r="Z904">
        <v>0</v>
      </c>
      <c r="AA904">
        <v>0</v>
      </c>
      <c r="AB904">
        <v>0</v>
      </c>
      <c r="AC904">
        <v>0</v>
      </c>
      <c r="AD904" s="84">
        <v>0</v>
      </c>
      <c r="AE904" s="89">
        <f>SUM(C904,J904,T904,AD904,)</f>
        <v>1</v>
      </c>
    </row>
    <row r="905">
      <c r="A905" s="61" t="str">
        <f>DATA!A904</f>
        <v>STU v Bratislave (STUBA)</v>
      </c>
      <c r="B905" s="97" t="str">
        <f>DATA!C904&amp;" - "&amp;DATA!B904</f>
        <v>Scénograf - SN1</v>
      </c>
      <c r="C905" s="84">
        <f>SUM(D905:I905)</f>
        <v>0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v>0</v>
      </c>
      <c r="J905" s="84">
        <f>SUM(K905:S905)</f>
        <v>0</v>
      </c>
      <c r="K905" s="13">
        <v>0</v>
      </c>
      <c r="L905" s="13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 s="84">
        <f>SUM(U905:AC905)</f>
        <v>3</v>
      </c>
      <c r="U905">
        <v>0</v>
      </c>
      <c r="V905">
        <v>0</v>
      </c>
      <c r="W905">
        <v>0</v>
      </c>
      <c r="X905">
        <v>3</v>
      </c>
      <c r="Y905">
        <v>0</v>
      </c>
      <c r="Z905">
        <v>0</v>
      </c>
      <c r="AA905">
        <v>0</v>
      </c>
      <c r="AB905">
        <v>0</v>
      </c>
      <c r="AC905">
        <v>0</v>
      </c>
      <c r="AD905" s="84">
        <v>0</v>
      </c>
      <c r="AE905" s="89">
        <f>SUM(C905,J905,T905,AD905,)</f>
        <v>3</v>
      </c>
    </row>
    <row r="906">
      <c r="A906" s="61" t="str">
        <f>DATA!A905</f>
        <v>STU v Bratislave (STUBA)</v>
      </c>
      <c r="B906" s="97" t="str">
        <f>DATA!C905&amp;" - "&amp;DATA!B905</f>
        <v>Výtvarník - SN1</v>
      </c>
      <c r="C906" s="84">
        <f>SUM(D906:I906)</f>
        <v>0</v>
      </c>
      <c r="D906" s="13">
        <v>0</v>
      </c>
      <c r="E906" s="13">
        <v>0</v>
      </c>
      <c r="F906" s="13">
        <v>0</v>
      </c>
      <c r="G906" s="13">
        <v>0</v>
      </c>
      <c r="H906" s="13">
        <v>0</v>
      </c>
      <c r="I906" s="13">
        <v>0</v>
      </c>
      <c r="J906" s="84">
        <f>SUM(K906:S906)</f>
        <v>0</v>
      </c>
      <c r="K906" s="13">
        <v>0</v>
      </c>
      <c r="L906" s="13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 s="84">
        <f>SUM(U906:AC906)</f>
        <v>32</v>
      </c>
      <c r="U906">
        <v>0</v>
      </c>
      <c r="V906">
        <v>0</v>
      </c>
      <c r="W906">
        <v>0</v>
      </c>
      <c r="X906">
        <v>32</v>
      </c>
      <c r="Y906">
        <v>0</v>
      </c>
      <c r="Z906">
        <v>0</v>
      </c>
      <c r="AA906">
        <v>0</v>
      </c>
      <c r="AB906">
        <v>0</v>
      </c>
      <c r="AC906">
        <v>0</v>
      </c>
      <c r="AD906" s="84">
        <v>0</v>
      </c>
      <c r="AE906" s="89">
        <f>SUM(C906,J906,T906,AD906,)</f>
        <v>32</v>
      </c>
    </row>
    <row r="907">
      <c r="A907" s="61" t="str">
        <f>DATA!A906</f>
        <v>STU v Bratislave (STUBA)</v>
      </c>
      <c r="B907" s="97" t="str">
        <f>DATA!C906&amp;" - "&amp;DATA!B906</f>
        <v>Architekt - SN2</v>
      </c>
      <c r="C907" s="84">
        <f>SUM(D907:I907)</f>
        <v>0</v>
      </c>
      <c r="D907" s="13">
        <v>0</v>
      </c>
      <c r="E907" s="13">
        <v>0</v>
      </c>
      <c r="F907" s="13">
        <v>0</v>
      </c>
      <c r="G907" s="13">
        <v>0</v>
      </c>
      <c r="H907" s="13">
        <v>0</v>
      </c>
      <c r="I907" s="13">
        <v>0</v>
      </c>
      <c r="J907" s="84">
        <f>SUM(K907:S907)</f>
        <v>0</v>
      </c>
      <c r="K907" s="13">
        <v>0</v>
      </c>
      <c r="L907" s="13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 s="84">
        <f>SUM(U907:AC907)</f>
        <v>3</v>
      </c>
      <c r="U907">
        <v>0</v>
      </c>
      <c r="V907">
        <v>0</v>
      </c>
      <c r="W907">
        <v>0</v>
      </c>
      <c r="X907">
        <v>0</v>
      </c>
      <c r="Y907">
        <v>3</v>
      </c>
      <c r="Z907">
        <v>0</v>
      </c>
      <c r="AA907">
        <v>0</v>
      </c>
      <c r="AB907">
        <v>0</v>
      </c>
      <c r="AC907">
        <v>0</v>
      </c>
      <c r="AD907" s="84">
        <v>0</v>
      </c>
      <c r="AE907" s="89">
        <f>SUM(C907,J907,T907,AD907,)</f>
        <v>3</v>
      </c>
    </row>
    <row r="908">
      <c r="A908" s="61" t="str">
        <f>DATA!A907</f>
        <v>STU v Bratislave (STUBA)</v>
      </c>
      <c r="B908" s="97" t="str">
        <f>DATA!C907&amp;" - "&amp;DATA!B907</f>
        <v>Dizajnér - SN2</v>
      </c>
      <c r="C908" s="84">
        <f>SUM(D908:I908)</f>
        <v>0</v>
      </c>
      <c r="D908" s="13">
        <v>0</v>
      </c>
      <c r="E908" s="13">
        <v>0</v>
      </c>
      <c r="F908" s="13">
        <v>0</v>
      </c>
      <c r="G908" s="13">
        <v>0</v>
      </c>
      <c r="H908" s="13">
        <v>0</v>
      </c>
      <c r="I908" s="13">
        <v>0</v>
      </c>
      <c r="J908" s="84">
        <f>SUM(K908:S908)</f>
        <v>0</v>
      </c>
      <c r="K908" s="13">
        <v>0</v>
      </c>
      <c r="L908" s="13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 s="84">
        <f>SUM(U908:AC908)</f>
        <v>7</v>
      </c>
      <c r="U908">
        <v>0</v>
      </c>
      <c r="V908">
        <v>0</v>
      </c>
      <c r="W908">
        <v>0</v>
      </c>
      <c r="X908">
        <v>0</v>
      </c>
      <c r="Y908">
        <v>7</v>
      </c>
      <c r="Z908">
        <v>0</v>
      </c>
      <c r="AA908">
        <v>0</v>
      </c>
      <c r="AB908">
        <v>0</v>
      </c>
      <c r="AC908">
        <v>0</v>
      </c>
      <c r="AD908" s="84">
        <v>0</v>
      </c>
      <c r="AE908" s="89">
        <f>SUM(C908,J908,T908,AD908,)</f>
        <v>7</v>
      </c>
    </row>
    <row r="909">
      <c r="A909" s="61" t="str">
        <f>DATA!A908</f>
        <v>STU v Bratislave (STUBA)</v>
      </c>
      <c r="B909" s="97" t="str">
        <f>DATA!C908&amp;" - "&amp;DATA!B908</f>
        <v>Kurátor výstavy - SN2</v>
      </c>
      <c r="C909" s="84">
        <f>SUM(D909:I909)</f>
        <v>0</v>
      </c>
      <c r="D909" s="13">
        <v>0</v>
      </c>
      <c r="E909" s="13">
        <v>0</v>
      </c>
      <c r="F909" s="13">
        <v>0</v>
      </c>
      <c r="G909" s="13">
        <v>0</v>
      </c>
      <c r="H909" s="13">
        <v>0</v>
      </c>
      <c r="I909" s="13">
        <v>0</v>
      </c>
      <c r="J909" s="84">
        <f>SUM(K909:S909)</f>
        <v>0</v>
      </c>
      <c r="K909" s="13">
        <v>0</v>
      </c>
      <c r="L909" s="13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 s="84">
        <f>SUM(U909:AC909)</f>
        <v>1</v>
      </c>
      <c r="U909">
        <v>0</v>
      </c>
      <c r="V909">
        <v>0</v>
      </c>
      <c r="W909">
        <v>0</v>
      </c>
      <c r="X909">
        <v>0</v>
      </c>
      <c r="Y909">
        <v>1</v>
      </c>
      <c r="Z909">
        <v>0</v>
      </c>
      <c r="AA909">
        <v>0</v>
      </c>
      <c r="AB909">
        <v>0</v>
      </c>
      <c r="AC909">
        <v>0</v>
      </c>
      <c r="AD909" s="84">
        <v>0</v>
      </c>
      <c r="AE909" s="89">
        <f>SUM(C909,J909,T909,AD909,)</f>
        <v>1</v>
      </c>
    </row>
    <row r="910">
      <c r="A910" s="61" t="str">
        <f>DATA!A909</f>
        <v>STU v Bratislave (STUBA)</v>
      </c>
      <c r="B910" s="97" t="str">
        <f>DATA!C909&amp;" - "&amp;DATA!B909</f>
        <v>Výtvarník - SN2</v>
      </c>
      <c r="C910" s="84">
        <f>SUM(D910:I910)</f>
        <v>0</v>
      </c>
      <c r="D910" s="13">
        <v>0</v>
      </c>
      <c r="E910" s="13">
        <v>0</v>
      </c>
      <c r="F910" s="13">
        <v>0</v>
      </c>
      <c r="G910" s="13">
        <v>0</v>
      </c>
      <c r="H910" s="13">
        <v>0</v>
      </c>
      <c r="I910" s="13">
        <v>0</v>
      </c>
      <c r="J910" s="84">
        <f>SUM(K910:S910)</f>
        <v>0</v>
      </c>
      <c r="K910" s="13">
        <v>0</v>
      </c>
      <c r="L910" s="13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 s="84">
        <f>SUM(U910:AC910)</f>
        <v>8</v>
      </c>
      <c r="U910">
        <v>0</v>
      </c>
      <c r="V910">
        <v>0</v>
      </c>
      <c r="W910">
        <v>0</v>
      </c>
      <c r="X910">
        <v>0</v>
      </c>
      <c r="Y910">
        <v>8</v>
      </c>
      <c r="Z910">
        <v>0</v>
      </c>
      <c r="AA910">
        <v>0</v>
      </c>
      <c r="AB910">
        <v>0</v>
      </c>
      <c r="AC910">
        <v>0</v>
      </c>
      <c r="AD910" s="84">
        <v>0</v>
      </c>
      <c r="AE910" s="89">
        <f>SUM(C910,J910,T910,AD910,)</f>
        <v>8</v>
      </c>
    </row>
    <row r="911">
      <c r="A911" s="61" t="str">
        <f>DATA!A910</f>
        <v>STU v Bratislave (STUBA)</v>
      </c>
      <c r="B911" s="97" t="str">
        <f>DATA!C910&amp;" - "&amp;DATA!B910</f>
        <v>Architekt - SN3</v>
      </c>
      <c r="C911" s="84">
        <f>SUM(D911:I911)</f>
        <v>0</v>
      </c>
      <c r="D911" s="13">
        <v>0</v>
      </c>
      <c r="E911" s="13">
        <v>0</v>
      </c>
      <c r="F911" s="13">
        <v>0</v>
      </c>
      <c r="G911" s="13">
        <v>0</v>
      </c>
      <c r="H911" s="13">
        <v>0</v>
      </c>
      <c r="I911" s="13">
        <v>0</v>
      </c>
      <c r="J911" s="84">
        <f>SUM(K911:S911)</f>
        <v>0</v>
      </c>
      <c r="K911" s="13">
        <v>0</v>
      </c>
      <c r="L911" s="13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 s="84">
        <f>SUM(U911:AC911)</f>
        <v>1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1</v>
      </c>
      <c r="AA911">
        <v>0</v>
      </c>
      <c r="AB911">
        <v>0</v>
      </c>
      <c r="AC911">
        <v>0</v>
      </c>
      <c r="AD911" s="84">
        <v>0</v>
      </c>
      <c r="AE911" s="89">
        <f>SUM(C911,J911,T911,AD911,)</f>
        <v>1</v>
      </c>
    </row>
    <row r="912">
      <c r="A912" s="61" t="str">
        <f>DATA!A911</f>
        <v>STU v Bratislave (STUBA)</v>
      </c>
      <c r="B912" s="97" t="str">
        <f>DATA!C911&amp;" - "&amp;DATA!B911</f>
        <v>Dizajnér - SN3</v>
      </c>
      <c r="C912" s="84">
        <f>SUM(D912:I912)</f>
        <v>0</v>
      </c>
      <c r="D912" s="13">
        <v>0</v>
      </c>
      <c r="E912" s="13">
        <v>0</v>
      </c>
      <c r="F912" s="13">
        <v>0</v>
      </c>
      <c r="G912" s="13">
        <v>0</v>
      </c>
      <c r="H912" s="13">
        <v>0</v>
      </c>
      <c r="I912" s="13">
        <v>0</v>
      </c>
      <c r="J912" s="84">
        <f>SUM(K912:S912)</f>
        <v>0</v>
      </c>
      <c r="K912" s="13">
        <v>0</v>
      </c>
      <c r="L912" s="13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 s="84">
        <f>SUM(U912:AC912)</f>
        <v>6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6</v>
      </c>
      <c r="AA912">
        <v>0</v>
      </c>
      <c r="AB912">
        <v>0</v>
      </c>
      <c r="AC912">
        <v>0</v>
      </c>
      <c r="AD912" s="84">
        <v>0</v>
      </c>
      <c r="AE912" s="89">
        <f>SUM(C912,J912,T912,AD912,)</f>
        <v>6</v>
      </c>
    </row>
    <row r="913">
      <c r="A913" s="61" t="str">
        <f>DATA!A912</f>
        <v>STU v Bratislave (STUBA)</v>
      </c>
      <c r="B913" s="97" t="str">
        <f>DATA!C912&amp;" - "&amp;DATA!B912</f>
        <v>Kurátor výstavy - SN3</v>
      </c>
      <c r="C913" s="84">
        <f>SUM(D913:I913)</f>
        <v>0</v>
      </c>
      <c r="D913" s="13">
        <v>0</v>
      </c>
      <c r="E913" s="13">
        <v>0</v>
      </c>
      <c r="F913" s="13">
        <v>0</v>
      </c>
      <c r="G913" s="13">
        <v>0</v>
      </c>
      <c r="H913" s="13">
        <v>0</v>
      </c>
      <c r="I913" s="13">
        <v>0</v>
      </c>
      <c r="J913" s="84">
        <f>SUM(K913:S913)</f>
        <v>0</v>
      </c>
      <c r="K913" s="13">
        <v>0</v>
      </c>
      <c r="L913" s="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 s="84">
        <f>SUM(U913:AC913)</f>
        <v>3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3</v>
      </c>
      <c r="AA913">
        <v>0</v>
      </c>
      <c r="AB913">
        <v>0</v>
      </c>
      <c r="AC913">
        <v>0</v>
      </c>
      <c r="AD913" s="84">
        <v>0</v>
      </c>
      <c r="AE913" s="89">
        <f>SUM(C913,J913,T913,AD913,)</f>
        <v>3</v>
      </c>
    </row>
    <row r="914">
      <c r="A914" s="61" t="str">
        <f>DATA!A913</f>
        <v>STU v Bratislave (STUBA)</v>
      </c>
      <c r="B914" s="97" t="str">
        <f>DATA!C913&amp;" - "&amp;DATA!B913</f>
        <v>Výtvarník - SN3</v>
      </c>
      <c r="C914" s="84">
        <f>SUM(D914:I914)</f>
        <v>0</v>
      </c>
      <c r="D914" s="13">
        <v>0</v>
      </c>
      <c r="E914" s="13">
        <v>0</v>
      </c>
      <c r="F914" s="13">
        <v>0</v>
      </c>
      <c r="G914" s="13">
        <v>0</v>
      </c>
      <c r="H914" s="13">
        <v>0</v>
      </c>
      <c r="I914" s="13">
        <v>0</v>
      </c>
      <c r="J914" s="84">
        <f>SUM(K914:S914)</f>
        <v>0</v>
      </c>
      <c r="K914" s="13">
        <v>0</v>
      </c>
      <c r="L914" s="13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 s="84">
        <f>SUM(U914:AC914)</f>
        <v>4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4</v>
      </c>
      <c r="AA914">
        <v>0</v>
      </c>
      <c r="AB914">
        <v>0</v>
      </c>
      <c r="AC914">
        <v>0</v>
      </c>
      <c r="AD914" s="84">
        <v>0</v>
      </c>
      <c r="AE914" s="89">
        <f>SUM(C914,J914,T914,AD914,)</f>
        <v>4</v>
      </c>
    </row>
    <row r="915">
      <c r="A915" s="61" t="str">
        <f>DATA!A914</f>
        <v>STU v Bratislave (STUBA)</v>
      </c>
      <c r="B915" s="97" t="str">
        <f>DATA!C914&amp;" - "&amp;DATA!B914</f>
        <v>Architekt - SR1</v>
      </c>
      <c r="C915" s="84">
        <f>SUM(D915:I915)</f>
        <v>0</v>
      </c>
      <c r="D915" s="13">
        <v>0</v>
      </c>
      <c r="E915" s="13">
        <v>0</v>
      </c>
      <c r="F915" s="13">
        <v>0</v>
      </c>
      <c r="G915" s="13">
        <v>0</v>
      </c>
      <c r="H915" s="13">
        <v>0</v>
      </c>
      <c r="I915" s="13">
        <v>0</v>
      </c>
      <c r="J915" s="84">
        <f>SUM(K915:S915)</f>
        <v>0</v>
      </c>
      <c r="K915" s="13">
        <v>0</v>
      </c>
      <c r="L915" s="13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 s="84">
        <f>SUM(U915:AC915)</f>
        <v>20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20</v>
      </c>
      <c r="AB915">
        <v>0</v>
      </c>
      <c r="AC915">
        <v>0</v>
      </c>
      <c r="AD915" s="84">
        <v>0</v>
      </c>
      <c r="AE915" s="89">
        <f>SUM(C915,J915,T915,AD915,)</f>
        <v>20</v>
      </c>
    </row>
    <row r="916">
      <c r="A916" s="61" t="str">
        <f>DATA!A915</f>
        <v>STU v Bratislave (STUBA)</v>
      </c>
      <c r="B916" s="97" t="str">
        <f>DATA!C915&amp;" - "&amp;DATA!B915</f>
        <v>Dizajnér - SR1</v>
      </c>
      <c r="C916" s="84">
        <f>SUM(D916:I916)</f>
        <v>0</v>
      </c>
      <c r="D916" s="13">
        <v>0</v>
      </c>
      <c r="E916" s="13">
        <v>0</v>
      </c>
      <c r="F916" s="13">
        <v>0</v>
      </c>
      <c r="G916" s="13">
        <v>0</v>
      </c>
      <c r="H916" s="13">
        <v>0</v>
      </c>
      <c r="I916" s="13">
        <v>0</v>
      </c>
      <c r="J916" s="84">
        <f>SUM(K916:S916)</f>
        <v>0</v>
      </c>
      <c r="K916" s="13">
        <v>0</v>
      </c>
      <c r="L916" s="13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 s="84">
        <f>SUM(U916:AC916)</f>
        <v>7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7</v>
      </c>
      <c r="AB916">
        <v>0</v>
      </c>
      <c r="AC916">
        <v>0</v>
      </c>
      <c r="AD916" s="84">
        <v>0</v>
      </c>
      <c r="AE916" s="89">
        <f>SUM(C916,J916,T916,AD916,)</f>
        <v>7</v>
      </c>
    </row>
    <row r="917">
      <c r="A917" s="61" t="str">
        <f>DATA!A916</f>
        <v>STU v Bratislave (STUBA)</v>
      </c>
      <c r="B917" s="97" t="str">
        <f>DATA!C916&amp;" - "&amp;DATA!B916</f>
        <v>Kurátor výstavy - SR1</v>
      </c>
      <c r="C917" s="84">
        <f>SUM(D917:I917)</f>
        <v>0</v>
      </c>
      <c r="D917" s="13">
        <v>0</v>
      </c>
      <c r="E917" s="13">
        <v>0</v>
      </c>
      <c r="F917" s="13">
        <v>0</v>
      </c>
      <c r="G917" s="13">
        <v>0</v>
      </c>
      <c r="H917" s="13">
        <v>0</v>
      </c>
      <c r="I917" s="13">
        <v>0</v>
      </c>
      <c r="J917" s="84">
        <f>SUM(K917:S917)</f>
        <v>0</v>
      </c>
      <c r="K917" s="13">
        <v>0</v>
      </c>
      <c r="L917" s="13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 s="84">
        <f>SUM(U917:AC917)</f>
        <v>1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1</v>
      </c>
      <c r="AB917">
        <v>0</v>
      </c>
      <c r="AC917">
        <v>0</v>
      </c>
      <c r="AD917" s="84">
        <v>0</v>
      </c>
      <c r="AE917" s="89">
        <f>SUM(C917,J917,T917,AD917,)</f>
        <v>1</v>
      </c>
    </row>
    <row r="918">
      <c r="A918" s="61" t="str">
        <f>DATA!A917</f>
        <v>STU v Bratislave (STUBA)</v>
      </c>
      <c r="B918" s="97" t="str">
        <f>DATA!C917&amp;" - "&amp;DATA!B917</f>
        <v>Výtvarník - SR1</v>
      </c>
      <c r="C918" s="84">
        <f>SUM(D918:I918)</f>
        <v>0</v>
      </c>
      <c r="D918" s="13">
        <v>0</v>
      </c>
      <c r="E918" s="13">
        <v>0</v>
      </c>
      <c r="F918" s="13">
        <v>0</v>
      </c>
      <c r="G918" s="13">
        <v>0</v>
      </c>
      <c r="H918" s="13">
        <v>0</v>
      </c>
      <c r="I918" s="13">
        <v>0</v>
      </c>
      <c r="J918" s="84">
        <f>SUM(K918:S918)</f>
        <v>0</v>
      </c>
      <c r="K918" s="13">
        <v>0</v>
      </c>
      <c r="L918" s="13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 s="84">
        <f>SUM(U918:AC918)</f>
        <v>19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19</v>
      </c>
      <c r="AB918">
        <v>0</v>
      </c>
      <c r="AC918">
        <v>0</v>
      </c>
      <c r="AD918" s="84">
        <v>0</v>
      </c>
      <c r="AE918" s="89">
        <f>SUM(C918,J918,T918,AD918,)</f>
        <v>19</v>
      </c>
    </row>
    <row r="919">
      <c r="A919" s="61" t="str">
        <f>DATA!A918</f>
        <v>STU v Bratislave (STUBA)</v>
      </c>
      <c r="B919" s="97" t="str">
        <f>DATA!C918&amp;" - "&amp;DATA!B918</f>
        <v>Architekt - SR2</v>
      </c>
      <c r="C919" s="84">
        <f>SUM(D919:I919)</f>
        <v>0</v>
      </c>
      <c r="D919" s="13">
        <v>0</v>
      </c>
      <c r="E919" s="13">
        <v>0</v>
      </c>
      <c r="F919" s="13">
        <v>0</v>
      </c>
      <c r="G919" s="13">
        <v>0</v>
      </c>
      <c r="H919" s="13">
        <v>0</v>
      </c>
      <c r="I919" s="13">
        <v>0</v>
      </c>
      <c r="J919" s="84">
        <f>SUM(K919:S919)</f>
        <v>0</v>
      </c>
      <c r="K919" s="13">
        <v>0</v>
      </c>
      <c r="L919" s="13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 s="84">
        <f>SUM(U919:AC919)</f>
        <v>15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15</v>
      </c>
      <c r="AC919">
        <v>0</v>
      </c>
      <c r="AD919" s="84">
        <v>0</v>
      </c>
      <c r="AE919" s="89">
        <f>SUM(C919,J919,T919,AD919,)</f>
        <v>15</v>
      </c>
    </row>
    <row r="920">
      <c r="A920" s="61" t="str">
        <f>DATA!A919</f>
        <v>STU v Bratislave (STUBA)</v>
      </c>
      <c r="B920" s="97" t="str">
        <f>DATA!C919&amp;" - "&amp;DATA!B919</f>
        <v>Dizajnér - SR2</v>
      </c>
      <c r="C920" s="84">
        <f>SUM(D920:I920)</f>
        <v>0</v>
      </c>
      <c r="D920" s="13">
        <v>0</v>
      </c>
      <c r="E920" s="13">
        <v>0</v>
      </c>
      <c r="F920" s="13">
        <v>0</v>
      </c>
      <c r="G920" s="13">
        <v>0</v>
      </c>
      <c r="H920" s="13">
        <v>0</v>
      </c>
      <c r="I920" s="13">
        <v>0</v>
      </c>
      <c r="J920" s="84">
        <f>SUM(K920:S920)</f>
        <v>0</v>
      </c>
      <c r="K920" s="13">
        <v>0</v>
      </c>
      <c r="L920" s="13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 s="84">
        <f>SUM(U920:AC920)</f>
        <v>5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5</v>
      </c>
      <c r="AC920">
        <v>0</v>
      </c>
      <c r="AD920" s="84">
        <v>0</v>
      </c>
      <c r="AE920" s="89">
        <f>SUM(C920,J920,T920,AD920,)</f>
        <v>5</v>
      </c>
    </row>
    <row r="921">
      <c r="A921" s="61" t="str">
        <f>DATA!A920</f>
        <v>STU v Bratislave (STUBA)</v>
      </c>
      <c r="B921" s="97" t="str">
        <f>DATA!C920&amp;" - "&amp;DATA!B920</f>
        <v>Kurátor výstavy - SR2</v>
      </c>
      <c r="C921" s="84">
        <f>SUM(D921:I921)</f>
        <v>0</v>
      </c>
      <c r="D921" s="13">
        <v>0</v>
      </c>
      <c r="E921" s="13">
        <v>0</v>
      </c>
      <c r="F921" s="13">
        <v>0</v>
      </c>
      <c r="G921" s="13">
        <v>0</v>
      </c>
      <c r="H921" s="13">
        <v>0</v>
      </c>
      <c r="I921" s="13">
        <v>0</v>
      </c>
      <c r="J921" s="84">
        <f>SUM(K921:S921)</f>
        <v>0</v>
      </c>
      <c r="K921" s="13">
        <v>0</v>
      </c>
      <c r="L921" s="13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 s="84">
        <f>SUM(U921:AC921)</f>
        <v>1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1</v>
      </c>
      <c r="AC921">
        <v>0</v>
      </c>
      <c r="AD921" s="84">
        <v>0</v>
      </c>
      <c r="AE921" s="89">
        <f>SUM(C921,J921,T921,AD921,)</f>
        <v>1</v>
      </c>
    </row>
    <row r="922">
      <c r="A922" s="61" t="str">
        <f>DATA!A921</f>
        <v>STU v Bratislave (STUBA)</v>
      </c>
      <c r="B922" s="97" t="str">
        <f>DATA!C921&amp;" - "&amp;DATA!B921</f>
        <v>Výtvarník - SR2</v>
      </c>
      <c r="C922" s="84">
        <f>SUM(D922:I922)</f>
        <v>0</v>
      </c>
      <c r="D922" s="13">
        <v>0</v>
      </c>
      <c r="E922" s="13">
        <v>0</v>
      </c>
      <c r="F922" s="13">
        <v>0</v>
      </c>
      <c r="G922" s="13">
        <v>0</v>
      </c>
      <c r="H922" s="13">
        <v>0</v>
      </c>
      <c r="I922" s="13">
        <v>0</v>
      </c>
      <c r="J922" s="84">
        <f>SUM(K922:S922)</f>
        <v>0</v>
      </c>
      <c r="K922" s="13">
        <v>0</v>
      </c>
      <c r="L922" s="13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 s="84">
        <f>SUM(U922:AC922)</f>
        <v>6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6</v>
      </c>
      <c r="AC922">
        <v>0</v>
      </c>
      <c r="AD922" s="84">
        <v>0</v>
      </c>
      <c r="AE922" s="89">
        <f>SUM(C922,J922,T922,AD922,)</f>
        <v>6</v>
      </c>
    </row>
    <row r="923">
      <c r="A923" s="61" t="str">
        <f>DATA!A922</f>
        <v>STU v Bratislave (STUBA)</v>
      </c>
      <c r="B923" s="97" t="str">
        <f>DATA!C922&amp;" - "&amp;DATA!B922</f>
        <v>Architekt - SR3</v>
      </c>
      <c r="C923" s="84">
        <f>SUM(D923:I923)</f>
        <v>0</v>
      </c>
      <c r="D923" s="13">
        <v>0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  <c r="J923" s="84">
        <f>SUM(K923:S923)</f>
        <v>0</v>
      </c>
      <c r="K923" s="13">
        <v>0</v>
      </c>
      <c r="L923" s="1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 s="84">
        <f>SUM(U923:AC923)</f>
        <v>4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4</v>
      </c>
      <c r="AD923" s="84">
        <v>0</v>
      </c>
      <c r="AE923" s="89">
        <f>SUM(C923,J923,T923,AD923,)</f>
        <v>4</v>
      </c>
    </row>
    <row r="924">
      <c r="A924" s="61" t="str">
        <f>DATA!A923</f>
        <v>STU v Bratislave (STUBA)</v>
      </c>
      <c r="B924" s="97" t="str">
        <f>DATA!C923&amp;" - "&amp;DATA!B923</f>
        <v>Dizajnér - SR3</v>
      </c>
      <c r="C924" s="84">
        <f>SUM(D924:I924)</f>
        <v>0</v>
      </c>
      <c r="D924" s="13">
        <v>0</v>
      </c>
      <c r="E924" s="13">
        <v>0</v>
      </c>
      <c r="F924" s="13">
        <v>0</v>
      </c>
      <c r="G924" s="13">
        <v>0</v>
      </c>
      <c r="H924" s="13">
        <v>0</v>
      </c>
      <c r="I924" s="13">
        <v>0</v>
      </c>
      <c r="J924" s="84">
        <f>SUM(K924:S924)</f>
        <v>0</v>
      </c>
      <c r="K924" s="13">
        <v>0</v>
      </c>
      <c r="L924" s="13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 s="84">
        <f>SUM(U924:AC924)</f>
        <v>4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4</v>
      </c>
      <c r="AD924" s="84">
        <v>0</v>
      </c>
      <c r="AE924" s="89">
        <f>SUM(C924,J924,T924,AD924,)</f>
        <v>4</v>
      </c>
    </row>
    <row r="925">
      <c r="A925" s="61" t="str">
        <f>DATA!A924</f>
        <v>STU v Bratislave (STUBA)</v>
      </c>
      <c r="B925" s="97" t="str">
        <f>DATA!C924&amp;" - "&amp;DATA!B924</f>
        <v>Kurátor výstavy - SR3</v>
      </c>
      <c r="C925" s="84">
        <f>SUM(D925:I925)</f>
        <v>0</v>
      </c>
      <c r="D925" s="13">
        <v>0</v>
      </c>
      <c r="E925" s="13">
        <v>0</v>
      </c>
      <c r="F925" s="13">
        <v>0</v>
      </c>
      <c r="G925" s="13">
        <v>0</v>
      </c>
      <c r="H925" s="13">
        <v>0</v>
      </c>
      <c r="I925" s="13">
        <v>0</v>
      </c>
      <c r="J925" s="84">
        <f>SUM(K925:S925)</f>
        <v>0</v>
      </c>
      <c r="K925" s="13">
        <v>0</v>
      </c>
      <c r="L925" s="13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 s="84">
        <f>SUM(U925:AC925)</f>
        <v>4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4</v>
      </c>
      <c r="AD925" s="84">
        <v>0</v>
      </c>
      <c r="AE925" s="89">
        <f>SUM(C925,J925,T925,AD925,)</f>
        <v>4</v>
      </c>
    </row>
    <row r="926">
      <c r="A926" s="61" t="str">
        <f>DATA!A925</f>
        <v>STU v Bratislave (STUBA)</v>
      </c>
      <c r="B926" s="97" t="str">
        <f>DATA!C925&amp;" - "&amp;DATA!B925</f>
        <v>Výtvarník - SR3</v>
      </c>
      <c r="C926" s="84">
        <f>SUM(D926:I926)</f>
        <v>0</v>
      </c>
      <c r="D926" s="13">
        <v>0</v>
      </c>
      <c r="E926" s="13">
        <v>0</v>
      </c>
      <c r="F926" s="13">
        <v>0</v>
      </c>
      <c r="G926" s="13">
        <v>0</v>
      </c>
      <c r="H926" s="13">
        <v>0</v>
      </c>
      <c r="I926" s="13">
        <v>0</v>
      </c>
      <c r="J926" s="84">
        <f>SUM(K926:S926)</f>
        <v>0</v>
      </c>
      <c r="K926" s="13">
        <v>0</v>
      </c>
      <c r="L926" s="13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 s="84">
        <f>SUM(U926:AC926)</f>
        <v>2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2</v>
      </c>
      <c r="AD926" s="84">
        <v>0</v>
      </c>
      <c r="AE926" s="89">
        <f>SUM(C926,J926,T926,AD926,)</f>
        <v>2</v>
      </c>
    </row>
    <row r="927">
      <c r="A927" s="61" t="str">
        <f>DATA!A926</f>
        <v>STU v Bratislave (STUBA)</v>
      </c>
      <c r="B927" s="97" t="str">
        <f>DATA!C926&amp;" - "&amp;DATA!B926</f>
        <v>Architekt - ZM2</v>
      </c>
      <c r="C927" s="84">
        <f>SUM(D927:I927)</f>
        <v>0</v>
      </c>
      <c r="D927" s="13">
        <v>0</v>
      </c>
      <c r="E927" s="13">
        <v>0</v>
      </c>
      <c r="F927" s="13">
        <v>0</v>
      </c>
      <c r="G927" s="13">
        <v>0</v>
      </c>
      <c r="H927" s="13">
        <v>0</v>
      </c>
      <c r="I927" s="13">
        <v>0</v>
      </c>
      <c r="J927" s="84">
        <f>SUM(K927:S927)</f>
        <v>1</v>
      </c>
      <c r="K927" s="13">
        <v>0</v>
      </c>
      <c r="L927" s="13">
        <v>1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 s="84">
        <f>SUM(U927:AC927)</f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 s="84">
        <v>0</v>
      </c>
      <c r="AE927" s="89">
        <f>SUM(C927,J927,T927,AD927,)</f>
        <v>1</v>
      </c>
    </row>
    <row r="928">
      <c r="A928" s="61" t="str">
        <f>DATA!A927</f>
        <v>STU v Bratislave (STUBA)</v>
      </c>
      <c r="B928" s="97" t="str">
        <f>DATA!C927&amp;" - "&amp;DATA!B927</f>
        <v>Kurátor výstavy - ZM2</v>
      </c>
      <c r="C928" s="84">
        <f>SUM(D928:I928)</f>
        <v>0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v>0</v>
      </c>
      <c r="J928" s="84">
        <f>SUM(K928:S928)</f>
        <v>1</v>
      </c>
      <c r="K928" s="13">
        <v>0</v>
      </c>
      <c r="L928" s="13">
        <v>1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 s="84">
        <f>SUM(U928:AC928)</f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 s="84">
        <v>0</v>
      </c>
      <c r="AE928" s="89">
        <f>SUM(C928,J928,T928,AD928,)</f>
        <v>1</v>
      </c>
    </row>
    <row r="929">
      <c r="A929" s="61" t="str">
        <f>DATA!A928</f>
        <v>STU v Bratislave (STUBA)</v>
      </c>
      <c r="B929" s="97" t="str">
        <f>DATA!C928&amp;" - "&amp;DATA!B928</f>
        <v>Dizajnér - ZM3</v>
      </c>
      <c r="C929" s="84">
        <f>SUM(D929:I929)</f>
        <v>0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v>0</v>
      </c>
      <c r="J929" s="84">
        <f>SUM(K929:S929)</f>
        <v>3</v>
      </c>
      <c r="K929" s="13">
        <v>0</v>
      </c>
      <c r="L929" s="13">
        <v>0</v>
      </c>
      <c r="M929">
        <v>3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 s="84">
        <f>SUM(U929:AC929)</f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 s="84">
        <v>0</v>
      </c>
      <c r="AE929" s="89">
        <f>SUM(C929,J929,T929,AD929,)</f>
        <v>3</v>
      </c>
    </row>
    <row r="930">
      <c r="A930" s="61" t="str">
        <f>DATA!A929</f>
        <v>STU v Bratislave (STUBA)</v>
      </c>
      <c r="B930" s="97" t="str">
        <f>DATA!C929&amp;" - "&amp;DATA!B929</f>
        <v>Kurátor výstavy - ZM3</v>
      </c>
      <c r="C930" s="84">
        <f>SUM(D930:I930)</f>
        <v>0</v>
      </c>
      <c r="D930" s="13">
        <v>0</v>
      </c>
      <c r="E930" s="13">
        <v>0</v>
      </c>
      <c r="F930" s="13">
        <v>0</v>
      </c>
      <c r="G930" s="13">
        <v>0</v>
      </c>
      <c r="H930" s="13">
        <v>0</v>
      </c>
      <c r="I930" s="13">
        <v>0</v>
      </c>
      <c r="J930" s="84">
        <f>SUM(K930:S930)</f>
        <v>2</v>
      </c>
      <c r="K930" s="13">
        <v>0</v>
      </c>
      <c r="L930" s="13">
        <v>0</v>
      </c>
      <c r="M930">
        <v>2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 s="84">
        <f>SUM(U930:AC930)</f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 s="84">
        <v>0</v>
      </c>
      <c r="AE930" s="89">
        <f>SUM(C930,J930,T930,AD930,)</f>
        <v>2</v>
      </c>
    </row>
    <row r="931">
      <c r="A931" s="61" t="str">
        <f>DATA!A930</f>
        <v>STU v Bratislave (STUBA)</v>
      </c>
      <c r="B931" s="97" t="str">
        <f>DATA!C930&amp;" - "&amp;DATA!B930</f>
        <v>Výtvarník - ZM3</v>
      </c>
      <c r="C931" s="84">
        <f>SUM(D931:I931)</f>
        <v>0</v>
      </c>
      <c r="D931" s="13">
        <v>0</v>
      </c>
      <c r="E931" s="13">
        <v>0</v>
      </c>
      <c r="F931" s="13">
        <v>0</v>
      </c>
      <c r="G931" s="13">
        <v>0</v>
      </c>
      <c r="H931" s="13">
        <v>0</v>
      </c>
      <c r="I931" s="13">
        <v>0</v>
      </c>
      <c r="J931" s="84">
        <f>SUM(K931:S931)</f>
        <v>2</v>
      </c>
      <c r="K931" s="13">
        <v>0</v>
      </c>
      <c r="L931" s="13">
        <v>0</v>
      </c>
      <c r="M931">
        <v>2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 s="84">
        <f>SUM(U931:AC931)</f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 s="84">
        <v>0</v>
      </c>
      <c r="AE931" s="89">
        <f>SUM(C931,J931,T931,AD931,)</f>
        <v>2</v>
      </c>
    </row>
    <row r="932">
      <c r="A932" s="61" t="str">
        <f>DATA!A931</f>
        <v>STU v Bratislave (STUBA)</v>
      </c>
      <c r="B932" s="97" t="str">
        <f>DATA!C931&amp;" - "&amp;DATA!B931</f>
        <v>Architekt - ZN1</v>
      </c>
      <c r="C932" s="84">
        <f>SUM(D932:I932)</f>
        <v>0</v>
      </c>
      <c r="D932" s="13">
        <v>0</v>
      </c>
      <c r="E932" s="13">
        <v>0</v>
      </c>
      <c r="F932" s="13">
        <v>0</v>
      </c>
      <c r="G932" s="13">
        <v>0</v>
      </c>
      <c r="H932" s="13">
        <v>0</v>
      </c>
      <c r="I932" s="13">
        <v>0</v>
      </c>
      <c r="J932" s="84">
        <f>SUM(K932:S932)</f>
        <v>13</v>
      </c>
      <c r="K932" s="13">
        <v>0</v>
      </c>
      <c r="L932" s="13">
        <v>0</v>
      </c>
      <c r="M932">
        <v>0</v>
      </c>
      <c r="N932">
        <v>13</v>
      </c>
      <c r="O932">
        <v>0</v>
      </c>
      <c r="P932">
        <v>0</v>
      </c>
      <c r="Q932">
        <v>0</v>
      </c>
      <c r="R932">
        <v>0</v>
      </c>
      <c r="S932">
        <v>0</v>
      </c>
      <c r="T932" s="84">
        <f>SUM(U932:AC932)</f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 s="84">
        <v>0</v>
      </c>
      <c r="AE932" s="89">
        <f>SUM(C932,J932,T932,AD932,)</f>
        <v>13</v>
      </c>
    </row>
    <row r="933">
      <c r="A933" s="61" t="str">
        <f>DATA!A932</f>
        <v>STU v Bratislave (STUBA)</v>
      </c>
      <c r="B933" s="97" t="str">
        <f>DATA!C932&amp;" - "&amp;DATA!B932</f>
        <v>Architekt - ZN2</v>
      </c>
      <c r="C933" s="84">
        <f>SUM(D933:I933)</f>
        <v>0</v>
      </c>
      <c r="D933" s="13">
        <v>0</v>
      </c>
      <c r="E933" s="13">
        <v>0</v>
      </c>
      <c r="F933" s="13">
        <v>0</v>
      </c>
      <c r="G933" s="13">
        <v>0</v>
      </c>
      <c r="H933" s="13">
        <v>0</v>
      </c>
      <c r="I933" s="13">
        <v>0</v>
      </c>
      <c r="J933" s="84">
        <f>SUM(K933:S933)</f>
        <v>2</v>
      </c>
      <c r="K933" s="13">
        <v>0</v>
      </c>
      <c r="L933" s="13">
        <v>0</v>
      </c>
      <c r="M933">
        <v>0</v>
      </c>
      <c r="N933">
        <v>0</v>
      </c>
      <c r="O933">
        <v>2</v>
      </c>
      <c r="P933">
        <v>0</v>
      </c>
      <c r="Q933">
        <v>0</v>
      </c>
      <c r="R933">
        <v>0</v>
      </c>
      <c r="S933">
        <v>0</v>
      </c>
      <c r="T933" s="84">
        <f>SUM(U933:AC933)</f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 s="84">
        <v>0</v>
      </c>
      <c r="AE933" s="89">
        <f>SUM(C933,J933,T933,AD933,)</f>
        <v>2</v>
      </c>
    </row>
    <row r="934">
      <c r="A934" s="61" t="str">
        <f>DATA!A933</f>
        <v>PEVŠ (PEVŠ.Bratislava)</v>
      </c>
      <c r="B934" s="97" t="str">
        <f>DATA!C933&amp;" - "&amp;DATA!B933</f>
        <v>Autor námetu - SN1</v>
      </c>
      <c r="C934" s="84">
        <f>SUM(D934:I934)</f>
        <v>0</v>
      </c>
      <c r="D934" s="13">
        <v>0</v>
      </c>
      <c r="E934" s="13">
        <v>0</v>
      </c>
      <c r="F934" s="13">
        <v>0</v>
      </c>
      <c r="G934" s="13">
        <v>0</v>
      </c>
      <c r="H934" s="13">
        <v>0</v>
      </c>
      <c r="I934" s="13">
        <v>0</v>
      </c>
      <c r="J934" s="84">
        <f>SUM(K934:S934)</f>
        <v>0</v>
      </c>
      <c r="K934" s="13">
        <v>0</v>
      </c>
      <c r="L934" s="13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 s="84">
        <f>SUM(U934:AC934)</f>
        <v>1</v>
      </c>
      <c r="U934">
        <v>0</v>
      </c>
      <c r="V934">
        <v>0</v>
      </c>
      <c r="W934">
        <v>0</v>
      </c>
      <c r="X934">
        <v>1</v>
      </c>
      <c r="Y934">
        <v>0</v>
      </c>
      <c r="Z934">
        <v>0</v>
      </c>
      <c r="AA934">
        <v>0</v>
      </c>
      <c r="AB934">
        <v>0</v>
      </c>
      <c r="AC934">
        <v>0</v>
      </c>
      <c r="AD934" s="84">
        <v>0</v>
      </c>
      <c r="AE934" s="89">
        <f>SUM(C934,J934,T934,AD934,)</f>
        <v>1</v>
      </c>
    </row>
    <row r="935">
      <c r="A935" s="61" t="str">
        <f>DATA!A934</f>
        <v>PEVŠ (PEVŠ.Bratislava)</v>
      </c>
      <c r="B935" s="97" t="str">
        <f>DATA!C934&amp;" - "&amp;DATA!B934</f>
        <v>Autor scenára - SN1</v>
      </c>
      <c r="C935" s="84">
        <f>SUM(D935:I935)</f>
        <v>0</v>
      </c>
      <c r="D935" s="13">
        <v>0</v>
      </c>
      <c r="E935" s="13">
        <v>0</v>
      </c>
      <c r="F935" s="13">
        <v>0</v>
      </c>
      <c r="G935" s="13">
        <v>0</v>
      </c>
      <c r="H935" s="13">
        <v>0</v>
      </c>
      <c r="I935" s="13">
        <v>0</v>
      </c>
      <c r="J935" s="84">
        <f>SUM(K935:S935)</f>
        <v>0</v>
      </c>
      <c r="K935" s="13">
        <v>0</v>
      </c>
      <c r="L935" s="13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 s="84">
        <f>SUM(U935:AC935)</f>
        <v>1</v>
      </c>
      <c r="U935">
        <v>0</v>
      </c>
      <c r="V935">
        <v>0</v>
      </c>
      <c r="W935">
        <v>0</v>
      </c>
      <c r="X935">
        <v>1</v>
      </c>
      <c r="Y935">
        <v>0</v>
      </c>
      <c r="Z935">
        <v>0</v>
      </c>
      <c r="AA935">
        <v>0</v>
      </c>
      <c r="AB935">
        <v>0</v>
      </c>
      <c r="AC935">
        <v>0</v>
      </c>
      <c r="AD935" s="84">
        <v>0</v>
      </c>
      <c r="AE935" s="89">
        <f>SUM(C935,J935,T935,AD935,)</f>
        <v>1</v>
      </c>
    </row>
    <row r="936">
      <c r="A936" s="61" t="str">
        <f>DATA!A935</f>
        <v>PEVŠ (PEVŠ.Bratislava)</v>
      </c>
      <c r="B936" s="97" t="str">
        <f>DATA!C935&amp;" - "&amp;DATA!B935</f>
        <v>Kameraman - SN1</v>
      </c>
      <c r="C936" s="84">
        <f>SUM(D936:I936)</f>
        <v>0</v>
      </c>
      <c r="D936" s="13">
        <v>0</v>
      </c>
      <c r="E936" s="13">
        <v>0</v>
      </c>
      <c r="F936" s="13">
        <v>0</v>
      </c>
      <c r="G936" s="13">
        <v>0</v>
      </c>
      <c r="H936" s="13">
        <v>0</v>
      </c>
      <c r="I936" s="13">
        <v>0</v>
      </c>
      <c r="J936" s="84">
        <f>SUM(K936:S936)</f>
        <v>0</v>
      </c>
      <c r="K936" s="13">
        <v>0</v>
      </c>
      <c r="L936" s="13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 s="84">
        <f>SUM(U936:AC936)</f>
        <v>1</v>
      </c>
      <c r="U936">
        <v>0</v>
      </c>
      <c r="V936">
        <v>0</v>
      </c>
      <c r="W936">
        <v>0</v>
      </c>
      <c r="X936">
        <v>1</v>
      </c>
      <c r="Y936">
        <v>0</v>
      </c>
      <c r="Z936">
        <v>0</v>
      </c>
      <c r="AA936">
        <v>0</v>
      </c>
      <c r="AB936">
        <v>0</v>
      </c>
      <c r="AC936">
        <v>0</v>
      </c>
      <c r="AD936" s="84">
        <v>0</v>
      </c>
      <c r="AE936" s="89">
        <f>SUM(C936,J936,T936,AD936,)</f>
        <v>1</v>
      </c>
    </row>
    <row r="937">
      <c r="A937" s="61" t="str">
        <f>DATA!A936</f>
        <v>PEVŠ (PEVŠ.Bratislava)</v>
      </c>
      <c r="B937" s="97" t="str">
        <f>DATA!C936&amp;" - "&amp;DATA!B936</f>
        <v>Režisér - SN1</v>
      </c>
      <c r="C937" s="84">
        <f>SUM(D937:I937)</f>
        <v>0</v>
      </c>
      <c r="D937" s="13">
        <v>0</v>
      </c>
      <c r="E937" s="13">
        <v>0</v>
      </c>
      <c r="F937" s="13">
        <v>0</v>
      </c>
      <c r="G937" s="13">
        <v>0</v>
      </c>
      <c r="H937" s="13">
        <v>0</v>
      </c>
      <c r="I937" s="13">
        <v>0</v>
      </c>
      <c r="J937" s="84">
        <f>SUM(K937:S937)</f>
        <v>0</v>
      </c>
      <c r="K937" s="13">
        <v>0</v>
      </c>
      <c r="L937" s="13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 s="84">
        <f>SUM(U937:AC937)</f>
        <v>1</v>
      </c>
      <c r="U937">
        <v>0</v>
      </c>
      <c r="V937">
        <v>0</v>
      </c>
      <c r="W937">
        <v>0</v>
      </c>
      <c r="X937">
        <v>1</v>
      </c>
      <c r="Y937">
        <v>0</v>
      </c>
      <c r="Z937">
        <v>0</v>
      </c>
      <c r="AA937">
        <v>0</v>
      </c>
      <c r="AB937">
        <v>0</v>
      </c>
      <c r="AC937">
        <v>0</v>
      </c>
      <c r="AD937" s="84">
        <v>0</v>
      </c>
      <c r="AE937" s="89">
        <f>SUM(C937,J937,T937,AD937,)</f>
        <v>1</v>
      </c>
    </row>
    <row r="938">
      <c r="A938" s="61" t="str">
        <f>DATA!A937</f>
        <v>PEVŠ (PEVŠ.Bratislava)</v>
      </c>
      <c r="B938" s="97" t="str">
        <f>DATA!C937&amp;" - "&amp;DATA!B937</f>
        <v>Kurátor výstavy - SR1</v>
      </c>
      <c r="C938" s="84">
        <f>SUM(D938:I938)</f>
        <v>0</v>
      </c>
      <c r="D938" s="13">
        <v>0</v>
      </c>
      <c r="E938" s="13">
        <v>0</v>
      </c>
      <c r="F938" s="13">
        <v>0</v>
      </c>
      <c r="G938" s="13">
        <v>0</v>
      </c>
      <c r="H938" s="13">
        <v>0</v>
      </c>
      <c r="I938" s="13">
        <v>0</v>
      </c>
      <c r="J938" s="84">
        <f>SUM(K938:S938)</f>
        <v>0</v>
      </c>
      <c r="K938" s="13">
        <v>0</v>
      </c>
      <c r="L938" s="13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 s="84">
        <f>SUM(U938:AC938)</f>
        <v>1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1</v>
      </c>
      <c r="AB938">
        <v>0</v>
      </c>
      <c r="AC938">
        <v>0</v>
      </c>
      <c r="AD938" s="84">
        <v>0</v>
      </c>
      <c r="AE938" s="89">
        <f>SUM(C938,J938,T938,AD938,)</f>
        <v>1</v>
      </c>
    </row>
    <row r="939">
      <c r="A939" s="61" t="str">
        <f>DATA!A938</f>
        <v>HUAJA (HUAJA.BŠ)</v>
      </c>
      <c r="B939" s="97" t="str">
        <f>DATA!C938&amp;" - "&amp;DATA!B938</f>
        <v>Spevák - sólista - EN1</v>
      </c>
      <c r="C939" s="84">
        <f>SUM(D939:I939)</f>
        <v>2</v>
      </c>
      <c r="D939" s="13">
        <v>0</v>
      </c>
      <c r="E939" s="13">
        <v>0</v>
      </c>
      <c r="F939" s="13">
        <v>0</v>
      </c>
      <c r="G939" s="13">
        <v>2</v>
      </c>
      <c r="H939" s="13">
        <v>0</v>
      </c>
      <c r="I939" s="13">
        <v>0</v>
      </c>
      <c r="J939" s="84">
        <f>SUM(K939:S939)</f>
        <v>0</v>
      </c>
      <c r="K939" s="13">
        <v>0</v>
      </c>
      <c r="L939" s="13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 s="84">
        <f>SUM(U939:AC939)</f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 s="84">
        <v>0</v>
      </c>
      <c r="AE939" s="89">
        <f>SUM(C939,J939,T939,AD939,)</f>
        <v>2</v>
      </c>
    </row>
    <row r="940">
      <c r="A940" s="61" t="str">
        <f>DATA!A939</f>
        <v>HUAJA (HUAJA.BŠ)</v>
      </c>
      <c r="B940" s="97" t="str">
        <f>DATA!C939&amp;" - "&amp;DATA!B939</f>
        <v>Inštrumentalista - SM1</v>
      </c>
      <c r="C940" s="84">
        <f>SUM(D940:I940)</f>
        <v>0</v>
      </c>
      <c r="D940" s="13">
        <v>0</v>
      </c>
      <c r="E940" s="13">
        <v>0</v>
      </c>
      <c r="F940" s="13">
        <v>0</v>
      </c>
      <c r="G940" s="13">
        <v>0</v>
      </c>
      <c r="H940" s="13">
        <v>0</v>
      </c>
      <c r="I940" s="13">
        <v>0</v>
      </c>
      <c r="J940" s="84">
        <f>SUM(K940:S940)</f>
        <v>0</v>
      </c>
      <c r="K940" s="13">
        <v>0</v>
      </c>
      <c r="L940" s="13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 s="84">
        <f>SUM(U940:AC940)</f>
        <v>2</v>
      </c>
      <c r="U940">
        <v>2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 s="84">
        <v>0</v>
      </c>
      <c r="AE940" s="89">
        <f>SUM(C940,J940,T940,AD940,)</f>
        <v>2</v>
      </c>
    </row>
    <row r="941">
      <c r="A941" s="61" t="str">
        <f>DATA!A940</f>
        <v>HUAJA (HUAJA.BŠ)</v>
      </c>
      <c r="B941" s="97" t="str">
        <f>DATA!C940&amp;" - "&amp;DATA!B940</f>
        <v>Dirigent - SM2</v>
      </c>
      <c r="C941" s="84">
        <f>SUM(D941:I941)</f>
        <v>0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v>0</v>
      </c>
      <c r="J941" s="84">
        <f>SUM(K941:S941)</f>
        <v>0</v>
      </c>
      <c r="K941" s="13">
        <v>0</v>
      </c>
      <c r="L941" s="13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 s="84">
        <f>SUM(U941:AC941)</f>
        <v>1</v>
      </c>
      <c r="U941">
        <v>0</v>
      </c>
      <c r="V941">
        <v>1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 s="84">
        <v>0</v>
      </c>
      <c r="AE941" s="89">
        <f>SUM(C941,J941,T941,AD941,)</f>
        <v>1</v>
      </c>
    </row>
    <row r="942">
      <c r="A942" s="61" t="str">
        <f>DATA!A941</f>
        <v>HUAJA (HUAJA.BŠ)</v>
      </c>
      <c r="B942" s="97" t="str">
        <f>DATA!C941&amp;" - "&amp;DATA!B941</f>
        <v>Autor hudby - SN1</v>
      </c>
      <c r="C942" s="84">
        <f>SUM(D942:I942)</f>
        <v>0</v>
      </c>
      <c r="D942" s="13">
        <v>0</v>
      </c>
      <c r="E942" s="13">
        <v>0</v>
      </c>
      <c r="F942" s="13">
        <v>0</v>
      </c>
      <c r="G942" s="13">
        <v>0</v>
      </c>
      <c r="H942" s="13">
        <v>0</v>
      </c>
      <c r="I942" s="13">
        <v>0</v>
      </c>
      <c r="J942" s="84">
        <f>SUM(K942:S942)</f>
        <v>0</v>
      </c>
      <c r="K942" s="13">
        <v>0</v>
      </c>
      <c r="L942" s="13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 s="84">
        <f>SUM(U942:AC942)</f>
        <v>1</v>
      </c>
      <c r="U942">
        <v>0</v>
      </c>
      <c r="V942">
        <v>0</v>
      </c>
      <c r="W942">
        <v>0</v>
      </c>
      <c r="X942">
        <v>1</v>
      </c>
      <c r="Y942">
        <v>0</v>
      </c>
      <c r="Z942">
        <v>0</v>
      </c>
      <c r="AA942">
        <v>0</v>
      </c>
      <c r="AB942">
        <v>0</v>
      </c>
      <c r="AC942">
        <v>0</v>
      </c>
      <c r="AD942" s="84">
        <v>0</v>
      </c>
      <c r="AE942" s="89">
        <f>SUM(C942,J942,T942,AD942,)</f>
        <v>1</v>
      </c>
    </row>
    <row r="943">
      <c r="A943" s="61" t="str">
        <f>DATA!A942</f>
        <v>HUAJA (HUAJA.BŠ)</v>
      </c>
      <c r="B943" s="97" t="str">
        <f>DATA!C942&amp;" - "&amp;DATA!B942</f>
        <v>Dirigent - SN1</v>
      </c>
      <c r="C943" s="84">
        <f>SUM(D943:I943)</f>
        <v>0</v>
      </c>
      <c r="D943" s="13">
        <v>0</v>
      </c>
      <c r="E943" s="13">
        <v>0</v>
      </c>
      <c r="F943" s="13">
        <v>0</v>
      </c>
      <c r="G943" s="13">
        <v>0</v>
      </c>
      <c r="H943" s="13">
        <v>0</v>
      </c>
      <c r="I943" s="13">
        <v>0</v>
      </c>
      <c r="J943" s="84">
        <f>SUM(K943:S943)</f>
        <v>0</v>
      </c>
      <c r="K943" s="13">
        <v>0</v>
      </c>
      <c r="L943" s="1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 s="84">
        <f>SUM(U943:AC943)</f>
        <v>2</v>
      </c>
      <c r="U943">
        <v>0</v>
      </c>
      <c r="V943">
        <v>0</v>
      </c>
      <c r="W943">
        <v>0</v>
      </c>
      <c r="X943">
        <v>2</v>
      </c>
      <c r="Y943">
        <v>0</v>
      </c>
      <c r="Z943">
        <v>0</v>
      </c>
      <c r="AA943">
        <v>0</v>
      </c>
      <c r="AB943">
        <v>0</v>
      </c>
      <c r="AC943">
        <v>0</v>
      </c>
      <c r="AD943" s="84">
        <v>0</v>
      </c>
      <c r="AE943" s="89">
        <f>SUM(C943,J943,T943,AD943,)</f>
        <v>2</v>
      </c>
    </row>
    <row r="944">
      <c r="A944" s="61" t="str">
        <f>DATA!A943</f>
        <v>HUAJA (HUAJA.BŠ)</v>
      </c>
      <c r="B944" s="97" t="str">
        <f>DATA!C943&amp;" - "&amp;DATA!B943</f>
        <v>Inštrumentalista - SN1</v>
      </c>
      <c r="C944" s="84">
        <f>SUM(D944:I944)</f>
        <v>0</v>
      </c>
      <c r="D944" s="13">
        <v>0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84">
        <f>SUM(K944:S944)</f>
        <v>0</v>
      </c>
      <c r="K944" s="13">
        <v>0</v>
      </c>
      <c r="L944" s="13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 s="84">
        <f>SUM(U944:AC944)</f>
        <v>2</v>
      </c>
      <c r="U944">
        <v>0</v>
      </c>
      <c r="V944">
        <v>0</v>
      </c>
      <c r="W944">
        <v>0</v>
      </c>
      <c r="X944">
        <v>2</v>
      </c>
      <c r="Y944">
        <v>0</v>
      </c>
      <c r="Z944">
        <v>0</v>
      </c>
      <c r="AA944">
        <v>0</v>
      </c>
      <c r="AB944">
        <v>0</v>
      </c>
      <c r="AC944">
        <v>0</v>
      </c>
      <c r="AD944" s="84">
        <v>0</v>
      </c>
      <c r="AE944" s="89">
        <f>SUM(C944,J944,T944,AD944,)</f>
        <v>2</v>
      </c>
    </row>
    <row r="945">
      <c r="A945" s="61" t="str">
        <f>DATA!A944</f>
        <v>HUAJA (HUAJA.BŠ)</v>
      </c>
      <c r="B945" s="97" t="str">
        <f>DATA!C944&amp;" - "&amp;DATA!B944</f>
        <v>Spevák - sólista - SN1</v>
      </c>
      <c r="C945" s="84">
        <f>SUM(D945:I945)</f>
        <v>0</v>
      </c>
      <c r="D945" s="13">
        <v>0</v>
      </c>
      <c r="E945" s="13">
        <v>0</v>
      </c>
      <c r="F945" s="13">
        <v>0</v>
      </c>
      <c r="G945" s="13">
        <v>0</v>
      </c>
      <c r="H945" s="13">
        <v>0</v>
      </c>
      <c r="I945" s="13">
        <v>0</v>
      </c>
      <c r="J945" s="84">
        <f>SUM(K945:S945)</f>
        <v>0</v>
      </c>
      <c r="K945" s="13">
        <v>0</v>
      </c>
      <c r="L945" s="13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 s="84">
        <f>SUM(U945:AC945)</f>
        <v>2</v>
      </c>
      <c r="U945">
        <v>0</v>
      </c>
      <c r="V945">
        <v>0</v>
      </c>
      <c r="W945">
        <v>0</v>
      </c>
      <c r="X945">
        <v>2</v>
      </c>
      <c r="Y945">
        <v>0</v>
      </c>
      <c r="Z945">
        <v>0</v>
      </c>
      <c r="AA945">
        <v>0</v>
      </c>
      <c r="AB945">
        <v>0</v>
      </c>
      <c r="AC945">
        <v>0</v>
      </c>
      <c r="AD945" s="84">
        <v>0</v>
      </c>
      <c r="AE945" s="89">
        <f>SUM(C945,J945,T945,AD945,)</f>
        <v>2</v>
      </c>
    </row>
    <row r="946">
      <c r="A946" s="61" t="str">
        <f>DATA!A945</f>
        <v>HUAJA (HUAJA.BŠ)</v>
      </c>
      <c r="B946" s="97" t="str">
        <f>DATA!C945&amp;" - "&amp;DATA!B945</f>
        <v>Spevák - sólista - SN3</v>
      </c>
      <c r="C946" s="84">
        <f>SUM(D946:I946)</f>
        <v>0</v>
      </c>
      <c r="D946" s="13">
        <v>0</v>
      </c>
      <c r="E946" s="13">
        <v>0</v>
      </c>
      <c r="F946" s="13">
        <v>0</v>
      </c>
      <c r="G946" s="13">
        <v>0</v>
      </c>
      <c r="H946" s="13">
        <v>0</v>
      </c>
      <c r="I946" s="13">
        <v>0</v>
      </c>
      <c r="J946" s="84">
        <f>SUM(K946:S946)</f>
        <v>0</v>
      </c>
      <c r="K946" s="13">
        <v>0</v>
      </c>
      <c r="L946" s="13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 s="84">
        <f>SUM(U946:AC946)</f>
        <v>5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5</v>
      </c>
      <c r="AA946">
        <v>0</v>
      </c>
      <c r="AB946">
        <v>0</v>
      </c>
      <c r="AC946">
        <v>0</v>
      </c>
      <c r="AD946" s="84">
        <v>0</v>
      </c>
      <c r="AE946" s="89">
        <f>SUM(C946,J946,T946,AD946,)</f>
        <v>5</v>
      </c>
    </row>
    <row r="947">
      <c r="A947" s="61" t="str">
        <f>DATA!A946</f>
        <v>HUAJA (HUAJA.BŠ)</v>
      </c>
      <c r="B947" s="97" t="str">
        <f>DATA!C946&amp;" - "&amp;DATA!B946</f>
        <v>Inštrumentalista - SR1</v>
      </c>
      <c r="C947" s="84">
        <f>SUM(D947:I947)</f>
        <v>0</v>
      </c>
      <c r="D947" s="13">
        <v>0</v>
      </c>
      <c r="E947" s="13">
        <v>0</v>
      </c>
      <c r="F947" s="13">
        <v>0</v>
      </c>
      <c r="G947" s="13">
        <v>0</v>
      </c>
      <c r="H947" s="13">
        <v>0</v>
      </c>
      <c r="I947" s="13">
        <v>0</v>
      </c>
      <c r="J947" s="84">
        <f>SUM(K947:S947)</f>
        <v>0</v>
      </c>
      <c r="K947" s="13">
        <v>0</v>
      </c>
      <c r="L947" s="13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 s="84">
        <f>SUM(U947:AC947)</f>
        <v>8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8</v>
      </c>
      <c r="AB947">
        <v>0</v>
      </c>
      <c r="AC947">
        <v>0</v>
      </c>
      <c r="AD947" s="84">
        <v>0</v>
      </c>
      <c r="AE947" s="89">
        <f>SUM(C947,J947,T947,AD947,)</f>
        <v>8</v>
      </c>
    </row>
    <row r="948">
      <c r="A948" s="61" t="str">
        <f>DATA!A947</f>
        <v>HUAJA (HUAJA.BŠ)</v>
      </c>
      <c r="B948" s="97" t="str">
        <f>DATA!C947&amp;" - "&amp;DATA!B947</f>
        <v>Inštrumentalista - sólista - SR1</v>
      </c>
      <c r="C948" s="84">
        <f>SUM(D948:I948)</f>
        <v>0</v>
      </c>
      <c r="D948" s="13">
        <v>0</v>
      </c>
      <c r="E948" s="13">
        <v>0</v>
      </c>
      <c r="F948" s="13">
        <v>0</v>
      </c>
      <c r="G948" s="13">
        <v>0</v>
      </c>
      <c r="H948" s="13">
        <v>0</v>
      </c>
      <c r="I948" s="13">
        <v>0</v>
      </c>
      <c r="J948" s="84">
        <f>SUM(K948:S948)</f>
        <v>0</v>
      </c>
      <c r="K948" s="13">
        <v>0</v>
      </c>
      <c r="L948" s="13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 s="84">
        <f>SUM(U948:AC948)</f>
        <v>1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1</v>
      </c>
      <c r="AB948">
        <v>0</v>
      </c>
      <c r="AC948">
        <v>0</v>
      </c>
      <c r="AD948" s="84">
        <v>0</v>
      </c>
      <c r="AE948" s="89">
        <f>SUM(C948,J948,T948,AD948,)</f>
        <v>1</v>
      </c>
    </row>
    <row r="949">
      <c r="A949" s="61" t="str">
        <f>DATA!A948</f>
        <v>HUAJA (HUAJA.BŠ)</v>
      </c>
      <c r="B949" s="97" t="str">
        <f>DATA!C948&amp;" - "&amp;DATA!B948</f>
        <v>Dirigent - SR3</v>
      </c>
      <c r="C949" s="84">
        <f>SUM(D949:I949)</f>
        <v>0</v>
      </c>
      <c r="D949" s="13">
        <v>0</v>
      </c>
      <c r="E949" s="13">
        <v>0</v>
      </c>
      <c r="F949" s="13">
        <v>0</v>
      </c>
      <c r="G949" s="13">
        <v>0</v>
      </c>
      <c r="H949" s="13">
        <v>0</v>
      </c>
      <c r="I949" s="13">
        <v>0</v>
      </c>
      <c r="J949" s="84">
        <f>SUM(K949:S949)</f>
        <v>0</v>
      </c>
      <c r="K949" s="13">
        <v>0</v>
      </c>
      <c r="L949" s="13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 s="84">
        <f>SUM(U949:AC949)</f>
        <v>2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2</v>
      </c>
      <c r="AD949" s="84">
        <v>0</v>
      </c>
      <c r="AE949" s="89">
        <f>SUM(C949,J949,T949,AD949,)</f>
        <v>2</v>
      </c>
    </row>
    <row r="950">
      <c r="C950" s="89">
        <f>SUM(INDIRECT(ADDRESS(3,3,4)):INDIRECT(ADDRESS(949,3,4)))</f>
        <v>431</v>
      </c>
      <c r="D950" s="89">
        <f>SUM(INDIRECT(ADDRESS(3,4,4)):INDIRECT(ADDRESS(949,4,4)))</f>
        <v>155</v>
      </c>
      <c r="E950" s="89">
        <f>SUM(INDIRECT(ADDRESS(3,5,4)):INDIRECT(ADDRESS(949,5,4)))</f>
        <v>62</v>
      </c>
      <c r="F950" s="89">
        <f>SUM(INDIRECT(ADDRESS(3,6,4)):INDIRECT(ADDRESS(949,6,4)))</f>
        <v>51</v>
      </c>
      <c r="G950" s="89">
        <f>SUM(INDIRECT(ADDRESS(3,7,4)):INDIRECT(ADDRESS(949,7,4)))</f>
        <v>61</v>
      </c>
      <c r="H950" s="89">
        <f>SUM(INDIRECT(ADDRESS(3,8,4)):INDIRECT(ADDRESS(949,8,4)))</f>
        <v>69</v>
      </c>
      <c r="I950" s="89">
        <f>SUM(INDIRECT(ADDRESS(3,9,4)):INDIRECT(ADDRESS(949,9,4)))</f>
        <v>33</v>
      </c>
      <c r="J950" s="89">
        <f>SUM(INDIRECT(ADDRESS(3,10,4)):INDIRECT(ADDRESS(949,10,4)))</f>
        <v>388</v>
      </c>
      <c r="K950" s="89">
        <f>SUM(INDIRECT(ADDRESS(3,11,4)):INDIRECT(ADDRESS(949,11,4)))</f>
        <v>32</v>
      </c>
      <c r="L950" s="89">
        <f>SUM(INDIRECT(ADDRESS(3,12,4)):INDIRECT(ADDRESS(949,12,4)))</f>
        <v>17</v>
      </c>
      <c r="M950" s="89">
        <f>SUM(INDIRECT(ADDRESS(3,13,4)):INDIRECT(ADDRESS(949,13,4)))</f>
        <v>53</v>
      </c>
      <c r="N950" s="89">
        <f>SUM(INDIRECT(ADDRESS(3,14,4)):INDIRECT(ADDRESS(949,14,4)))</f>
        <v>107</v>
      </c>
      <c r="O950" s="89">
        <f>SUM(INDIRECT(ADDRESS(3,15,4)):INDIRECT(ADDRESS(949,15,4)))</f>
        <v>61</v>
      </c>
      <c r="P950" s="89">
        <f>SUM(INDIRECT(ADDRESS(3,16,4)):INDIRECT(ADDRESS(949,16,4)))</f>
        <v>117</v>
      </c>
      <c r="Q950" s="89">
        <f>SUM(INDIRECT(ADDRESS(3,17,4)):INDIRECT(ADDRESS(949,17,4)))</f>
        <v>0</v>
      </c>
      <c r="R950" s="89">
        <f>SUM(INDIRECT(ADDRESS(3,18,4)):INDIRECT(ADDRESS(949,18,4)))</f>
        <v>1</v>
      </c>
      <c r="S950" s="89">
        <f>SUM(INDIRECT(ADDRESS(3,19,4)):INDIRECT(ADDRESS(949,19,4)))</f>
        <v>0</v>
      </c>
      <c r="T950" s="89">
        <f>SUM(INDIRECT(ADDRESS(3,20,4)):INDIRECT(ADDRESS(949,20,4)))</f>
        <v>6329</v>
      </c>
      <c r="U950" s="89">
        <f>SUM(INDIRECT(ADDRESS(3,21,4)):INDIRECT(ADDRESS(949,21,4)))</f>
        <v>333</v>
      </c>
      <c r="V950" s="89">
        <f>SUM(INDIRECT(ADDRESS(3,22,4)):INDIRECT(ADDRESS(949,22,4)))</f>
        <v>309</v>
      </c>
      <c r="W950" s="89">
        <f>SUM(INDIRECT(ADDRESS(3,23,4)):INDIRECT(ADDRESS(949,23,4)))</f>
        <v>577</v>
      </c>
      <c r="X950" s="89">
        <f>SUM(INDIRECT(ADDRESS(3,24,4)):INDIRECT(ADDRESS(949,24,4)))</f>
        <v>842</v>
      </c>
      <c r="Y950" s="89">
        <f>SUM(INDIRECT(ADDRESS(3,25,4)):INDIRECT(ADDRESS(949,25,4)))</f>
        <v>549</v>
      </c>
      <c r="Z950" s="89">
        <f>SUM(INDIRECT(ADDRESS(3,26,4)):INDIRECT(ADDRESS(949,26,4)))</f>
        <v>1171</v>
      </c>
      <c r="AA950" s="89">
        <f>SUM(INDIRECT(ADDRESS(3,27,4)):INDIRECT(ADDRESS(949,27,4)))</f>
        <v>459</v>
      </c>
      <c r="AB950" s="89">
        <f>SUM(INDIRECT(ADDRESS(3,28,4)):INDIRECT(ADDRESS(949,28,4)))</f>
        <v>360</v>
      </c>
      <c r="AC950" s="89">
        <f>SUM(INDIRECT(ADDRESS(3,29,4)):INDIRECT(ADDRESS(949,29,4)))</f>
        <v>1729</v>
      </c>
      <c r="AD950" s="89">
        <f>SUM(INDIRECT(ADDRESS(3,30,4)):INDIRECT(ADDRESS(949,30,4)))</f>
        <v>68</v>
      </c>
      <c r="AE950" s="89" t="str">
        <f>CONCATENATE("Spolu SR: ",SUM(INDIRECT(ADDRESS(3,31,4)):INDIRECT(ADDRESS(949,31,4))))</f>
        <v>Spolu SR: 7216</v>
      </c>
    </row>
  </sheetData>
  <mergeCells>
    <mergeCell ref="A1:D1"/>
    <mergeCell ref="E1:G1"/>
  </mergeCells>
  <pageMargins left="0.7" right="0.7" top="0.75" bottom="0.75" header="0.3" footer="0.3"/>
  <pageSetup paperSize="9" orientation="portrait" r:id="fl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FV950"/>
  <sheetViews>
    <sheetView topLeftCell="A1" workbookViewId="0">
      <selection activeCell="H1" sqref="H1"/>
    </sheetView>
  </sheetViews>
  <sheetFormatPr defaultColWidth="25.7109375" defaultRowHeight="15"/>
  <cols>
    <col min="1" max="1" width="38.5703125" customWidth="1"/>
    <col min="2" max="2" width="25.7109375" style="13"/>
    <col min="3" max="3" width="25.7109375" style="34"/>
    <col min="4" max="9" width="25.7109375" style="13"/>
    <col min="10" max="10" width="25.7109375" style="34"/>
    <col min="11" max="12" width="25.7109375" style="13"/>
    <col min="20" max="20" width="25.7109375" style="5"/>
    <col min="30" max="30" width="25.7109375" style="5"/>
    <col min="31" max="31" width="25.7109375" style="34"/>
  </cols>
  <sheetData>
    <row r="1" ht="27" thickBot="1">
      <c r="A1" s="52" t="s">
        <v>181</v>
      </c>
      <c r="B1" s="52"/>
      <c r="C1" s="52"/>
      <c r="D1" s="52"/>
      <c r="E1" s="53">
        <f>DATA!$M$1</f>
        <v>45960</v>
      </c>
      <c r="F1" s="53"/>
      <c r="G1" s="53"/>
      <c r="H1" s="12"/>
      <c r="I1" s="12"/>
      <c r="J1" s="5"/>
      <c r="K1"/>
      <c r="L1"/>
    </row>
    <row r="2" s="17" customFormat="1" ht="48" thickBot="1">
      <c r="A2" s="26" t="s">
        <v>13</v>
      </c>
      <c r="B2" s="27" t="s">
        <v>14</v>
      </c>
      <c r="C2" s="31" t="s">
        <v>15</v>
      </c>
      <c r="D2" s="28" t="s">
        <v>16</v>
      </c>
      <c r="E2" s="29" t="s">
        <v>17</v>
      </c>
      <c r="F2" s="29" t="s">
        <v>18</v>
      </c>
      <c r="G2" s="29" t="s">
        <v>19</v>
      </c>
      <c r="H2" s="29" t="s">
        <v>20</v>
      </c>
      <c r="I2" s="29" t="s">
        <v>21</v>
      </c>
      <c r="J2" s="31" t="s">
        <v>22</v>
      </c>
      <c r="K2" s="29" t="s">
        <v>23</v>
      </c>
      <c r="L2" s="28" t="s">
        <v>24</v>
      </c>
      <c r="M2" s="29" t="s">
        <v>25</v>
      </c>
      <c r="N2" s="29" t="s">
        <v>26</v>
      </c>
      <c r="O2" s="29" t="s">
        <v>27</v>
      </c>
      <c r="P2" s="29" t="s">
        <v>28</v>
      </c>
      <c r="Q2" s="29" t="s">
        <v>29</v>
      </c>
      <c r="R2" s="29" t="s">
        <v>30</v>
      </c>
      <c r="S2" s="28" t="s">
        <v>31</v>
      </c>
      <c r="T2" s="31" t="s">
        <v>32</v>
      </c>
      <c r="U2" s="29" t="s">
        <v>33</v>
      </c>
      <c r="V2" s="29" t="s">
        <v>34</v>
      </c>
      <c r="W2" s="29" t="s">
        <v>35</v>
      </c>
      <c r="X2" s="29" t="s">
        <v>36</v>
      </c>
      <c r="Y2" s="28" t="s">
        <v>37</v>
      </c>
      <c r="Z2" s="28" t="s">
        <v>38</v>
      </c>
      <c r="AA2" s="29" t="s">
        <v>39</v>
      </c>
      <c r="AB2" s="29" t="s">
        <v>40</v>
      </c>
      <c r="AC2" s="29" t="s">
        <v>41</v>
      </c>
      <c r="AD2" s="31" t="s">
        <v>42</v>
      </c>
      <c r="AE2" s="37" t="s">
        <v>8</v>
      </c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</row>
    <row r="3" s="24" customFormat="1" ht="12.75">
      <c r="A3" s="93" t="str">
        <f>DATA!A2</f>
        <v>UK (UKO)</v>
      </c>
      <c r="B3" s="93" t="str">
        <f>DATA!C2&amp;" - "&amp;DATA!B2</f>
        <v>Autor hudby - EM1</v>
      </c>
      <c r="C3" s="84">
        <f>SUM(D3:I3)</f>
        <v>0.8</v>
      </c>
      <c r="D3" s="24">
        <v>0.8</v>
      </c>
      <c r="E3" s="24">
        <v>0</v>
      </c>
      <c r="F3" s="24">
        <v>0</v>
      </c>
      <c r="G3" s="24">
        <v>0</v>
      </c>
      <c r="H3" s="24">
        <v>0</v>
      </c>
      <c r="I3" s="24">
        <v>0</v>
      </c>
      <c r="J3" s="84">
        <f>SUM(K3:S3)</f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84">
        <f>SUM(U3:AC3)</f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84">
        <v>0</v>
      </c>
      <c r="AE3" s="89">
        <f>SUM(C3,J3,T3,AD3,)</f>
        <v>0.8</v>
      </c>
    </row>
    <row r="4" s="24" customFormat="1" ht="12.75">
      <c r="A4" s="93" t="str">
        <f>DATA!A3</f>
        <v>UK (UKO)</v>
      </c>
      <c r="B4" s="93" t="str">
        <f>DATA!C3&amp;" - "&amp;DATA!B3</f>
        <v>Dramaturg - EM1</v>
      </c>
      <c r="C4" s="84">
        <f>SUM(D4:I4)</f>
        <v>1</v>
      </c>
      <c r="D4" s="24">
        <v>1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84">
        <f>SUM(K4:S4)</f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84">
        <f>SUM(U4:AC4)</f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84">
        <v>0</v>
      </c>
      <c r="AE4" s="89">
        <f>SUM(C4,J4,T4,AD4,)</f>
        <v>1</v>
      </c>
    </row>
    <row r="5" s="24" customFormat="1" ht="12.75">
      <c r="A5" s="93" t="str">
        <f>DATA!A4</f>
        <v>UK (UKO)</v>
      </c>
      <c r="B5" s="93" t="str">
        <f>DATA!C4&amp;" - "&amp;DATA!B4</f>
        <v>Inštrumentalista - EM1</v>
      </c>
      <c r="C5" s="84">
        <f>SUM(D5:I5)</f>
        <v>0.05</v>
      </c>
      <c r="D5" s="24">
        <v>0.05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84">
        <f>SUM(K5:S5)</f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84">
        <f>SUM(U5:AC5)</f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84">
        <v>0</v>
      </c>
      <c r="AE5" s="89">
        <f>SUM(C5,J5,T5,AD5,)</f>
        <v>0.05</v>
      </c>
    </row>
    <row r="6" s="24" customFormat="1" ht="12.75">
      <c r="A6" s="93" t="str">
        <f>DATA!A5</f>
        <v>UK (UKO)</v>
      </c>
      <c r="B6" s="93" t="str">
        <f>DATA!C5&amp;" - "&amp;DATA!B5</f>
        <v>Inštrumentalista - sólista - EM1</v>
      </c>
      <c r="C6" s="84">
        <f>SUM(D6:I6)</f>
        <v>1</v>
      </c>
      <c r="D6" s="24">
        <v>1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84">
        <f>SUM(K6:S6)</f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84">
        <f>SUM(U6:AC6)</f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84">
        <v>0</v>
      </c>
      <c r="AE6" s="89">
        <f>SUM(C6,J6,T6,AD6,)</f>
        <v>1</v>
      </c>
    </row>
    <row r="7" s="24" customFormat="1" ht="12.75">
      <c r="A7" s="93" t="str">
        <f>DATA!A6</f>
        <v>UK (UKO)</v>
      </c>
      <c r="B7" s="93" t="str">
        <f>DATA!C6&amp;" - "&amp;DATA!B6</f>
        <v>Performer - EM1</v>
      </c>
      <c r="C7" s="84">
        <f>SUM(D7:I7)</f>
        <v>0.33333</v>
      </c>
      <c r="D7" s="24">
        <v>0.33333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84">
        <f>SUM(K7:S7)</f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84">
        <f>SUM(U7:AC7)</f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84">
        <v>0</v>
      </c>
      <c r="AE7" s="89">
        <f>SUM(C7,J7,T7,AD7,)</f>
        <v>0.33333</v>
      </c>
    </row>
    <row r="8" s="24" customFormat="1" ht="12.75">
      <c r="A8" s="93" t="str">
        <f>DATA!A7</f>
        <v>UK (UKO)</v>
      </c>
      <c r="B8" s="93" t="str">
        <f>DATA!C7&amp;" - "&amp;DATA!B7</f>
        <v>Umelecký vedúci - EM1</v>
      </c>
      <c r="C8" s="84">
        <f>SUM(D8:I8)</f>
        <v>1</v>
      </c>
      <c r="D8" s="24">
        <v>1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84">
        <f>SUM(K8:S8)</f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84">
        <f>SUM(U8:AC8)</f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84">
        <v>0</v>
      </c>
      <c r="AE8" s="89">
        <f>SUM(C8,J8,T8,AD8,)</f>
        <v>1</v>
      </c>
    </row>
    <row r="9" s="24" customFormat="1" ht="12.75">
      <c r="A9" s="93" t="str">
        <f>DATA!A8</f>
        <v>UK (UKO)</v>
      </c>
      <c r="B9" s="93" t="str">
        <f>DATA!C8&amp;" - "&amp;DATA!B8</f>
        <v>Inštrumentalista - sólista - EM3</v>
      </c>
      <c r="C9" s="84">
        <f>SUM(D9:I9)</f>
        <v>2</v>
      </c>
      <c r="D9" s="24">
        <v>0</v>
      </c>
      <c r="E9" s="24">
        <v>0</v>
      </c>
      <c r="F9" s="24">
        <v>2</v>
      </c>
      <c r="G9" s="24">
        <v>0</v>
      </c>
      <c r="H9" s="24">
        <v>0</v>
      </c>
      <c r="I9" s="24">
        <v>0</v>
      </c>
      <c r="J9" s="84">
        <f>SUM(K9:S9)</f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84">
        <f>SUM(U9:AC9)</f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84">
        <v>0</v>
      </c>
      <c r="AE9" s="89">
        <f>SUM(C9,J9,T9,AD9,)</f>
        <v>2</v>
      </c>
    </row>
    <row r="10" s="24" customFormat="1" ht="12.75">
      <c r="A10" s="93" t="str">
        <f>DATA!A9</f>
        <v>UK (UKO)</v>
      </c>
      <c r="B10" s="93" t="str">
        <f>DATA!C9&amp;" - "&amp;DATA!B9</f>
        <v>Inštrumentalista - sólista - EN1</v>
      </c>
      <c r="C10" s="84">
        <f>SUM(D10:I10)</f>
        <v>1.5</v>
      </c>
      <c r="D10" s="24">
        <v>0</v>
      </c>
      <c r="E10" s="24">
        <v>0</v>
      </c>
      <c r="F10" s="24">
        <v>0</v>
      </c>
      <c r="G10" s="24">
        <v>1.5</v>
      </c>
      <c r="H10" s="24">
        <v>0</v>
      </c>
      <c r="I10" s="24">
        <v>0</v>
      </c>
      <c r="J10" s="84">
        <f>SUM(K10:S10)</f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84">
        <f>SUM(U10:AC10)</f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84">
        <v>0</v>
      </c>
      <c r="AE10" s="89">
        <f>SUM(C10,J10,T10,AD10,)</f>
        <v>1.5</v>
      </c>
    </row>
    <row r="11" s="24" customFormat="1" ht="12.75">
      <c r="A11" s="93" t="str">
        <f>DATA!A10</f>
        <v>UK (UKO)</v>
      </c>
      <c r="B11" s="93" t="str">
        <f>DATA!C10&amp;" - "&amp;DATA!B10</f>
        <v>Inštrumentalista - sólista - EN2</v>
      </c>
      <c r="C11" s="84">
        <f>SUM(D11:I11)</f>
        <v>1</v>
      </c>
      <c r="D11" s="24">
        <v>0</v>
      </c>
      <c r="E11" s="24">
        <v>0</v>
      </c>
      <c r="F11" s="24">
        <v>0</v>
      </c>
      <c r="G11" s="24">
        <v>0</v>
      </c>
      <c r="H11" s="24">
        <v>1</v>
      </c>
      <c r="I11" s="24">
        <v>0</v>
      </c>
      <c r="J11" s="84">
        <f>SUM(K11:S11)</f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84">
        <f>SUM(U11:AC11)</f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84">
        <v>0</v>
      </c>
      <c r="AE11" s="89">
        <f>SUM(C11,J11,T11,AD11,)</f>
        <v>1</v>
      </c>
    </row>
    <row r="12" s="24" customFormat="1" ht="12.75">
      <c r="A12" s="93" t="str">
        <f>DATA!A11</f>
        <v>UK (UKO)</v>
      </c>
      <c r="B12" s="93" t="str">
        <f>DATA!C11&amp;" - "&amp;DATA!B11</f>
        <v>Inštrumentalista - sólista - EN3</v>
      </c>
      <c r="C12" s="84">
        <f>SUM(D12:I12)</f>
        <v>1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1</v>
      </c>
      <c r="J12" s="84">
        <f>SUM(K12:S12)</f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84">
        <f>SUM(U12:AC12)</f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84">
        <v>0</v>
      </c>
      <c r="AE12" s="89">
        <f>SUM(C12,J12,T12,AD12,)</f>
        <v>1</v>
      </c>
    </row>
    <row r="13" s="24" customFormat="1" ht="12.75">
      <c r="A13" s="93" t="str">
        <f>DATA!A12</f>
        <v>UK (UKO)</v>
      </c>
      <c r="B13" s="93" t="str">
        <f>DATA!C12&amp;" - "&amp;DATA!B12</f>
        <v>Dirigent - I</v>
      </c>
      <c r="C13" s="84">
        <f>SUM(D13:I13)</f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84">
        <f>SUM(K13:S13)</f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84">
        <f>SUM(U13:AC13)</f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84">
        <v>7</v>
      </c>
      <c r="AE13" s="89">
        <f>SUM(C13,J13,T13,AD13,)</f>
        <v>7</v>
      </c>
    </row>
    <row r="14" s="24" customFormat="1" ht="12.75">
      <c r="A14" s="93" t="str">
        <f>DATA!A13</f>
        <v>UK (UKO)</v>
      </c>
      <c r="B14" s="93" t="str">
        <f>DATA!C13&amp;" - "&amp;DATA!B13</f>
        <v>Kurátor výstavy - I</v>
      </c>
      <c r="C14" s="84">
        <f>SUM(D14:I14)</f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84">
        <f>SUM(K14:S14)</f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84">
        <f>SUM(U14:AC14)</f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84">
        <v>0.3</v>
      </c>
      <c r="AE14" s="89">
        <f>SUM(C14,J14,T14,AD14,)</f>
        <v>0.3</v>
      </c>
    </row>
    <row r="15" s="24" customFormat="1" ht="12.75">
      <c r="A15" s="93" t="str">
        <f>DATA!A14</f>
        <v>UK (UKO)</v>
      </c>
      <c r="B15" s="93" t="str">
        <f>DATA!C14&amp;" - "&amp;DATA!B14</f>
        <v>Autor námetu - SM1</v>
      </c>
      <c r="C15" s="84">
        <f>SUM(D15:I15)</f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84">
        <f>SUM(K15:S15)</f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84">
        <f>SUM(U15:AC15)</f>
        <v>1</v>
      </c>
      <c r="U15" s="24">
        <v>1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84">
        <v>0</v>
      </c>
      <c r="AE15" s="89">
        <f>SUM(C15,J15,T15,AD15,)</f>
        <v>1</v>
      </c>
    </row>
    <row r="16" s="24" customFormat="1" ht="12.75">
      <c r="A16" s="93" t="str">
        <f>DATA!A15</f>
        <v>UK (UKO)</v>
      </c>
      <c r="B16" s="93" t="str">
        <f>DATA!C15&amp;" - "&amp;DATA!B15</f>
        <v>Autor scenára - SM1</v>
      </c>
      <c r="C16" s="84">
        <f>SUM(D16:I16)</f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84">
        <f>SUM(K16:S16)</f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84">
        <f>SUM(U16:AC16)</f>
        <v>1</v>
      </c>
      <c r="U16" s="24">
        <v>1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84">
        <v>0</v>
      </c>
      <c r="AE16" s="89">
        <f>SUM(C16,J16,T16,AD16,)</f>
        <v>1</v>
      </c>
    </row>
    <row r="17" s="24" customFormat="1" ht="12.75">
      <c r="A17" s="93" t="str">
        <f>DATA!A16</f>
        <v>UK (UKO)</v>
      </c>
      <c r="B17" s="93" t="str">
        <f>DATA!C16&amp;" - "&amp;DATA!B16</f>
        <v>Dizajnér - SM1</v>
      </c>
      <c r="C17" s="84">
        <f>SUM(D17:I17)</f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84">
        <f>SUM(K17:S17)</f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84">
        <f>SUM(U17:AC17)</f>
        <v>2</v>
      </c>
      <c r="U17" s="24">
        <v>2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84">
        <v>0</v>
      </c>
      <c r="AE17" s="89">
        <f>SUM(C17,J17,T17,AD17,)</f>
        <v>2</v>
      </c>
    </row>
    <row r="18" s="24" customFormat="1" ht="12.75">
      <c r="A18" s="93" t="str">
        <f>DATA!A17</f>
        <v>UK (UKO)</v>
      </c>
      <c r="B18" s="93" t="str">
        <f>DATA!C17&amp;" - "&amp;DATA!B17</f>
        <v>Inštrumentalista - SM1</v>
      </c>
      <c r="C18" s="84">
        <f>SUM(D18:I18)</f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84">
        <f>SUM(K18:S18)</f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84">
        <f>SUM(U18:AC18)</f>
        <v>0.02304</v>
      </c>
      <c r="U18" s="24">
        <v>0.02304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84">
        <v>0</v>
      </c>
      <c r="AE18" s="89">
        <f>SUM(C18,J18,T18,AD18,)</f>
        <v>0.02304</v>
      </c>
    </row>
    <row r="19" s="24" customFormat="1" ht="12.75">
      <c r="A19" s="93" t="str">
        <f>DATA!A18</f>
        <v>UK (UKO)</v>
      </c>
      <c r="B19" s="93" t="str">
        <f>DATA!C18&amp;" - "&amp;DATA!B18</f>
        <v>Režisér - SM1</v>
      </c>
      <c r="C19" s="84">
        <f>SUM(D19:I19)</f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84">
        <f>SUM(K19:S19)</f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84">
        <f>SUM(U19:AC19)</f>
        <v>1</v>
      </c>
      <c r="U19" s="24">
        <v>1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84">
        <v>0</v>
      </c>
      <c r="AE19" s="89">
        <f>SUM(C19,J19,T19,AD19,)</f>
        <v>1</v>
      </c>
    </row>
    <row r="20" s="24" customFormat="1" ht="12.75">
      <c r="A20" s="93" t="str">
        <f>DATA!A19</f>
        <v>UK (UKO)</v>
      </c>
      <c r="B20" s="93" t="str">
        <f>DATA!C19&amp;" - "&amp;DATA!B19</f>
        <v>Kurátor výstavy - SM2</v>
      </c>
      <c r="C20" s="84">
        <f>SUM(D20:I20)</f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84">
        <f>SUM(K20:S20)</f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84">
        <f>SUM(U20:AC20)</f>
        <v>0.5</v>
      </c>
      <c r="U20" s="24">
        <v>0</v>
      </c>
      <c r="V20" s="24">
        <v>0.5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84">
        <v>0</v>
      </c>
      <c r="AE20" s="89">
        <f>SUM(C20,J20,T20,AD20,)</f>
        <v>0.5</v>
      </c>
    </row>
    <row r="21" s="24" customFormat="1" ht="12.75">
      <c r="A21" s="93" t="str">
        <f>DATA!A20</f>
        <v>UK (UKO)</v>
      </c>
      <c r="B21" s="93" t="str">
        <f>DATA!C20&amp;" - "&amp;DATA!B20</f>
        <v>Výtvarník - SM2</v>
      </c>
      <c r="C21" s="84">
        <f>SUM(D21:I21)</f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84">
        <f>SUM(K21:S21)</f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84">
        <f>SUM(U21:AC21)</f>
        <v>28</v>
      </c>
      <c r="U21" s="24">
        <v>0</v>
      </c>
      <c r="V21" s="24">
        <v>28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84">
        <v>0</v>
      </c>
      <c r="AE21" s="89">
        <f>SUM(C21,J21,T21,AD21,)</f>
        <v>28</v>
      </c>
    </row>
    <row r="22" s="24" customFormat="1" ht="12.75">
      <c r="A22" s="93" t="str">
        <f>DATA!A21</f>
        <v>UK (UKO)</v>
      </c>
      <c r="B22" s="93" t="str">
        <f>DATA!C21&amp;" - "&amp;DATA!B21</f>
        <v>Dirigent - SM3</v>
      </c>
      <c r="C22" s="84">
        <f>SUM(D22:I22)</f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84">
        <f>SUM(K22:S22)</f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84">
        <f>SUM(U22:AC22)</f>
        <v>39</v>
      </c>
      <c r="U22" s="24">
        <v>0</v>
      </c>
      <c r="V22" s="24">
        <v>0</v>
      </c>
      <c r="W22" s="24">
        <v>39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84">
        <v>0</v>
      </c>
      <c r="AE22" s="89">
        <f>SUM(C22,J22,T22,AD22,)</f>
        <v>39</v>
      </c>
    </row>
    <row r="23" s="24" customFormat="1" ht="12.75">
      <c r="A23" s="93" t="str">
        <f>DATA!A22</f>
        <v>UK (UKO)</v>
      </c>
      <c r="B23" s="93" t="str">
        <f>DATA!C22&amp;" - "&amp;DATA!B22</f>
        <v>Výtvarník - SM3</v>
      </c>
      <c r="C23" s="84">
        <f>SUM(D23:I23)</f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84">
        <f>SUM(K23:S23)</f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84">
        <f>SUM(U23:AC23)</f>
        <v>8</v>
      </c>
      <c r="U23" s="24">
        <v>0</v>
      </c>
      <c r="V23" s="24">
        <v>0</v>
      </c>
      <c r="W23" s="24">
        <v>8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84">
        <v>0</v>
      </c>
      <c r="AE23" s="89">
        <f>SUM(C23,J23,T23,AD23,)</f>
        <v>8</v>
      </c>
    </row>
    <row r="24" s="24" customFormat="1" ht="12.75">
      <c r="A24" s="93" t="str">
        <f>DATA!A23</f>
        <v>UK (UKO)</v>
      </c>
      <c r="B24" s="93" t="str">
        <f>DATA!C23&amp;" - "&amp;DATA!B23</f>
        <v>Dirigent - SN1</v>
      </c>
      <c r="C24" s="84">
        <f>SUM(D24:I24)</f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84">
        <f>SUM(K24:S24)</f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84">
        <f>SUM(U24:AC24)</f>
        <v>1</v>
      </c>
      <c r="U24" s="24">
        <v>0</v>
      </c>
      <c r="V24" s="24">
        <v>0</v>
      </c>
      <c r="W24" s="24">
        <v>0</v>
      </c>
      <c r="X24" s="24">
        <v>1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84">
        <v>0</v>
      </c>
      <c r="AE24" s="89">
        <f>SUM(C24,J24,T24,AD24,)</f>
        <v>1</v>
      </c>
    </row>
    <row r="25" s="24" customFormat="1" ht="12.75">
      <c r="A25" s="93" t="str">
        <f>DATA!A24</f>
        <v>UK (UKO)</v>
      </c>
      <c r="B25" s="93" t="str">
        <f>DATA!C24&amp;" - "&amp;DATA!B24</f>
        <v>Dizajnér - SN1</v>
      </c>
      <c r="C25" s="84">
        <f>SUM(D25:I25)</f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84">
        <f>SUM(K25:S25)</f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84">
        <f>SUM(U25:AC25)</f>
        <v>3</v>
      </c>
      <c r="U25" s="24">
        <v>0</v>
      </c>
      <c r="V25" s="24">
        <v>0</v>
      </c>
      <c r="W25" s="24">
        <v>0</v>
      </c>
      <c r="X25" s="24">
        <v>3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84">
        <v>0</v>
      </c>
      <c r="AE25" s="89">
        <f>SUM(C25,J25,T25,AD25,)</f>
        <v>3</v>
      </c>
    </row>
    <row r="26" s="24" customFormat="1" ht="12.75">
      <c r="A26" s="93" t="str">
        <f>DATA!A25</f>
        <v>UK (UKO)</v>
      </c>
      <c r="B26" s="93" t="str">
        <f>DATA!C25&amp;" - "&amp;DATA!B25</f>
        <v>Dramaturg projektu - SN1</v>
      </c>
      <c r="C26" s="84">
        <f>SUM(D26:I26)</f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84">
        <f>SUM(K26:S26)</f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84">
        <f>SUM(U26:AC26)</f>
        <v>5</v>
      </c>
      <c r="U26" s="24">
        <v>0</v>
      </c>
      <c r="V26" s="24">
        <v>0</v>
      </c>
      <c r="W26" s="24">
        <v>0</v>
      </c>
      <c r="X26" s="24">
        <v>5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84">
        <v>0</v>
      </c>
      <c r="AE26" s="89">
        <f>SUM(C26,J26,T26,AD26,)</f>
        <v>5</v>
      </c>
    </row>
    <row r="27" s="24" customFormat="1" ht="12.75">
      <c r="A27" s="93" t="str">
        <f>DATA!A26</f>
        <v>UK (UKO)</v>
      </c>
      <c r="B27" s="93" t="str">
        <f>DATA!C26&amp;" - "&amp;DATA!B26</f>
        <v>Inštrumentalista - sólista - SN1</v>
      </c>
      <c r="C27" s="84">
        <f>SUM(D27:I27)</f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84">
        <f>SUM(K27:S27)</f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84">
        <f>SUM(U27:AC27)</f>
        <v>2.83333</v>
      </c>
      <c r="U27" s="24">
        <v>0</v>
      </c>
      <c r="V27" s="24">
        <v>0</v>
      </c>
      <c r="W27" s="24">
        <v>0</v>
      </c>
      <c r="X27" s="24">
        <v>2.83333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84">
        <v>0</v>
      </c>
      <c r="AE27" s="89">
        <f>SUM(C27,J27,T27,AD27,)</f>
        <v>2.83333</v>
      </c>
    </row>
    <row r="28" s="24" customFormat="1" ht="12.75">
      <c r="A28" s="93" t="str">
        <f>DATA!A27</f>
        <v>UK (UKO)</v>
      </c>
      <c r="B28" s="93" t="str">
        <f>DATA!C27&amp;" - "&amp;DATA!B27</f>
        <v>Výtvarník - SN1</v>
      </c>
      <c r="C28" s="84">
        <f>SUM(D28:I28)</f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84">
        <f>SUM(K28:S28)</f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84">
        <f>SUM(U28:AC28)</f>
        <v>1</v>
      </c>
      <c r="U28" s="24">
        <v>0</v>
      </c>
      <c r="V28" s="24">
        <v>0</v>
      </c>
      <c r="W28" s="24">
        <v>0</v>
      </c>
      <c r="X28" s="24">
        <v>1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84">
        <v>0</v>
      </c>
      <c r="AE28" s="89">
        <f>SUM(C28,J28,T28,AD28,)</f>
        <v>1</v>
      </c>
    </row>
    <row r="29" s="24" customFormat="1" ht="12.75">
      <c r="A29" s="93" t="str">
        <f>DATA!A28</f>
        <v>UK (UKO)</v>
      </c>
      <c r="B29" s="93" t="str">
        <f>DATA!C28&amp;" - "&amp;DATA!B28</f>
        <v>Autor scenára - SN2</v>
      </c>
      <c r="C29" s="84">
        <f>SUM(D29:I29)</f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84">
        <f>SUM(K29:S29)</f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84">
        <f>SUM(U29:AC29)</f>
        <v>1.5</v>
      </c>
      <c r="U29" s="24">
        <v>0</v>
      </c>
      <c r="V29" s="24">
        <v>0</v>
      </c>
      <c r="W29" s="24">
        <v>0</v>
      </c>
      <c r="X29" s="24">
        <v>0</v>
      </c>
      <c r="Y29" s="24">
        <v>1.5</v>
      </c>
      <c r="Z29" s="24">
        <v>0</v>
      </c>
      <c r="AA29" s="24">
        <v>0</v>
      </c>
      <c r="AB29" s="24">
        <v>0</v>
      </c>
      <c r="AC29" s="24">
        <v>0</v>
      </c>
      <c r="AD29" s="84">
        <v>0</v>
      </c>
      <c r="AE29" s="89">
        <f>SUM(C29,J29,T29,AD29,)</f>
        <v>1.5</v>
      </c>
    </row>
    <row r="30" s="24" customFormat="1" ht="12.75">
      <c r="A30" s="93" t="str">
        <f>DATA!A29</f>
        <v>UK (UKO)</v>
      </c>
      <c r="B30" s="93" t="str">
        <f>DATA!C29&amp;" - "&amp;DATA!B29</f>
        <v>Dirigent - SN2</v>
      </c>
      <c r="C30" s="84">
        <f>SUM(D30:I30)</f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84">
        <f>SUM(K30:S30)</f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84">
        <f>SUM(U30:AC30)</f>
        <v>2</v>
      </c>
      <c r="U30" s="24">
        <v>0</v>
      </c>
      <c r="V30" s="24">
        <v>0</v>
      </c>
      <c r="W30" s="24">
        <v>0</v>
      </c>
      <c r="X30" s="24">
        <v>0</v>
      </c>
      <c r="Y30" s="24">
        <v>2</v>
      </c>
      <c r="Z30" s="24">
        <v>0</v>
      </c>
      <c r="AA30" s="24">
        <v>0</v>
      </c>
      <c r="AB30" s="24">
        <v>0</v>
      </c>
      <c r="AC30" s="24">
        <v>0</v>
      </c>
      <c r="AD30" s="84">
        <v>0</v>
      </c>
      <c r="AE30" s="89">
        <f>SUM(C30,J30,T30,AD30,)</f>
        <v>2</v>
      </c>
    </row>
    <row r="31" s="24" customFormat="1" ht="12.75">
      <c r="A31" s="93" t="str">
        <f>DATA!A30</f>
        <v>UK (UKO)</v>
      </c>
      <c r="B31" s="93" t="str">
        <f>DATA!C30&amp;" - "&amp;DATA!B30</f>
        <v>Dizajnér - SN2</v>
      </c>
      <c r="C31" s="84">
        <f>SUM(D31:I31)</f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84">
        <f>SUM(K31:S31)</f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84">
        <f>SUM(U31:AC31)</f>
        <v>5</v>
      </c>
      <c r="U31" s="24">
        <v>0</v>
      </c>
      <c r="V31" s="24">
        <v>0</v>
      </c>
      <c r="W31" s="24">
        <v>0</v>
      </c>
      <c r="X31" s="24">
        <v>0</v>
      </c>
      <c r="Y31" s="24">
        <v>5</v>
      </c>
      <c r="Z31" s="24">
        <v>0</v>
      </c>
      <c r="AA31" s="24">
        <v>0</v>
      </c>
      <c r="AB31" s="24">
        <v>0</v>
      </c>
      <c r="AC31" s="24">
        <v>0</v>
      </c>
      <c r="AD31" s="84">
        <v>0</v>
      </c>
      <c r="AE31" s="89">
        <f>SUM(C31,J31,T31,AD31,)</f>
        <v>5</v>
      </c>
    </row>
    <row r="32" s="24" customFormat="1" ht="12.75">
      <c r="A32" s="93" t="str">
        <f>DATA!A31</f>
        <v>UK (UKO)</v>
      </c>
      <c r="B32" s="93" t="str">
        <f>DATA!C31&amp;" - "&amp;DATA!B31</f>
        <v>Výtvarník - SN2</v>
      </c>
      <c r="C32" s="84">
        <f>SUM(D32:I32)</f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84">
        <f>SUM(K32:S32)</f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84">
        <f>SUM(U32:AC32)</f>
        <v>4</v>
      </c>
      <c r="U32" s="24">
        <v>0</v>
      </c>
      <c r="V32" s="24">
        <v>0</v>
      </c>
      <c r="W32" s="24">
        <v>0</v>
      </c>
      <c r="X32" s="24">
        <v>0</v>
      </c>
      <c r="Y32" s="24">
        <v>4</v>
      </c>
      <c r="Z32" s="24">
        <v>0</v>
      </c>
      <c r="AA32" s="24">
        <v>0</v>
      </c>
      <c r="AB32" s="24">
        <v>0</v>
      </c>
      <c r="AC32" s="24">
        <v>0</v>
      </c>
      <c r="AD32" s="84">
        <v>0</v>
      </c>
      <c r="AE32" s="89">
        <f>SUM(C32,J32,T32,AD32,)</f>
        <v>4</v>
      </c>
    </row>
    <row r="33" s="24" customFormat="1" ht="12.75">
      <c r="A33" s="93" t="str">
        <f>DATA!A32</f>
        <v>UK (UKO)</v>
      </c>
      <c r="B33" s="93" t="str">
        <f>DATA!C32&amp;" - "&amp;DATA!B32</f>
        <v>Dirigent - SN3</v>
      </c>
      <c r="C33" s="84">
        <f>SUM(D33:I33)</f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84">
        <f>SUM(K33:S33)</f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84">
        <f>SUM(U33:AC33)</f>
        <v>4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4</v>
      </c>
      <c r="AA33" s="24">
        <v>0</v>
      </c>
      <c r="AB33" s="24">
        <v>0</v>
      </c>
      <c r="AC33" s="24">
        <v>0</v>
      </c>
      <c r="AD33" s="84">
        <v>0</v>
      </c>
      <c r="AE33" s="89">
        <f>SUM(C33,J33,T33,AD33,)</f>
        <v>4</v>
      </c>
    </row>
    <row r="34" s="24" customFormat="1" ht="12.75">
      <c r="A34" s="93" t="str">
        <f>DATA!A33</f>
        <v>UK (UKO)</v>
      </c>
      <c r="B34" s="93" t="str">
        <f>DATA!C33&amp;" - "&amp;DATA!B33</f>
        <v>Dizajnér - SN3</v>
      </c>
      <c r="C34" s="84">
        <f>SUM(D34:I34)</f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84">
        <f>SUM(K34:S34)</f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84">
        <f>SUM(U34:AC34)</f>
        <v>2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2</v>
      </c>
      <c r="AA34" s="24">
        <v>0</v>
      </c>
      <c r="AB34" s="24">
        <v>0</v>
      </c>
      <c r="AC34" s="24">
        <v>0</v>
      </c>
      <c r="AD34" s="84">
        <v>0</v>
      </c>
      <c r="AE34" s="89">
        <f>SUM(C34,J34,T34,AD34,)</f>
        <v>2</v>
      </c>
    </row>
    <row r="35" s="24" customFormat="1" ht="12.75">
      <c r="A35" s="93" t="str">
        <f>DATA!A34</f>
        <v>UK (UKO)</v>
      </c>
      <c r="B35" s="93" t="str">
        <f>DATA!C34&amp;" - "&amp;DATA!B34</f>
        <v>Inštrumentalista - sólista - SN3</v>
      </c>
      <c r="C35" s="84">
        <f>SUM(D35:I35)</f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84">
        <f>SUM(K35:S35)</f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84">
        <f>SUM(U35:AC35)</f>
        <v>30.00006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30.00006</v>
      </c>
      <c r="AA35" s="24">
        <v>0</v>
      </c>
      <c r="AB35" s="24">
        <v>0</v>
      </c>
      <c r="AC35" s="24">
        <v>0</v>
      </c>
      <c r="AD35" s="84">
        <v>0</v>
      </c>
      <c r="AE35" s="89">
        <f>SUM(C35,J35,T35,AD35,)</f>
        <v>30.00006</v>
      </c>
    </row>
    <row r="36" s="24" customFormat="1" ht="12.75">
      <c r="A36" s="93" t="str">
        <f>DATA!A35</f>
        <v>UK (UKO)</v>
      </c>
      <c r="B36" s="93" t="str">
        <f>DATA!C35&amp;" - "&amp;DATA!B35</f>
        <v>Dirigent - SR1</v>
      </c>
      <c r="C36" s="84">
        <f>SUM(D36:I36)</f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84">
        <f>SUM(K36:S36)</f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84">
        <f>SUM(U36:AC36)</f>
        <v>2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2</v>
      </c>
      <c r="AB36" s="24">
        <v>0</v>
      </c>
      <c r="AC36" s="24">
        <v>0</v>
      </c>
      <c r="AD36" s="84">
        <v>0</v>
      </c>
      <c r="AE36" s="89">
        <f>SUM(C36,J36,T36,AD36,)</f>
        <v>2</v>
      </c>
    </row>
    <row r="37" s="24" customFormat="1" ht="12.75">
      <c r="A37" s="93" t="str">
        <f>DATA!A36</f>
        <v>UK (UKO)</v>
      </c>
      <c r="B37" s="93" t="str">
        <f>DATA!C36&amp;" - "&amp;DATA!B36</f>
        <v>Dramaturg - SR1</v>
      </c>
      <c r="C37" s="84">
        <f>SUM(D37:I37)</f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84">
        <f>SUM(K37:S37)</f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84">
        <f>SUM(U37:AC37)</f>
        <v>1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1</v>
      </c>
      <c r="AB37" s="24">
        <v>0</v>
      </c>
      <c r="AC37" s="24">
        <v>0</v>
      </c>
      <c r="AD37" s="84">
        <v>0</v>
      </c>
      <c r="AE37" s="89">
        <f>SUM(C37,J37,T37,AD37,)</f>
        <v>1</v>
      </c>
    </row>
    <row r="38" s="24" customFormat="1" ht="12.75">
      <c r="A38" s="93" t="str">
        <f>DATA!A37</f>
        <v>UK (UKO)</v>
      </c>
      <c r="B38" s="93" t="str">
        <f>DATA!C37&amp;" - "&amp;DATA!B37</f>
        <v>Dramaturg projektu - SR1</v>
      </c>
      <c r="C38" s="84">
        <f>SUM(D38:I38)</f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84">
        <f>SUM(K38:S38)</f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84">
        <f>SUM(U38:AC38)</f>
        <v>7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7</v>
      </c>
      <c r="AB38" s="24">
        <v>0</v>
      </c>
      <c r="AC38" s="24">
        <v>0</v>
      </c>
      <c r="AD38" s="84">
        <v>0</v>
      </c>
      <c r="AE38" s="89">
        <f>SUM(C38,J38,T38,AD38,)</f>
        <v>7</v>
      </c>
    </row>
    <row r="39" s="24" customFormat="1" ht="12.75">
      <c r="A39" s="93" t="str">
        <f>DATA!A38</f>
        <v>UK (UKO)</v>
      </c>
      <c r="B39" s="93" t="str">
        <f>DATA!C38&amp;" - "&amp;DATA!B38</f>
        <v>Inštrumentalista - sólista - SR1</v>
      </c>
      <c r="C39" s="84">
        <f>SUM(D39:I39)</f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84">
        <f>SUM(K39:S39)</f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84">
        <f>SUM(U39:AC39)</f>
        <v>5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5</v>
      </c>
      <c r="AB39" s="24">
        <v>0</v>
      </c>
      <c r="AC39" s="24">
        <v>0</v>
      </c>
      <c r="AD39" s="84">
        <v>0</v>
      </c>
      <c r="AE39" s="89">
        <f>SUM(C39,J39,T39,AD39,)</f>
        <v>5</v>
      </c>
    </row>
    <row r="40" s="24" customFormat="1" ht="12.75">
      <c r="A40" s="93" t="str">
        <f>DATA!A39</f>
        <v>UK (UKO)</v>
      </c>
      <c r="B40" s="93" t="str">
        <f>DATA!C39&amp;" - "&amp;DATA!B39</f>
        <v>Výtvarník - SR1</v>
      </c>
      <c r="C40" s="84">
        <f>SUM(D40:I40)</f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84">
        <f>SUM(K40:S40)</f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84">
        <f>SUM(U40:AC40)</f>
        <v>7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7</v>
      </c>
      <c r="AB40" s="24">
        <v>0</v>
      </c>
      <c r="AC40" s="24">
        <v>0</v>
      </c>
      <c r="AD40" s="84">
        <v>0</v>
      </c>
      <c r="AE40" s="89">
        <f>SUM(C40,J40,T40,AD40,)</f>
        <v>7</v>
      </c>
    </row>
    <row r="41" s="24" customFormat="1" ht="12.75">
      <c r="A41" s="93" t="str">
        <f>DATA!A40</f>
        <v>UK (UKO)</v>
      </c>
      <c r="B41" s="93" t="str">
        <f>DATA!C40&amp;" - "&amp;DATA!B40</f>
        <v>Dirigent - SR2</v>
      </c>
      <c r="C41" s="84">
        <f>SUM(D41:I41)</f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84">
        <f>SUM(K41:S41)</f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84">
        <f>SUM(U41:AC41)</f>
        <v>1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1</v>
      </c>
      <c r="AC41" s="24">
        <v>0</v>
      </c>
      <c r="AD41" s="84">
        <v>0</v>
      </c>
      <c r="AE41" s="89">
        <f>SUM(C41,J41,T41,AD41,)</f>
        <v>1</v>
      </c>
    </row>
    <row r="42" s="24" customFormat="1" ht="12.75">
      <c r="A42" s="93" t="str">
        <f>DATA!A41</f>
        <v>UK (UKO)</v>
      </c>
      <c r="B42" s="93" t="str">
        <f>DATA!C41&amp;" - "&amp;DATA!B41</f>
        <v>Inštrumentalista - sólista - SR2</v>
      </c>
      <c r="C42" s="84">
        <f>SUM(D42:I42)</f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84">
        <f>SUM(K42:S42)</f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84">
        <f>SUM(U42:AC42)</f>
        <v>1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1</v>
      </c>
      <c r="AC42" s="24">
        <v>0</v>
      </c>
      <c r="AD42" s="84">
        <v>0</v>
      </c>
      <c r="AE42" s="89">
        <f>SUM(C42,J42,T42,AD42,)</f>
        <v>1</v>
      </c>
    </row>
    <row r="43" s="24" customFormat="1" ht="12.75">
      <c r="A43" s="93" t="str">
        <f>DATA!A42</f>
        <v>UK (UKO)</v>
      </c>
      <c r="B43" s="93" t="str">
        <f>DATA!C42&amp;" - "&amp;DATA!B42</f>
        <v>Výtvarník - SR2</v>
      </c>
      <c r="C43" s="84">
        <f>SUM(D43:I43)</f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84">
        <f>SUM(K43:S43)</f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84">
        <f>SUM(U43:AC43)</f>
        <v>16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16</v>
      </c>
      <c r="AC43" s="24">
        <v>0</v>
      </c>
      <c r="AD43" s="84">
        <v>0</v>
      </c>
      <c r="AE43" s="89">
        <f>SUM(C43,J43,T43,AD43,)</f>
        <v>16</v>
      </c>
    </row>
    <row r="44" s="24" customFormat="1" ht="12.75">
      <c r="A44" s="93" t="str">
        <f>DATA!A43</f>
        <v>UK (UKO)</v>
      </c>
      <c r="B44" s="93" t="str">
        <f>DATA!C43&amp;" - "&amp;DATA!B43</f>
        <v>Autor aranžmánu - SR3</v>
      </c>
      <c r="C44" s="84">
        <f>SUM(D44:I44)</f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84">
        <f>SUM(K44:S44)</f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84">
        <f>SUM(U44:AC44)</f>
        <v>1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1</v>
      </c>
      <c r="AD44" s="84">
        <v>0</v>
      </c>
      <c r="AE44" s="89">
        <f>SUM(C44,J44,T44,AD44,)</f>
        <v>1</v>
      </c>
    </row>
    <row r="45" s="24" customFormat="1" ht="12.75">
      <c r="A45" s="93" t="str">
        <f>DATA!A44</f>
        <v>UK (UKO)</v>
      </c>
      <c r="B45" s="93" t="str">
        <f>DATA!C44&amp;" - "&amp;DATA!B44</f>
        <v>Autor hudby - SR3</v>
      </c>
      <c r="C45" s="84">
        <f>SUM(D45:I45)</f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84">
        <f>SUM(K45:S45)</f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84">
        <f>SUM(U45:AC45)</f>
        <v>1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1</v>
      </c>
      <c r="AD45" s="84">
        <v>0</v>
      </c>
      <c r="AE45" s="89">
        <f>SUM(C45,J45,T45,AD45,)</f>
        <v>1</v>
      </c>
    </row>
    <row r="46" s="24" customFormat="1" ht="12.75">
      <c r="A46" s="93" t="str">
        <f>DATA!A45</f>
        <v>UK (UKO)</v>
      </c>
      <c r="B46" s="93" t="str">
        <f>DATA!C45&amp;" - "&amp;DATA!B45</f>
        <v>Dirigent - SR3</v>
      </c>
      <c r="C46" s="84">
        <f>SUM(D46:I46)</f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84">
        <f>SUM(K46:S46)</f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84">
        <f>SUM(U46:AC46)</f>
        <v>27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27</v>
      </c>
      <c r="AD46" s="84">
        <v>0</v>
      </c>
      <c r="AE46" s="89">
        <f>SUM(C46,J46,T46,AD46,)</f>
        <v>27</v>
      </c>
    </row>
    <row r="47" s="24" customFormat="1" ht="12.75">
      <c r="A47" s="93" t="str">
        <f>DATA!A46</f>
        <v>UK (UKO)</v>
      </c>
      <c r="B47" s="93" t="str">
        <f>DATA!C46&amp;" - "&amp;DATA!B46</f>
        <v>Inštrumentalista - sólista - SR3</v>
      </c>
      <c r="C47" s="84">
        <f>SUM(D47:I47)</f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84">
        <f>SUM(K47:S47)</f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84">
        <f>SUM(U47:AC47)</f>
        <v>92.83338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92.83338</v>
      </c>
      <c r="AD47" s="84">
        <v>0</v>
      </c>
      <c r="AE47" s="89">
        <f>SUM(C47,J47,T47,AD47,)</f>
        <v>92.83338</v>
      </c>
    </row>
    <row r="48" s="24" customFormat="1" ht="12.75">
      <c r="A48" s="93" t="str">
        <f>DATA!A47</f>
        <v>UK (UKO)</v>
      </c>
      <c r="B48" s="93" t="str">
        <f>DATA!C47&amp;" - "&amp;DATA!B47</f>
        <v>Kurátor výstavy - SR3</v>
      </c>
      <c r="C48" s="84">
        <f>SUM(D48:I48)</f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84">
        <f>SUM(K48:S48)</f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84">
        <f>SUM(U48:AC48)</f>
        <v>1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1</v>
      </c>
      <c r="AD48" s="84">
        <v>0</v>
      </c>
      <c r="AE48" s="89">
        <f>SUM(C48,J48,T48,AD48,)</f>
        <v>1</v>
      </c>
    </row>
    <row r="49" s="24" customFormat="1" ht="12.75">
      <c r="A49" s="93" t="str">
        <f>DATA!A48</f>
        <v>UK (UKO)</v>
      </c>
      <c r="B49" s="93" t="str">
        <f>DATA!C48&amp;" - "&amp;DATA!B48</f>
        <v>Spevák - sólista - SR3</v>
      </c>
      <c r="C49" s="84">
        <f>SUM(D49:I49)</f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84">
        <f>SUM(K49:S49)</f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84">
        <f>SUM(U49:AC49)</f>
        <v>11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11</v>
      </c>
      <c r="AD49" s="84">
        <v>0</v>
      </c>
      <c r="AE49" s="89">
        <f>SUM(C49,J49,T49,AD49,)</f>
        <v>11</v>
      </c>
    </row>
    <row r="50" s="24" customFormat="1" ht="12.75">
      <c r="A50" s="93" t="str">
        <f>DATA!A49</f>
        <v>UK (UKO)</v>
      </c>
      <c r="B50" s="93" t="str">
        <f>DATA!C49&amp;" - "&amp;DATA!B49</f>
        <v>Výtvarník - SR3</v>
      </c>
      <c r="C50" s="84">
        <f>SUM(D50:I50)</f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84">
        <f>SUM(K50:S50)</f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84">
        <f>SUM(U50:AC50)</f>
        <v>5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5</v>
      </c>
      <c r="AD50" s="84">
        <v>0</v>
      </c>
      <c r="AE50" s="89">
        <f>SUM(C50,J50,T50,AD50,)</f>
        <v>5</v>
      </c>
    </row>
    <row r="51" s="24" customFormat="1" ht="12.75">
      <c r="A51" s="93" t="str">
        <f>DATA!A50</f>
        <v>UK (UKO)</v>
      </c>
      <c r="B51" s="93" t="str">
        <f>DATA!C50&amp;" - "&amp;DATA!B50</f>
        <v>Výtvarník - ZM2</v>
      </c>
      <c r="C51" s="84">
        <f>SUM(D51:I51)</f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84">
        <f>SUM(K51:S51)</f>
        <v>2</v>
      </c>
      <c r="K51" s="24">
        <v>0</v>
      </c>
      <c r="L51" s="24">
        <v>2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84">
        <f>SUM(U51:AC51)</f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84">
        <v>0</v>
      </c>
      <c r="AE51" s="89">
        <f>SUM(C51,J51,T51,AD51,)</f>
        <v>2</v>
      </c>
    </row>
    <row r="52" s="24" customFormat="1" ht="12.75">
      <c r="A52" s="93" t="str">
        <f>DATA!A51</f>
        <v>UK (UKO)</v>
      </c>
      <c r="B52" s="93" t="str">
        <f>DATA!C51&amp;" - "&amp;DATA!B51</f>
        <v>Inštrumentalista - sólista - ZM3</v>
      </c>
      <c r="C52" s="84">
        <f>SUM(D52:I52)</f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84">
        <f>SUM(K52:S52)</f>
        <v>1.5</v>
      </c>
      <c r="K52" s="24">
        <v>0</v>
      </c>
      <c r="L52" s="24">
        <v>0</v>
      </c>
      <c r="M52" s="24">
        <v>1.5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84">
        <f>SUM(U52:AC52)</f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84">
        <v>0</v>
      </c>
      <c r="AE52" s="89">
        <f>SUM(C52,J52,T52,AD52,)</f>
        <v>1.5</v>
      </c>
    </row>
    <row r="53" s="24" customFormat="1" ht="12.75">
      <c r="A53" s="93" t="str">
        <f>DATA!A52</f>
        <v>UK (UKO)</v>
      </c>
      <c r="B53" s="93" t="str">
        <f>DATA!C52&amp;" - "&amp;DATA!B52</f>
        <v>Dramaturg - ZN1</v>
      </c>
      <c r="C53" s="84">
        <f>SUM(D53:I53)</f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84">
        <f>SUM(K53:S53)</f>
        <v>2</v>
      </c>
      <c r="K53" s="24">
        <v>0</v>
      </c>
      <c r="L53" s="24">
        <v>0</v>
      </c>
      <c r="M53" s="24">
        <v>0</v>
      </c>
      <c r="N53" s="24">
        <v>2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84">
        <f>SUM(U53:AC53)</f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84">
        <v>0</v>
      </c>
      <c r="AE53" s="89">
        <f>SUM(C53,J53,T53,AD53,)</f>
        <v>2</v>
      </c>
    </row>
    <row r="54" s="24" customFormat="1" ht="12.75">
      <c r="A54" s="93" t="str">
        <f>DATA!A53</f>
        <v>UK (UKO)</v>
      </c>
      <c r="B54" s="93" t="str">
        <f>DATA!C53&amp;" - "&amp;DATA!B53</f>
        <v>Inštrumentalista - sólista - ZN1</v>
      </c>
      <c r="C54" s="84">
        <f>SUM(D54:I54)</f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84">
        <f>SUM(K54:S54)</f>
        <v>1</v>
      </c>
      <c r="K54" s="24">
        <v>0</v>
      </c>
      <c r="L54" s="24">
        <v>0</v>
      </c>
      <c r="M54" s="24">
        <v>0</v>
      </c>
      <c r="N54" s="24">
        <v>1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84">
        <f>SUM(U54:AC54)</f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84">
        <v>0</v>
      </c>
      <c r="AE54" s="89">
        <f>SUM(C54,J54,T54,AD54,)</f>
        <v>1</v>
      </c>
    </row>
    <row r="55" s="24" customFormat="1" ht="12.75">
      <c r="A55" s="93" t="str">
        <f>DATA!A54</f>
        <v>UK (UKO)</v>
      </c>
      <c r="B55" s="93" t="str">
        <f>DATA!C54&amp;" - "&amp;DATA!B54</f>
        <v>Režisér - ZN1</v>
      </c>
      <c r="C55" s="84">
        <f>SUM(D55:I55)</f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84">
        <f>SUM(K55:S55)</f>
        <v>1</v>
      </c>
      <c r="K55" s="24">
        <v>0</v>
      </c>
      <c r="L55" s="24">
        <v>0</v>
      </c>
      <c r="M55" s="24">
        <v>0</v>
      </c>
      <c r="N55" s="24">
        <v>1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84">
        <f>SUM(U55:AC55)</f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84">
        <v>0</v>
      </c>
      <c r="AE55" s="89">
        <f>SUM(C55,J55,T55,AD55,)</f>
        <v>1</v>
      </c>
    </row>
    <row r="56" s="24" customFormat="1" ht="12.75">
      <c r="A56" s="93" t="str">
        <f>DATA!A55</f>
        <v>UK (UKO)</v>
      </c>
      <c r="B56" s="93" t="str">
        <f>DATA!C55&amp;" - "&amp;DATA!B55</f>
        <v>Reštaurátor - ZN2</v>
      </c>
      <c r="C56" s="84">
        <f>SUM(D56:I56)</f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84">
        <f>SUM(K56:S56)</f>
        <v>0.03</v>
      </c>
      <c r="K56" s="24">
        <v>0</v>
      </c>
      <c r="L56" s="24">
        <v>0</v>
      </c>
      <c r="M56" s="24">
        <v>0</v>
      </c>
      <c r="N56" s="24">
        <v>0</v>
      </c>
      <c r="O56" s="24">
        <v>0.03</v>
      </c>
      <c r="P56" s="24">
        <v>0</v>
      </c>
      <c r="Q56" s="24">
        <v>0</v>
      </c>
      <c r="R56" s="24">
        <v>0</v>
      </c>
      <c r="S56" s="24">
        <v>0</v>
      </c>
      <c r="T56" s="84">
        <f>SUM(U56:AC56)</f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84">
        <v>0</v>
      </c>
      <c r="AE56" s="89">
        <f>SUM(C56,J56,T56,AD56,)</f>
        <v>0.03</v>
      </c>
    </row>
    <row r="57" s="24" customFormat="1" ht="12.75">
      <c r="A57" s="93" t="str">
        <f>DATA!A56</f>
        <v>UPJŠ (UPJŠ)</v>
      </c>
      <c r="B57" s="93" t="str">
        <f>DATA!C56&amp;" - "&amp;DATA!B56</f>
        <v>Autor námetu - SN3</v>
      </c>
      <c r="C57" s="84">
        <f>SUM(D57:I57)</f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84">
        <f>SUM(K57:S57)</f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84">
        <f>SUM(U57:AC57)</f>
        <v>2.58333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2.58333</v>
      </c>
      <c r="AA57" s="24">
        <v>0</v>
      </c>
      <c r="AB57" s="24">
        <v>0</v>
      </c>
      <c r="AC57" s="24">
        <v>0</v>
      </c>
      <c r="AD57" s="84">
        <v>0</v>
      </c>
      <c r="AE57" s="89">
        <f>SUM(C57,J57,T57,AD57,)</f>
        <v>2.58333</v>
      </c>
    </row>
    <row r="58" s="24" customFormat="1" ht="12.75">
      <c r="A58" s="93" t="str">
        <f>DATA!A57</f>
        <v>UPJŠ (UPJŠ)</v>
      </c>
      <c r="B58" s="93" t="str">
        <f>DATA!C57&amp;" - "&amp;DATA!B57</f>
        <v>Autor scenára - SN3</v>
      </c>
      <c r="C58" s="84">
        <f>SUM(D58:I58)</f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84">
        <f>SUM(K58:S58)</f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84">
        <f>SUM(U58:AC58)</f>
        <v>2.5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2.5</v>
      </c>
      <c r="AA58" s="24">
        <v>0</v>
      </c>
      <c r="AB58" s="24">
        <v>0</v>
      </c>
      <c r="AC58" s="24">
        <v>0</v>
      </c>
      <c r="AD58" s="84">
        <v>0</v>
      </c>
      <c r="AE58" s="89">
        <f>SUM(C58,J58,T58,AD58,)</f>
        <v>2.5</v>
      </c>
    </row>
    <row r="59" s="24" customFormat="1" ht="12.75">
      <c r="A59" s="93" t="str">
        <f>DATA!A58</f>
        <v>UPJŠ (UPJŠ)</v>
      </c>
      <c r="B59" s="93" t="str">
        <f>DATA!C58&amp;" - "&amp;DATA!B58</f>
        <v>Dramaturg - SN3</v>
      </c>
      <c r="C59" s="84">
        <f>SUM(D59:I59)</f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84">
        <f>SUM(K59:S59)</f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84">
        <f>SUM(U59:AC59)</f>
        <v>7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7</v>
      </c>
      <c r="AA59" s="24">
        <v>0</v>
      </c>
      <c r="AB59" s="24">
        <v>0</v>
      </c>
      <c r="AC59" s="24">
        <v>0</v>
      </c>
      <c r="AD59" s="84">
        <v>0</v>
      </c>
      <c r="AE59" s="89">
        <f>SUM(C59,J59,T59,AD59,)</f>
        <v>7</v>
      </c>
    </row>
    <row r="60" s="24" customFormat="1" ht="12.75">
      <c r="A60" s="93" t="str">
        <f>DATA!A59</f>
        <v>UPJŠ (UPJŠ)</v>
      </c>
      <c r="B60" s="93" t="str">
        <f>DATA!C59&amp;" - "&amp;DATA!B59</f>
        <v>Producent - SN3</v>
      </c>
      <c r="C60" s="84">
        <f>SUM(D60:I60)</f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84">
        <f>SUM(K60:S60)</f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84">
        <f>SUM(U60:AC60)</f>
        <v>2.5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2.5</v>
      </c>
      <c r="AA60" s="24">
        <v>0</v>
      </c>
      <c r="AB60" s="24">
        <v>0</v>
      </c>
      <c r="AC60" s="24">
        <v>0</v>
      </c>
      <c r="AD60" s="84">
        <v>0</v>
      </c>
      <c r="AE60" s="89">
        <f>SUM(C60,J60,T60,AD60,)</f>
        <v>2.5</v>
      </c>
    </row>
    <row r="61" s="24" customFormat="1" ht="12.75">
      <c r="A61" s="93" t="str">
        <f>DATA!A60</f>
        <v>UPJŠ (UPJŠ)</v>
      </c>
      <c r="B61" s="93" t="str">
        <f>DATA!C60&amp;" - "&amp;DATA!B60</f>
        <v>Režisér - SN3</v>
      </c>
      <c r="C61" s="84">
        <f>SUM(D61:I61)</f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84">
        <f>SUM(K61:S61)</f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84">
        <f>SUM(U61:AC61)</f>
        <v>1.59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1.59</v>
      </c>
      <c r="AA61" s="24">
        <v>0</v>
      </c>
      <c r="AB61" s="24">
        <v>0</v>
      </c>
      <c r="AC61" s="24">
        <v>0</v>
      </c>
      <c r="AD61" s="84">
        <v>0</v>
      </c>
      <c r="AE61" s="89">
        <f>SUM(C61,J61,T61,AD61,)</f>
        <v>1.59</v>
      </c>
    </row>
    <row r="62" s="24" customFormat="1" ht="12.75">
      <c r="A62" s="93" t="str">
        <f>DATA!A61</f>
        <v>PU (PU)</v>
      </c>
      <c r="B62" s="93" t="str">
        <f>DATA!C61&amp;" - "&amp;DATA!B61</f>
        <v>Zbormajster - SM1</v>
      </c>
      <c r="C62" s="84">
        <f>SUM(D62:I62)</f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84">
        <f>SUM(K62:S62)</f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84">
        <f>SUM(U62:AC62)</f>
        <v>0.5</v>
      </c>
      <c r="U62" s="24">
        <v>0.5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84">
        <v>0</v>
      </c>
      <c r="AE62" s="89">
        <f>SUM(C62,J62,T62,AD62,)</f>
        <v>0.5</v>
      </c>
    </row>
    <row r="63" s="24" customFormat="1" ht="12.75">
      <c r="A63" s="93" t="str">
        <f>DATA!A62</f>
        <v>PU (PU)</v>
      </c>
      <c r="B63" s="93" t="str">
        <f>DATA!C62&amp;" - "&amp;DATA!B62</f>
        <v>Výtvarník - SM2</v>
      </c>
      <c r="C63" s="84">
        <f>SUM(D63:I63)</f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84">
        <f>SUM(K63:S63)</f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84">
        <f>SUM(U63:AC63)</f>
        <v>3</v>
      </c>
      <c r="U63" s="24">
        <v>0</v>
      </c>
      <c r="V63" s="24">
        <v>3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84">
        <v>0</v>
      </c>
      <c r="AE63" s="89">
        <f>SUM(C63,J63,T63,AD63,)</f>
        <v>3</v>
      </c>
    </row>
    <row r="64" s="24" customFormat="1" ht="12.75">
      <c r="A64" s="93" t="str">
        <f>DATA!A63</f>
        <v>PU (PU)</v>
      </c>
      <c r="B64" s="93" t="str">
        <f>DATA!C63&amp;" - "&amp;DATA!B63</f>
        <v>Dirigent - SM3</v>
      </c>
      <c r="C64" s="84">
        <f>SUM(D64:I64)</f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84">
        <f>SUM(K64:S64)</f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84">
        <f>SUM(U64:AC64)</f>
        <v>8</v>
      </c>
      <c r="U64" s="24">
        <v>0</v>
      </c>
      <c r="V64" s="24">
        <v>0</v>
      </c>
      <c r="W64" s="24">
        <v>8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84">
        <v>0</v>
      </c>
      <c r="AE64" s="89">
        <f>SUM(C64,J64,T64,AD64,)</f>
        <v>8</v>
      </c>
    </row>
    <row r="65" s="24" customFormat="1" ht="12.75">
      <c r="A65" s="93" t="str">
        <f>DATA!A64</f>
        <v>PU (PU)</v>
      </c>
      <c r="B65" s="93" t="str">
        <f>DATA!C64&amp;" - "&amp;DATA!B64</f>
        <v>Výtvarník - SM3</v>
      </c>
      <c r="C65" s="84">
        <f>SUM(D65:I65)</f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84">
        <f>SUM(K65:S65)</f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84">
        <f>SUM(U65:AC65)</f>
        <v>12</v>
      </c>
      <c r="U65" s="24">
        <v>0</v>
      </c>
      <c r="V65" s="24">
        <v>0</v>
      </c>
      <c r="W65" s="24">
        <v>12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84">
        <v>0</v>
      </c>
      <c r="AE65" s="89">
        <f>SUM(C65,J65,T65,AD65,)</f>
        <v>12</v>
      </c>
    </row>
    <row r="66" s="24" customFormat="1" ht="12.75">
      <c r="A66" s="93" t="str">
        <f>DATA!A65</f>
        <v>PU (PU)</v>
      </c>
      <c r="B66" s="93" t="str">
        <f>DATA!C65&amp;" - "&amp;DATA!B65</f>
        <v>Kurátor výstavy - SN2</v>
      </c>
      <c r="C66" s="84">
        <f>SUM(D66:I66)</f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84">
        <f>SUM(K66:S66)</f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84">
        <f>SUM(U66:AC66)</f>
        <v>0.5</v>
      </c>
      <c r="U66" s="24">
        <v>0</v>
      </c>
      <c r="V66" s="24">
        <v>0</v>
      </c>
      <c r="W66" s="24">
        <v>0</v>
      </c>
      <c r="X66" s="24">
        <v>0</v>
      </c>
      <c r="Y66" s="24">
        <v>0.5</v>
      </c>
      <c r="Z66" s="24">
        <v>0</v>
      </c>
      <c r="AA66" s="24">
        <v>0</v>
      </c>
      <c r="AB66" s="24">
        <v>0</v>
      </c>
      <c r="AC66" s="24">
        <v>0</v>
      </c>
      <c r="AD66" s="84">
        <v>0</v>
      </c>
      <c r="AE66" s="89">
        <f>SUM(C66,J66,T66,AD66,)</f>
        <v>0.5</v>
      </c>
    </row>
    <row r="67" s="24" customFormat="1" ht="12.75">
      <c r="A67" s="93" t="str">
        <f>DATA!A66</f>
        <v>PU (PU)</v>
      </c>
      <c r="B67" s="93" t="str">
        <f>DATA!C66&amp;" - "&amp;DATA!B66</f>
        <v>Výtvarník - SN2</v>
      </c>
      <c r="C67" s="84">
        <f>SUM(D67:I67)</f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84">
        <f>SUM(K67:S67)</f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84">
        <f>SUM(U67:AC67)</f>
        <v>26</v>
      </c>
      <c r="U67" s="24">
        <v>0</v>
      </c>
      <c r="V67" s="24">
        <v>0</v>
      </c>
      <c r="W67" s="24">
        <v>0</v>
      </c>
      <c r="X67" s="24">
        <v>0</v>
      </c>
      <c r="Y67" s="24">
        <v>26</v>
      </c>
      <c r="Z67" s="24">
        <v>0</v>
      </c>
      <c r="AA67" s="24">
        <v>0</v>
      </c>
      <c r="AB67" s="24">
        <v>0</v>
      </c>
      <c r="AC67" s="24">
        <v>0</v>
      </c>
      <c r="AD67" s="84">
        <v>0</v>
      </c>
      <c r="AE67" s="89">
        <f>SUM(C67,J67,T67,AD67,)</f>
        <v>26</v>
      </c>
    </row>
    <row r="68" s="24" customFormat="1" ht="12.75">
      <c r="A68" s="93" t="str">
        <f>DATA!A67</f>
        <v>PU (PU)</v>
      </c>
      <c r="B68" s="93" t="str">
        <f>DATA!C67&amp;" - "&amp;DATA!B67</f>
        <v>Výtvarník - SN3</v>
      </c>
      <c r="C68" s="84">
        <f>SUM(D68:I68)</f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84">
        <f>SUM(K68:S68)</f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84">
        <f>SUM(U68:AC68)</f>
        <v>47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47</v>
      </c>
      <c r="AA68" s="24">
        <v>0</v>
      </c>
      <c r="AB68" s="24">
        <v>0</v>
      </c>
      <c r="AC68" s="24">
        <v>0</v>
      </c>
      <c r="AD68" s="84">
        <v>0</v>
      </c>
      <c r="AE68" s="89">
        <f>SUM(C68,J68,T68,AD68,)</f>
        <v>47</v>
      </c>
    </row>
    <row r="69" s="24" customFormat="1" ht="12.75">
      <c r="A69" s="93" t="str">
        <f>DATA!A68</f>
        <v>PU (PU)</v>
      </c>
      <c r="B69" s="93" t="str">
        <f>DATA!C68&amp;" - "&amp;DATA!B68</f>
        <v>Autor námetu - SR1</v>
      </c>
      <c r="C69" s="84">
        <f>SUM(D69:I69)</f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84">
        <f>SUM(K69:S69)</f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84">
        <f>SUM(U69:AC69)</f>
        <v>1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1</v>
      </c>
      <c r="AB69" s="24">
        <v>0</v>
      </c>
      <c r="AC69" s="24">
        <v>0</v>
      </c>
      <c r="AD69" s="84">
        <v>0</v>
      </c>
      <c r="AE69" s="89">
        <f>SUM(C69,J69,T69,AD69,)</f>
        <v>1</v>
      </c>
    </row>
    <row r="70" s="24" customFormat="1" ht="12.75">
      <c r="A70" s="93" t="str">
        <f>DATA!A69</f>
        <v>PU (PU)</v>
      </c>
      <c r="B70" s="93" t="str">
        <f>DATA!C69&amp;" - "&amp;DATA!B69</f>
        <v>Autor scenára - SR1</v>
      </c>
      <c r="C70" s="84">
        <f>SUM(D70:I70)</f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84">
        <f>SUM(K70:S70)</f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84">
        <f>SUM(U70:AC70)</f>
        <v>1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1</v>
      </c>
      <c r="AB70" s="24">
        <v>0</v>
      </c>
      <c r="AC70" s="24">
        <v>0</v>
      </c>
      <c r="AD70" s="84">
        <v>0</v>
      </c>
      <c r="AE70" s="89">
        <f>SUM(C70,J70,T70,AD70,)</f>
        <v>1</v>
      </c>
    </row>
    <row r="71" s="24" customFormat="1" ht="12.75">
      <c r="A71" s="93" t="str">
        <f>DATA!A70</f>
        <v>PU (PU)</v>
      </c>
      <c r="B71" s="93" t="str">
        <f>DATA!C70&amp;" - "&amp;DATA!B70</f>
        <v>Dramaturg - SR1</v>
      </c>
      <c r="C71" s="84">
        <f>SUM(D71:I71)</f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84">
        <f>SUM(K71:S71)</f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84">
        <f>SUM(U71:AC71)</f>
        <v>2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2</v>
      </c>
      <c r="AB71" s="24">
        <v>0</v>
      </c>
      <c r="AC71" s="24">
        <v>0</v>
      </c>
      <c r="AD71" s="84">
        <v>0</v>
      </c>
      <c r="AE71" s="89">
        <f>SUM(C71,J71,T71,AD71,)</f>
        <v>2</v>
      </c>
    </row>
    <row r="72" s="24" customFormat="1" ht="12.75">
      <c r="A72" s="93" t="str">
        <f>DATA!A71</f>
        <v>PU (PU)</v>
      </c>
      <c r="B72" s="93" t="str">
        <f>DATA!C71&amp;" - "&amp;DATA!B71</f>
        <v>Choreograf - SR1</v>
      </c>
      <c r="C72" s="84">
        <f>SUM(D72:I72)</f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84">
        <f>SUM(K72:S72)</f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84">
        <f>SUM(U72:AC72)</f>
        <v>1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1</v>
      </c>
      <c r="AB72" s="24">
        <v>0</v>
      </c>
      <c r="AC72" s="24">
        <v>0</v>
      </c>
      <c r="AD72" s="84">
        <v>0</v>
      </c>
      <c r="AE72" s="89">
        <f>SUM(C72,J72,T72,AD72,)</f>
        <v>1</v>
      </c>
    </row>
    <row r="73" s="24" customFormat="1" ht="12.75">
      <c r="A73" s="93" t="str">
        <f>DATA!A72</f>
        <v>PU (PU)</v>
      </c>
      <c r="B73" s="93" t="str">
        <f>DATA!C72&amp;" - "&amp;DATA!B72</f>
        <v>Inštrumentalista - SR1</v>
      </c>
      <c r="C73" s="84">
        <f>SUM(D73:I73)</f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84">
        <f>SUM(K73:S73)</f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84">
        <f>SUM(U73:AC73)</f>
        <v>1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1</v>
      </c>
      <c r="AB73" s="24">
        <v>0</v>
      </c>
      <c r="AC73" s="24">
        <v>0</v>
      </c>
      <c r="AD73" s="84">
        <v>0</v>
      </c>
      <c r="AE73" s="89">
        <f>SUM(C73,J73,T73,AD73,)</f>
        <v>1</v>
      </c>
    </row>
    <row r="74" s="24" customFormat="1" ht="12.75">
      <c r="A74" s="93" t="str">
        <f>DATA!A73</f>
        <v>PU (PU)</v>
      </c>
      <c r="B74" s="93" t="str">
        <f>DATA!C73&amp;" - "&amp;DATA!B73</f>
        <v>Kurátor výstavy - SR1</v>
      </c>
      <c r="C74" s="84">
        <f>SUM(D74:I74)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84">
        <f>SUM(K74:S74)</f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84">
        <f>SUM(U74:AC74)</f>
        <v>1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1</v>
      </c>
      <c r="AB74" s="24">
        <v>0</v>
      </c>
      <c r="AC74" s="24">
        <v>0</v>
      </c>
      <c r="AD74" s="84">
        <v>0</v>
      </c>
      <c r="AE74" s="89">
        <f>SUM(C74,J74,T74,AD74,)</f>
        <v>1</v>
      </c>
    </row>
    <row r="75" s="24" customFormat="1" ht="12.75">
      <c r="A75" s="93" t="str">
        <f>DATA!A74</f>
        <v>PU (PU)</v>
      </c>
      <c r="B75" s="93" t="str">
        <f>DATA!C74&amp;" - "&amp;DATA!B74</f>
        <v>Režisér - SR1</v>
      </c>
      <c r="C75" s="84">
        <f>SUM(D75:I75)</f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84">
        <f>SUM(K75:S75)</f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84">
        <f>SUM(U75:AC75)</f>
        <v>1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1</v>
      </c>
      <c r="AB75" s="24">
        <v>0</v>
      </c>
      <c r="AC75" s="24">
        <v>0</v>
      </c>
      <c r="AD75" s="84">
        <v>0</v>
      </c>
      <c r="AE75" s="89">
        <f>SUM(C75,J75,T75,AD75,)</f>
        <v>1</v>
      </c>
    </row>
    <row r="76" s="24" customFormat="1" ht="12.75">
      <c r="A76" s="93" t="str">
        <f>DATA!A75</f>
        <v>PU (PU)</v>
      </c>
      <c r="B76" s="93" t="str">
        <f>DATA!C75&amp;" - "&amp;DATA!B75</f>
        <v>Zbormajster - SR1</v>
      </c>
      <c r="C76" s="84">
        <f>SUM(D76:I76)</f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84">
        <f>SUM(K76:S76)</f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84">
        <f>SUM(U76:AC76)</f>
        <v>1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1</v>
      </c>
      <c r="AB76" s="24">
        <v>0</v>
      </c>
      <c r="AC76" s="24">
        <v>0</v>
      </c>
      <c r="AD76" s="84">
        <v>0</v>
      </c>
      <c r="AE76" s="89">
        <f>SUM(C76,J76,T76,AD76,)</f>
        <v>1</v>
      </c>
    </row>
    <row r="77" s="24" customFormat="1" ht="12.75">
      <c r="A77" s="93" t="str">
        <f>DATA!A76</f>
        <v>PU (PU)</v>
      </c>
      <c r="B77" s="93" t="str">
        <f>DATA!C76&amp;" - "&amp;DATA!B76</f>
        <v>Inštrumentalista - SR2</v>
      </c>
      <c r="C77" s="84">
        <f>SUM(D77:I77)</f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84">
        <f>SUM(K77:S77)</f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84">
        <f>SUM(U77:AC77)</f>
        <v>1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1</v>
      </c>
      <c r="AC77" s="24">
        <v>0</v>
      </c>
      <c r="AD77" s="84">
        <v>0</v>
      </c>
      <c r="AE77" s="89">
        <f>SUM(C77,J77,T77,AD77,)</f>
        <v>1</v>
      </c>
    </row>
    <row r="78" s="24" customFormat="1" ht="12.75">
      <c r="A78" s="93" t="str">
        <f>DATA!A77</f>
        <v>PU (PU)</v>
      </c>
      <c r="B78" s="93" t="str">
        <f>DATA!C77&amp;" - "&amp;DATA!B77</f>
        <v>Kurátor výstavy - SR2</v>
      </c>
      <c r="C78" s="84">
        <f>SUM(D78:I78)</f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84">
        <f>SUM(K78:S78)</f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84">
        <f>SUM(U78:AC78)</f>
        <v>1.5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1.5</v>
      </c>
      <c r="AC78" s="24">
        <v>0</v>
      </c>
      <c r="AD78" s="84">
        <v>0</v>
      </c>
      <c r="AE78" s="89">
        <f>SUM(C78,J78,T78,AD78,)</f>
        <v>1.5</v>
      </c>
    </row>
    <row r="79" s="24" customFormat="1" ht="12.75">
      <c r="A79" s="93" t="str">
        <f>DATA!A78</f>
        <v>PU (PU)</v>
      </c>
      <c r="B79" s="93" t="str">
        <f>DATA!C78&amp;" - "&amp;DATA!B78</f>
        <v>Výtvarník - SR2</v>
      </c>
      <c r="C79" s="84">
        <f>SUM(D79:I79)</f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84">
        <f>SUM(K79:S79)</f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84">
        <f>SUM(U79:AC79)</f>
        <v>2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2</v>
      </c>
      <c r="AC79" s="24">
        <v>0</v>
      </c>
      <c r="AD79" s="84">
        <v>0</v>
      </c>
      <c r="AE79" s="89">
        <f>SUM(C79,J79,T79,AD79,)</f>
        <v>2</v>
      </c>
    </row>
    <row r="80" s="24" customFormat="1" ht="12.75">
      <c r="A80" s="93" t="str">
        <f>DATA!A79</f>
        <v>PU (PU)</v>
      </c>
      <c r="B80" s="93" t="str">
        <f>DATA!C79&amp;" - "&amp;DATA!B79</f>
        <v>Zbormajster - SR2</v>
      </c>
      <c r="C80" s="84">
        <f>SUM(D80:I80)</f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84">
        <f>SUM(K80:S80)</f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84">
        <f>SUM(U80:AC80)</f>
        <v>1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1</v>
      </c>
      <c r="AC80" s="24">
        <v>0</v>
      </c>
      <c r="AD80" s="84">
        <v>0</v>
      </c>
      <c r="AE80" s="89">
        <f>SUM(C80,J80,T80,AD80,)</f>
        <v>1</v>
      </c>
    </row>
    <row r="81" s="24" customFormat="1" ht="12.75">
      <c r="A81" s="93" t="str">
        <f>DATA!A80</f>
        <v>PU (PU)</v>
      </c>
      <c r="B81" s="93" t="str">
        <f>DATA!C80&amp;" - "&amp;DATA!B80</f>
        <v>Dirigent - SR3</v>
      </c>
      <c r="C81" s="84">
        <f>SUM(D81:I81)</f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84">
        <f>SUM(K81:S81)</f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84">
        <f>SUM(U81:AC81)</f>
        <v>12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12</v>
      </c>
      <c r="AD81" s="84">
        <v>0</v>
      </c>
      <c r="AE81" s="89">
        <f>SUM(C81,J81,T81,AD81,)</f>
        <v>12</v>
      </c>
    </row>
    <row r="82" s="24" customFormat="1" ht="12.75">
      <c r="A82" s="93" t="str">
        <f>DATA!A81</f>
        <v>PU (PU)</v>
      </c>
      <c r="B82" s="93" t="str">
        <f>DATA!C81&amp;" - "&amp;DATA!B81</f>
        <v>Choreograf - SR3</v>
      </c>
      <c r="C82" s="84">
        <f>SUM(D82:I82)</f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84">
        <f>SUM(K82:S82)</f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84">
        <f>SUM(U82:AC82)</f>
        <v>6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6</v>
      </c>
      <c r="AD82" s="84">
        <v>0</v>
      </c>
      <c r="AE82" s="89">
        <f>SUM(C82,J82,T82,AD82,)</f>
        <v>6</v>
      </c>
    </row>
    <row r="83" s="24" customFormat="1" ht="12.75">
      <c r="A83" s="93" t="str">
        <f>DATA!A82</f>
        <v>PU (PU)</v>
      </c>
      <c r="B83" s="93" t="str">
        <f>DATA!C82&amp;" - "&amp;DATA!B82</f>
        <v>Inštrumentalista - SR3</v>
      </c>
      <c r="C83" s="84">
        <f>SUM(D83:I83)</f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84">
        <f>SUM(K83:S83)</f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84">
        <f>SUM(U83:AC83)</f>
        <v>13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13</v>
      </c>
      <c r="AD83" s="84">
        <v>0</v>
      </c>
      <c r="AE83" s="89">
        <f>SUM(C83,J83,T83,AD83,)</f>
        <v>13</v>
      </c>
    </row>
    <row r="84" s="24" customFormat="1" ht="12.75">
      <c r="A84" s="93" t="str">
        <f>DATA!A83</f>
        <v>PU (PU)</v>
      </c>
      <c r="B84" s="93" t="str">
        <f>DATA!C83&amp;" - "&amp;DATA!B83</f>
        <v>Inštrumentalista - sólista - SR3</v>
      </c>
      <c r="C84" s="84">
        <f>SUM(D84:I84)</f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84">
        <f>SUM(K84:S84)</f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84">
        <f>SUM(U84:AC84)</f>
        <v>1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1</v>
      </c>
      <c r="AD84" s="84">
        <v>0</v>
      </c>
      <c r="AE84" s="89">
        <f>SUM(C84,J84,T84,AD84,)</f>
        <v>1</v>
      </c>
    </row>
    <row r="85" s="24" customFormat="1" ht="12.75">
      <c r="A85" s="93" t="str">
        <f>DATA!A84</f>
        <v>PU (PU)</v>
      </c>
      <c r="B85" s="93" t="str">
        <f>DATA!C84&amp;" - "&amp;DATA!B84</f>
        <v>Výtvarník - SR3</v>
      </c>
      <c r="C85" s="84">
        <f>SUM(D85:I85)</f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84">
        <f>SUM(K85:S85)</f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84">
        <f>SUM(U85:AC85)</f>
        <v>136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136</v>
      </c>
      <c r="AD85" s="84">
        <v>0</v>
      </c>
      <c r="AE85" s="89">
        <f>SUM(C85,J85,T85,AD85,)</f>
        <v>136</v>
      </c>
    </row>
    <row r="86" s="24" customFormat="1" ht="12.75">
      <c r="A86" s="93" t="str">
        <f>DATA!A85</f>
        <v>PU (PU)</v>
      </c>
      <c r="B86" s="93" t="str">
        <f>DATA!C85&amp;" - "&amp;DATA!B85</f>
        <v>Zbormajster - SR3</v>
      </c>
      <c r="C86" s="84">
        <f>SUM(D86:I86)</f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84">
        <f>SUM(K86:S86)</f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84">
        <f>SUM(U86:AC86)</f>
        <v>4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4</v>
      </c>
      <c r="AD86" s="84">
        <v>0</v>
      </c>
      <c r="AE86" s="89">
        <f>SUM(C86,J86,T86,AD86,)</f>
        <v>4</v>
      </c>
    </row>
    <row r="87" s="24" customFormat="1" ht="12.75">
      <c r="A87" s="93" t="str">
        <f>DATA!A86</f>
        <v>PU (PU)</v>
      </c>
      <c r="B87" s="93" t="str">
        <f>DATA!C86&amp;" - "&amp;DATA!B86</f>
        <v>Autor storybordov, koncept artu - ZM1</v>
      </c>
      <c r="C87" s="84">
        <f>SUM(D87:I87)</f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84">
        <f>SUM(K87:S87)</f>
        <v>0.28</v>
      </c>
      <c r="K87" s="24">
        <v>0.28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84">
        <f>SUM(U87:AC87)</f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84">
        <v>0</v>
      </c>
      <c r="AE87" s="89">
        <f>SUM(C87,J87,T87,AD87,)</f>
        <v>0.28</v>
      </c>
    </row>
    <row r="88" s="24" customFormat="1" ht="12.75">
      <c r="A88" s="93" t="str">
        <f>DATA!A87</f>
        <v>UCM (UCM.Trnava)</v>
      </c>
      <c r="B88" s="93" t="str">
        <f>DATA!C87&amp;" - "&amp;DATA!B87</f>
        <v>Strihač zvuku - EM1</v>
      </c>
      <c r="C88" s="84">
        <f>SUM(D88:I88)</f>
        <v>1</v>
      </c>
      <c r="D88" s="24">
        <v>1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84">
        <f>SUM(K88:S88)</f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84">
        <f>SUM(U88:AC88)</f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84">
        <v>0</v>
      </c>
      <c r="AE88" s="89">
        <f>SUM(C88,J88,T88,AD88,)</f>
        <v>1</v>
      </c>
    </row>
    <row r="89" s="24" customFormat="1" ht="12.75">
      <c r="A89" s="93" t="str">
        <f>DATA!A88</f>
        <v>UCM (UCM.Trnava)</v>
      </c>
      <c r="B89" s="93" t="str">
        <f>DATA!C88&amp;" - "&amp;DATA!B88</f>
        <v>Zvukár - EM1</v>
      </c>
      <c r="C89" s="84">
        <f>SUM(D89:I89)</f>
        <v>0.33</v>
      </c>
      <c r="D89" s="24">
        <v>0.33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84">
        <f>SUM(K89:S89)</f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84">
        <f>SUM(U89:AC89)</f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84">
        <v>0</v>
      </c>
      <c r="AE89" s="89">
        <f>SUM(C89,J89,T89,AD89,)</f>
        <v>0.33</v>
      </c>
    </row>
    <row r="90" s="24" customFormat="1" ht="12.75">
      <c r="A90" s="93" t="str">
        <f>DATA!A89</f>
        <v>UCM (UCM.Trnava)</v>
      </c>
      <c r="B90" s="93" t="str">
        <f>DATA!C89&amp;" - "&amp;DATA!B89</f>
        <v>Výtvarník - EM3</v>
      </c>
      <c r="C90" s="84">
        <f>SUM(D90:I90)</f>
        <v>0.5</v>
      </c>
      <c r="D90" s="24">
        <v>0</v>
      </c>
      <c r="E90" s="24">
        <v>0</v>
      </c>
      <c r="F90" s="24">
        <v>0.5</v>
      </c>
      <c r="G90" s="24">
        <v>0</v>
      </c>
      <c r="H90" s="24">
        <v>0</v>
      </c>
      <c r="I90" s="24">
        <v>0</v>
      </c>
      <c r="J90" s="84">
        <f>SUM(K90:S90)</f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84">
        <f>SUM(U90:AC90)</f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84">
        <v>0</v>
      </c>
      <c r="AE90" s="89">
        <f>SUM(C90,J90,T90,AD90,)</f>
        <v>0.5</v>
      </c>
    </row>
    <row r="91" s="24" customFormat="1" ht="12.75">
      <c r="A91" s="93" t="str">
        <f>DATA!A90</f>
        <v>UCM (UCM.Trnava)</v>
      </c>
      <c r="B91" s="93" t="str">
        <f>DATA!C90&amp;" - "&amp;DATA!B90</f>
        <v>Strihač zvuku - EN2</v>
      </c>
      <c r="C91" s="84">
        <f>SUM(D91:I91)</f>
        <v>3.5</v>
      </c>
      <c r="D91" s="24">
        <v>0</v>
      </c>
      <c r="E91" s="24">
        <v>0</v>
      </c>
      <c r="F91" s="24">
        <v>0</v>
      </c>
      <c r="G91" s="24">
        <v>0</v>
      </c>
      <c r="H91" s="24">
        <v>3.5</v>
      </c>
      <c r="I91" s="24">
        <v>0</v>
      </c>
      <c r="J91" s="84">
        <f>SUM(K91:S91)</f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84">
        <f>SUM(U91:AC91)</f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84">
        <v>0</v>
      </c>
      <c r="AE91" s="89">
        <f>SUM(C91,J91,T91,AD91,)</f>
        <v>3.5</v>
      </c>
    </row>
    <row r="92" s="24" customFormat="1" ht="12.75">
      <c r="A92" s="93" t="str">
        <f>DATA!A91</f>
        <v>UCM (UCM.Trnava)</v>
      </c>
      <c r="B92" s="93" t="str">
        <f>DATA!C91&amp;" - "&amp;DATA!B91</f>
        <v>Strihač zvuku - SM2</v>
      </c>
      <c r="C92" s="84">
        <f>SUM(D92:I92)</f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84">
        <f>SUM(K92:S92)</f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84">
        <f>SUM(U92:AC92)</f>
        <v>0.33334</v>
      </c>
      <c r="U92" s="24">
        <v>0</v>
      </c>
      <c r="V92" s="24">
        <v>0.33334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84">
        <v>0</v>
      </c>
      <c r="AE92" s="89">
        <f>SUM(C92,J92,T92,AD92,)</f>
        <v>0.33334</v>
      </c>
    </row>
    <row r="93" s="24" customFormat="1" ht="12.75">
      <c r="A93" s="93" t="str">
        <f>DATA!A92</f>
        <v>UCM (UCM.Trnava)</v>
      </c>
      <c r="B93" s="93" t="str">
        <f>DATA!C92&amp;" - "&amp;DATA!B92</f>
        <v>Autor 3D modelov - SM3</v>
      </c>
      <c r="C93" s="84">
        <f>SUM(D93:I93)</f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84">
        <f>SUM(K93:S93)</f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84">
        <f>SUM(U93:AC93)</f>
        <v>0.5</v>
      </c>
      <c r="U93" s="24">
        <v>0</v>
      </c>
      <c r="V93" s="24">
        <v>0</v>
      </c>
      <c r="W93" s="24">
        <v>0.5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84">
        <v>0</v>
      </c>
      <c r="AE93" s="89">
        <f>SUM(C93,J93,T93,AD93,)</f>
        <v>0.5</v>
      </c>
    </row>
    <row r="94" s="24" customFormat="1" ht="12.75">
      <c r="A94" s="93" t="str">
        <f>DATA!A93</f>
        <v>UCM (UCM.Trnava)</v>
      </c>
      <c r="B94" s="93" t="str">
        <f>DATA!C93&amp;" - "&amp;DATA!B93</f>
        <v>Autor 3D vizuálov - SM3</v>
      </c>
      <c r="C94" s="84">
        <f>SUM(D94:I94)</f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84">
        <f>SUM(K94:S94)</f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84">
        <f>SUM(U94:AC94)</f>
        <v>0.7</v>
      </c>
      <c r="U94" s="24">
        <v>0</v>
      </c>
      <c r="V94" s="24">
        <v>0</v>
      </c>
      <c r="W94" s="24">
        <v>0.7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84">
        <v>0</v>
      </c>
      <c r="AE94" s="89">
        <f>SUM(C94,J94,T94,AD94,)</f>
        <v>0.7</v>
      </c>
    </row>
    <row r="95" s="24" customFormat="1" ht="12.75">
      <c r="A95" s="93" t="str">
        <f>DATA!A94</f>
        <v>UCM (UCM.Trnava)</v>
      </c>
      <c r="B95" s="93" t="str">
        <f>DATA!C94&amp;" - "&amp;DATA!B94</f>
        <v>Autor výtvarného návrhu - SM3</v>
      </c>
      <c r="C95" s="84">
        <f>SUM(D95:I95)</f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84">
        <f>SUM(K95:S95)</f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84">
        <f>SUM(U95:AC95)</f>
        <v>1</v>
      </c>
      <c r="U95" s="24">
        <v>0</v>
      </c>
      <c r="V95" s="24">
        <v>0</v>
      </c>
      <c r="W95" s="24">
        <v>1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84">
        <v>0</v>
      </c>
      <c r="AE95" s="89">
        <f>SUM(C95,J95,T95,AD95,)</f>
        <v>1</v>
      </c>
    </row>
    <row r="96" s="24" customFormat="1" ht="12.75">
      <c r="A96" s="93" t="str">
        <f>DATA!A95</f>
        <v>UCM (UCM.Trnava)</v>
      </c>
      <c r="B96" s="93" t="str">
        <f>DATA!C95&amp;" - "&amp;DATA!B95</f>
        <v>Výtvarník - SM3</v>
      </c>
      <c r="C96" s="84">
        <f>SUM(D96:I96)</f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84">
        <f>SUM(K96:S96)</f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84">
        <f>SUM(U96:AC96)</f>
        <v>1</v>
      </c>
      <c r="U96" s="24">
        <v>0</v>
      </c>
      <c r="V96" s="24">
        <v>0</v>
      </c>
      <c r="W96" s="24">
        <v>1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84">
        <v>0</v>
      </c>
      <c r="AE96" s="89">
        <f>SUM(C96,J96,T96,AD96,)</f>
        <v>1</v>
      </c>
    </row>
    <row r="97" s="24" customFormat="1" ht="12.75">
      <c r="A97" s="93" t="str">
        <f>DATA!A96</f>
        <v>UCM (UCM.Trnava)</v>
      </c>
      <c r="B97" s="93" t="str">
        <f>DATA!C96&amp;" - "&amp;DATA!B96</f>
        <v>Autor scenára - SN1</v>
      </c>
      <c r="C97" s="84">
        <f>SUM(D97:I97)</f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84">
        <f>SUM(K97:S97)</f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84">
        <f>SUM(U97:AC97)</f>
        <v>0.5</v>
      </c>
      <c r="U97" s="24">
        <v>0</v>
      </c>
      <c r="V97" s="24">
        <v>0</v>
      </c>
      <c r="W97" s="24">
        <v>0</v>
      </c>
      <c r="X97" s="24">
        <v>0.5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84">
        <v>0</v>
      </c>
      <c r="AE97" s="89">
        <f>SUM(C97,J97,T97,AD97,)</f>
        <v>0.5</v>
      </c>
    </row>
    <row r="98">
      <c r="A98" s="61" t="str">
        <f>DATA!A97</f>
        <v>UCM (UCM.Trnava)</v>
      </c>
      <c r="B98" s="61" t="str">
        <f>DATA!C97&amp;" - "&amp;DATA!B97</f>
        <v>Dizajnér - SN1</v>
      </c>
      <c r="C98" s="84">
        <f>SUM(D98:I98)</f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84">
        <f>SUM(K98:S98)</f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84">
        <f>SUM(U98:AC98)</f>
        <v>1.5</v>
      </c>
      <c r="U98" s="9">
        <v>0</v>
      </c>
      <c r="V98" s="9">
        <v>0</v>
      </c>
      <c r="W98" s="9">
        <v>0</v>
      </c>
      <c r="X98" s="9">
        <v>1.5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84">
        <v>0</v>
      </c>
      <c r="AE98" s="89">
        <f>SUM(C98,J98,T98,AD98,)</f>
        <v>1.5</v>
      </c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17"/>
      <c r="FN98" s="17"/>
      <c r="FO98" s="17"/>
      <c r="FP98" s="17"/>
      <c r="FQ98" s="17"/>
      <c r="FR98" s="17"/>
      <c r="FS98" s="17"/>
      <c r="FT98" s="17"/>
      <c r="FU98" s="17"/>
      <c r="FV98" s="17"/>
    </row>
    <row r="99">
      <c r="A99" s="61" t="str">
        <f>DATA!A98</f>
        <v>UCM (UCM.Trnava)</v>
      </c>
      <c r="B99" s="61" t="str">
        <f>DATA!C98&amp;" - "&amp;DATA!B98</f>
        <v>Kurátor výstavy - SN1</v>
      </c>
      <c r="C99" s="84">
        <f>SUM(D99:I99)</f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84">
        <f>SUM(K99:S99)</f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84">
        <f>SUM(U99:AC99)</f>
        <v>0.5</v>
      </c>
      <c r="U99" s="9">
        <v>0</v>
      </c>
      <c r="V99" s="9">
        <v>0</v>
      </c>
      <c r="W99" s="9">
        <v>0</v>
      </c>
      <c r="X99" s="9">
        <v>0.5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84">
        <v>0</v>
      </c>
      <c r="AE99" s="89">
        <f>SUM(C99,J99,T99,AD99,)</f>
        <v>0.5</v>
      </c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17"/>
      <c r="FN99" s="17"/>
      <c r="FO99" s="17"/>
      <c r="FP99" s="17"/>
      <c r="FQ99" s="17"/>
      <c r="FR99" s="17"/>
      <c r="FS99" s="17"/>
      <c r="FT99" s="17"/>
      <c r="FU99" s="17"/>
      <c r="FV99" s="17"/>
    </row>
    <row r="100">
      <c r="A100" s="61" t="str">
        <f>DATA!A99</f>
        <v>UCM (UCM.Trnava)</v>
      </c>
      <c r="B100" s="61" t="str">
        <f>DATA!C99&amp;" - "&amp;DATA!B99</f>
        <v>Režisér - SN1</v>
      </c>
      <c r="C100" s="84">
        <f>SUM(D100:I100)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84">
        <f>SUM(K100:S100)</f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84">
        <f>SUM(U100:AC100)</f>
        <v>3</v>
      </c>
      <c r="U100" s="17">
        <v>0</v>
      </c>
      <c r="V100" s="17">
        <v>0</v>
      </c>
      <c r="W100" s="17">
        <v>0</v>
      </c>
      <c r="X100" s="17">
        <v>3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84">
        <v>0</v>
      </c>
      <c r="AE100" s="89">
        <f>SUM(C100,J100,T100,AD100,)</f>
        <v>3</v>
      </c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</row>
    <row r="101">
      <c r="A101" s="61" t="str">
        <f>DATA!A100</f>
        <v>UCM (UCM.Trnava)</v>
      </c>
      <c r="B101" s="61" t="str">
        <f>DATA!C100&amp;" - "&amp;DATA!B100</f>
        <v>Strihač zvuku - SN1</v>
      </c>
      <c r="C101" s="84">
        <f>SUM(D101:I101)</f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84">
        <f>SUM(K101:S101)</f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84">
        <f>SUM(U101:AC101)</f>
        <v>2</v>
      </c>
      <c r="U101" s="17">
        <v>0</v>
      </c>
      <c r="V101" s="17">
        <v>0</v>
      </c>
      <c r="W101" s="17">
        <v>0</v>
      </c>
      <c r="X101" s="17">
        <v>2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84">
        <v>0</v>
      </c>
      <c r="AE101" s="89">
        <f>SUM(C101,J101,T101,AD101,)</f>
        <v>2</v>
      </c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</row>
    <row r="102">
      <c r="A102" s="61" t="str">
        <f>DATA!A101</f>
        <v>UCM (UCM.Trnava)</v>
      </c>
      <c r="B102" s="97" t="str">
        <f>DATA!C101&amp;" - "&amp;DATA!B101</f>
        <v>Výtvarník - SN1</v>
      </c>
      <c r="C102" s="84">
        <f>SUM(D102:I102)</f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84">
        <f>SUM(K102:S102)</f>
        <v>0</v>
      </c>
      <c r="K102" s="13">
        <v>0</v>
      </c>
      <c r="L102" s="13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84">
        <f>SUM(U102:AC102)</f>
        <v>11</v>
      </c>
      <c r="U102">
        <v>0</v>
      </c>
      <c r="V102">
        <v>0</v>
      </c>
      <c r="W102">
        <v>0</v>
      </c>
      <c r="X102">
        <v>11</v>
      </c>
      <c r="Y102">
        <v>0</v>
      </c>
      <c r="Z102">
        <v>0</v>
      </c>
      <c r="AA102">
        <v>0</v>
      </c>
      <c r="AB102">
        <v>0</v>
      </c>
      <c r="AC102">
        <v>0</v>
      </c>
      <c r="AD102" s="84">
        <v>0</v>
      </c>
      <c r="AE102" s="89">
        <f>SUM(C102,J102,T102,AD102,)</f>
        <v>11</v>
      </c>
    </row>
    <row r="103">
      <c r="A103" s="61" t="str">
        <f>DATA!A102</f>
        <v>UCM (UCM.Trnava)</v>
      </c>
      <c r="B103" s="97" t="str">
        <f>DATA!C102&amp;" - "&amp;DATA!B102</f>
        <v>Autor scenára - SN2</v>
      </c>
      <c r="C103" s="84">
        <f>SUM(D103:I103)</f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84">
        <f>SUM(K103:S103)</f>
        <v>0</v>
      </c>
      <c r="K103" s="13">
        <v>0</v>
      </c>
      <c r="L103" s="1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84">
        <f>SUM(U103:AC103)</f>
        <v>0.5</v>
      </c>
      <c r="U103">
        <v>0</v>
      </c>
      <c r="V103">
        <v>0</v>
      </c>
      <c r="W103">
        <v>0</v>
      </c>
      <c r="X103">
        <v>0</v>
      </c>
      <c r="Y103">
        <v>0.5</v>
      </c>
      <c r="Z103">
        <v>0</v>
      </c>
      <c r="AA103">
        <v>0</v>
      </c>
      <c r="AB103">
        <v>0</v>
      </c>
      <c r="AC103">
        <v>0</v>
      </c>
      <c r="AD103" s="84">
        <v>0</v>
      </c>
      <c r="AE103" s="89">
        <f>SUM(C103,J103,T103,AD103,)</f>
        <v>0.5</v>
      </c>
    </row>
    <row r="104">
      <c r="A104" s="61" t="str">
        <f>DATA!A103</f>
        <v>UCM (UCM.Trnava)</v>
      </c>
      <c r="B104" s="97" t="str">
        <f>DATA!C103&amp;" - "&amp;DATA!B103</f>
        <v>Dizajnér - SN2</v>
      </c>
      <c r="C104" s="84">
        <f>SUM(D104:I104)</f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84">
        <f>SUM(K104:S104)</f>
        <v>0</v>
      </c>
      <c r="K104" s="13">
        <v>0</v>
      </c>
      <c r="L104" s="13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84">
        <f>SUM(U104:AC104)</f>
        <v>13.5</v>
      </c>
      <c r="U104">
        <v>0</v>
      </c>
      <c r="V104">
        <v>0</v>
      </c>
      <c r="W104">
        <v>0</v>
      </c>
      <c r="X104">
        <v>0</v>
      </c>
      <c r="Y104">
        <v>13.5</v>
      </c>
      <c r="Z104">
        <v>0</v>
      </c>
      <c r="AA104">
        <v>0</v>
      </c>
      <c r="AB104">
        <v>0</v>
      </c>
      <c r="AC104">
        <v>0</v>
      </c>
      <c r="AD104" s="84">
        <v>0</v>
      </c>
      <c r="AE104" s="89">
        <f>SUM(C104,J104,T104,AD104,)</f>
        <v>13.5</v>
      </c>
    </row>
    <row r="105">
      <c r="A105" s="61" t="str">
        <f>DATA!A104</f>
        <v>UCM (UCM.Trnava)</v>
      </c>
      <c r="B105" s="97" t="str">
        <f>DATA!C104&amp;" - "&amp;DATA!B104</f>
        <v>Kameraman - SN2</v>
      </c>
      <c r="C105" s="84">
        <f>SUM(D105:I105)</f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84">
        <f>SUM(K105:S105)</f>
        <v>0</v>
      </c>
      <c r="K105" s="13">
        <v>0</v>
      </c>
      <c r="L105" s="13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84">
        <f>SUM(U105:AC105)</f>
        <v>1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 s="84">
        <v>0</v>
      </c>
      <c r="AE105" s="89">
        <f>SUM(C105,J105,T105,AD105,)</f>
        <v>1</v>
      </c>
    </row>
    <row r="106">
      <c r="A106" s="61" t="str">
        <f>DATA!A105</f>
        <v>UCM (UCM.Trnava)</v>
      </c>
      <c r="B106" s="97" t="str">
        <f>DATA!C105&amp;" - "&amp;DATA!B105</f>
        <v>Kolorista - SN2</v>
      </c>
      <c r="C106" s="84">
        <f>SUM(D106:I106)</f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84">
        <f>SUM(K106:S106)</f>
        <v>0</v>
      </c>
      <c r="K106" s="13">
        <v>0</v>
      </c>
      <c r="L106" s="13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84">
        <f>SUM(U106:AC106)</f>
        <v>1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 s="84">
        <v>0</v>
      </c>
      <c r="AE106" s="89">
        <f>SUM(C106,J106,T106,AD106,)</f>
        <v>1</v>
      </c>
    </row>
    <row r="107">
      <c r="A107" s="61" t="str">
        <f>DATA!A106</f>
        <v>UCM (UCM.Trnava)</v>
      </c>
      <c r="B107" s="97" t="str">
        <f>DATA!C106&amp;" - "&amp;DATA!B106</f>
        <v>Majster zvuku - SN2</v>
      </c>
      <c r="C107" s="84">
        <f>SUM(D107:I107)</f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84">
        <f>SUM(K107:S107)</f>
        <v>0</v>
      </c>
      <c r="K107" s="13">
        <v>0</v>
      </c>
      <c r="L107" s="13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84">
        <f>SUM(U107:AC107)</f>
        <v>1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 s="84">
        <v>0</v>
      </c>
      <c r="AE107" s="89">
        <f>SUM(C107,J107,T107,AD107,)</f>
        <v>1</v>
      </c>
    </row>
    <row r="108">
      <c r="A108" s="61" t="str">
        <f>DATA!A107</f>
        <v>UCM (UCM.Trnava)</v>
      </c>
      <c r="B108" s="97" t="str">
        <f>DATA!C107&amp;" - "&amp;DATA!B107</f>
        <v>Režisér - SN2</v>
      </c>
      <c r="C108" s="84">
        <f>SUM(D108:I108)</f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84">
        <f>SUM(K108:S108)</f>
        <v>0</v>
      </c>
      <c r="K108" s="13">
        <v>0</v>
      </c>
      <c r="L108" s="13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84">
        <f>SUM(U108:AC108)</f>
        <v>2</v>
      </c>
      <c r="U108">
        <v>0</v>
      </c>
      <c r="V108">
        <v>0</v>
      </c>
      <c r="W108">
        <v>0</v>
      </c>
      <c r="X108">
        <v>0</v>
      </c>
      <c r="Y108">
        <v>2</v>
      </c>
      <c r="Z108">
        <v>0</v>
      </c>
      <c r="AA108">
        <v>0</v>
      </c>
      <c r="AB108">
        <v>0</v>
      </c>
      <c r="AC108">
        <v>0</v>
      </c>
      <c r="AD108" s="84">
        <v>0</v>
      </c>
      <c r="AE108" s="89">
        <f>SUM(C108,J108,T108,AD108,)</f>
        <v>2</v>
      </c>
    </row>
    <row r="109">
      <c r="A109" s="61" t="str">
        <f>DATA!A108</f>
        <v>UCM (UCM.Trnava)</v>
      </c>
      <c r="B109" s="97" t="str">
        <f>DATA!C108&amp;" - "&amp;DATA!B108</f>
        <v>Strihač - SN2</v>
      </c>
      <c r="C109" s="84">
        <f>SUM(D109:I109)</f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84">
        <f>SUM(K109:S109)</f>
        <v>0</v>
      </c>
      <c r="K109" s="13">
        <v>0</v>
      </c>
      <c r="L109" s="13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84">
        <f>SUM(U109:AC109)</f>
        <v>1</v>
      </c>
      <c r="U109">
        <v>0</v>
      </c>
      <c r="V109">
        <v>0</v>
      </c>
      <c r="W109">
        <v>0</v>
      </c>
      <c r="X109">
        <v>0</v>
      </c>
      <c r="Y109">
        <v>1</v>
      </c>
      <c r="Z109">
        <v>0</v>
      </c>
      <c r="AA109">
        <v>0</v>
      </c>
      <c r="AB109">
        <v>0</v>
      </c>
      <c r="AC109">
        <v>0</v>
      </c>
      <c r="AD109" s="84">
        <v>0</v>
      </c>
      <c r="AE109" s="89">
        <f>SUM(C109,J109,T109,AD109,)</f>
        <v>1</v>
      </c>
    </row>
    <row r="110">
      <c r="A110" s="61" t="str">
        <f>DATA!A109</f>
        <v>UCM (UCM.Trnava)</v>
      </c>
      <c r="B110" s="97" t="str">
        <f>DATA!C109&amp;" - "&amp;DATA!B109</f>
        <v>Strihač zvuku - SN2</v>
      </c>
      <c r="C110" s="84">
        <f>SUM(D110:I110)</f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84">
        <f>SUM(K110:S110)</f>
        <v>0</v>
      </c>
      <c r="K110" s="13">
        <v>0</v>
      </c>
      <c r="L110" s="13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84">
        <f>SUM(U110:AC110)</f>
        <v>1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0</v>
      </c>
      <c r="AA110">
        <v>0</v>
      </c>
      <c r="AB110">
        <v>0</v>
      </c>
      <c r="AC110">
        <v>0</v>
      </c>
      <c r="AD110" s="84">
        <v>0</v>
      </c>
      <c r="AE110" s="89">
        <f>SUM(C110,J110,T110,AD110,)</f>
        <v>1</v>
      </c>
    </row>
    <row r="111">
      <c r="A111" s="61" t="str">
        <f>DATA!A110</f>
        <v>UCM (UCM.Trnava)</v>
      </c>
      <c r="B111" s="97" t="str">
        <f>DATA!C110&amp;" - "&amp;DATA!B110</f>
        <v>Výtvarník - SN2</v>
      </c>
      <c r="C111" s="84">
        <f>SUM(D111:I111)</f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84">
        <f>SUM(K111:S111)</f>
        <v>0</v>
      </c>
      <c r="K111" s="13">
        <v>0</v>
      </c>
      <c r="L111" s="13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84">
        <f>SUM(U111:AC111)</f>
        <v>8</v>
      </c>
      <c r="U111">
        <v>0</v>
      </c>
      <c r="V111">
        <v>0</v>
      </c>
      <c r="W111">
        <v>0</v>
      </c>
      <c r="X111">
        <v>0</v>
      </c>
      <c r="Y111">
        <v>8</v>
      </c>
      <c r="Z111">
        <v>0</v>
      </c>
      <c r="AA111">
        <v>0</v>
      </c>
      <c r="AB111">
        <v>0</v>
      </c>
      <c r="AC111">
        <v>0</v>
      </c>
      <c r="AD111" s="84">
        <v>0</v>
      </c>
      <c r="AE111" s="89">
        <f>SUM(C111,J111,T111,AD111,)</f>
        <v>8</v>
      </c>
    </row>
    <row r="112">
      <c r="A112" s="61" t="str">
        <f>DATA!A111</f>
        <v>UCM (UCM.Trnava)</v>
      </c>
      <c r="B112" s="97" t="str">
        <f>DATA!C111&amp;" - "&amp;DATA!B111</f>
        <v>Asistent strihu - SN3</v>
      </c>
      <c r="C112" s="84">
        <f>SUM(D112:I112)</f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84">
        <f>SUM(K112:S112)</f>
        <v>0</v>
      </c>
      <c r="K112" s="13">
        <v>0</v>
      </c>
      <c r="L112" s="13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84">
        <f>SUM(U112:AC112)</f>
        <v>1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1</v>
      </c>
      <c r="AA112">
        <v>0</v>
      </c>
      <c r="AB112">
        <v>0</v>
      </c>
      <c r="AC112">
        <v>0</v>
      </c>
      <c r="AD112" s="84">
        <v>0</v>
      </c>
      <c r="AE112" s="89">
        <f>SUM(C112,J112,T112,AD112,)</f>
        <v>1</v>
      </c>
    </row>
    <row r="113">
      <c r="A113" s="61" t="str">
        <f>DATA!A112</f>
        <v>UCM (UCM.Trnava)</v>
      </c>
      <c r="B113" s="97" t="str">
        <f>DATA!C112&amp;" - "&amp;DATA!B112</f>
        <v>Autor 3D modelov - SN3</v>
      </c>
      <c r="C113" s="84">
        <f>SUM(D113:I113)</f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84">
        <f>SUM(K113:S113)</f>
        <v>0</v>
      </c>
      <c r="K113" s="13">
        <v>0</v>
      </c>
      <c r="L113" s="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84">
        <f>SUM(U113:AC113)</f>
        <v>0.3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0.3</v>
      </c>
      <c r="AA113">
        <v>0</v>
      </c>
      <c r="AB113">
        <v>0</v>
      </c>
      <c r="AC113">
        <v>0</v>
      </c>
      <c r="AD113" s="84">
        <v>0</v>
      </c>
      <c r="AE113" s="89">
        <f>SUM(C113,J113,T113,AD113,)</f>
        <v>0.3</v>
      </c>
    </row>
    <row r="114">
      <c r="A114" s="61" t="str">
        <f>DATA!A113</f>
        <v>UCM (UCM.Trnava)</v>
      </c>
      <c r="B114" s="97" t="str">
        <f>DATA!C113&amp;" - "&amp;DATA!B113</f>
        <v>Autor animácie - SN3</v>
      </c>
      <c r="C114" s="84">
        <f>SUM(D114:I114)</f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84">
        <f>SUM(K114:S114)</f>
        <v>0</v>
      </c>
      <c r="K114" s="13">
        <v>0</v>
      </c>
      <c r="L114" s="13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84">
        <f>SUM(U114:AC114)</f>
        <v>2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2</v>
      </c>
      <c r="AA114">
        <v>0</v>
      </c>
      <c r="AB114">
        <v>0</v>
      </c>
      <c r="AC114">
        <v>0</v>
      </c>
      <c r="AD114" s="84">
        <v>0</v>
      </c>
      <c r="AE114" s="89">
        <f>SUM(C114,J114,T114,AD114,)</f>
        <v>2</v>
      </c>
    </row>
    <row r="115">
      <c r="A115" s="61" t="str">
        <f>DATA!A114</f>
        <v>UCM (UCM.Trnava)</v>
      </c>
      <c r="B115" s="97" t="str">
        <f>DATA!C114&amp;" - "&amp;DATA!B114</f>
        <v>Autor grafiky - SN3</v>
      </c>
      <c r="C115" s="84">
        <f>SUM(D115:I115)</f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84">
        <f>SUM(K115:S115)</f>
        <v>0</v>
      </c>
      <c r="K115" s="13">
        <v>0</v>
      </c>
      <c r="L115" s="13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84">
        <f>SUM(U115:AC115)</f>
        <v>2.3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2.3</v>
      </c>
      <c r="AA115">
        <v>0</v>
      </c>
      <c r="AB115">
        <v>0</v>
      </c>
      <c r="AC115">
        <v>0</v>
      </c>
      <c r="AD115" s="84">
        <v>0</v>
      </c>
      <c r="AE115" s="89">
        <f>SUM(C115,J115,T115,AD115,)</f>
        <v>2.3</v>
      </c>
    </row>
    <row r="116">
      <c r="A116" s="61" t="str">
        <f>DATA!A115</f>
        <v>UCM (UCM.Trnava)</v>
      </c>
      <c r="B116" s="97" t="str">
        <f>DATA!C115&amp;" - "&amp;DATA!B115</f>
        <v>Autor námetu - SN3</v>
      </c>
      <c r="C116" s="84">
        <f>SUM(D116:I116)</f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84">
        <f>SUM(K116:S116)</f>
        <v>0</v>
      </c>
      <c r="K116" s="13">
        <v>0</v>
      </c>
      <c r="L116" s="13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84">
        <f>SUM(U116:AC116)</f>
        <v>2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2</v>
      </c>
      <c r="AA116">
        <v>0</v>
      </c>
      <c r="AB116">
        <v>0</v>
      </c>
      <c r="AC116">
        <v>0</v>
      </c>
      <c r="AD116" s="84">
        <v>0</v>
      </c>
      <c r="AE116" s="89">
        <f>SUM(C116,J116,T116,AD116,)</f>
        <v>2</v>
      </c>
    </row>
    <row r="117">
      <c r="A117" s="61" t="str">
        <f>DATA!A116</f>
        <v>UCM (UCM.Trnava)</v>
      </c>
      <c r="B117" s="97" t="str">
        <f>DATA!C116&amp;" - "&amp;DATA!B116</f>
        <v>Autor storybordov, koncept artu - SN3</v>
      </c>
      <c r="C117" s="84">
        <f>SUM(D117:I117)</f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84">
        <f>SUM(K117:S117)</f>
        <v>0</v>
      </c>
      <c r="K117" s="13">
        <v>0</v>
      </c>
      <c r="L117" s="13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84">
        <f>SUM(U117:AC117)</f>
        <v>0.3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0.3</v>
      </c>
      <c r="AA117">
        <v>0</v>
      </c>
      <c r="AB117">
        <v>0</v>
      </c>
      <c r="AC117">
        <v>0</v>
      </c>
      <c r="AD117" s="84">
        <v>0</v>
      </c>
      <c r="AE117" s="89">
        <f>SUM(C117,J117,T117,AD117,)</f>
        <v>0.3</v>
      </c>
    </row>
    <row r="118">
      <c r="A118" s="61" t="str">
        <f>DATA!A117</f>
        <v>UCM (UCM.Trnava)</v>
      </c>
      <c r="B118" s="97" t="str">
        <f>DATA!C117&amp;" - "&amp;DATA!B117</f>
        <v>Dizajnér - SN3</v>
      </c>
      <c r="C118" s="84">
        <f>SUM(D118:I118)</f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84">
        <f>SUM(K118:S118)</f>
        <v>0</v>
      </c>
      <c r="K118" s="13">
        <v>0</v>
      </c>
      <c r="L118" s="13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84">
        <f>SUM(U118:AC118)</f>
        <v>3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3</v>
      </c>
      <c r="AA118">
        <v>0</v>
      </c>
      <c r="AB118">
        <v>0</v>
      </c>
      <c r="AC118">
        <v>0</v>
      </c>
      <c r="AD118" s="84">
        <v>0</v>
      </c>
      <c r="AE118" s="89">
        <f>SUM(C118,J118,T118,AD118,)</f>
        <v>3</v>
      </c>
    </row>
    <row r="119">
      <c r="A119" s="61" t="str">
        <f>DATA!A118</f>
        <v>UCM (UCM.Trnava)</v>
      </c>
      <c r="B119" s="97" t="str">
        <f>DATA!C118&amp;" - "&amp;DATA!B118</f>
        <v>Kameraman - SN3</v>
      </c>
      <c r="C119" s="84">
        <f>SUM(D119:I119)</f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84">
        <f>SUM(K119:S119)</f>
        <v>0</v>
      </c>
      <c r="K119" s="13">
        <v>0</v>
      </c>
      <c r="L119" s="13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84">
        <f>SUM(U119:AC119)</f>
        <v>13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13</v>
      </c>
      <c r="AA119">
        <v>0</v>
      </c>
      <c r="AB119">
        <v>0</v>
      </c>
      <c r="AC119">
        <v>0</v>
      </c>
      <c r="AD119" s="84">
        <v>0</v>
      </c>
      <c r="AE119" s="89">
        <f>SUM(C119,J119,T119,AD119,)</f>
        <v>13</v>
      </c>
    </row>
    <row r="120">
      <c r="A120" s="61" t="str">
        <f>DATA!A119</f>
        <v>UCM (UCM.Trnava)</v>
      </c>
      <c r="B120" s="97" t="str">
        <f>DATA!C119&amp;" - "&amp;DATA!B119</f>
        <v>Kolorista - SN3</v>
      </c>
      <c r="C120" s="84">
        <f>SUM(D120:I120)</f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84">
        <f>SUM(K120:S120)</f>
        <v>0</v>
      </c>
      <c r="K120" s="13">
        <v>0</v>
      </c>
      <c r="L120" s="13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84">
        <f>SUM(U120:AC120)</f>
        <v>14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14</v>
      </c>
      <c r="AA120">
        <v>0</v>
      </c>
      <c r="AB120">
        <v>0</v>
      </c>
      <c r="AC120">
        <v>0</v>
      </c>
      <c r="AD120" s="84">
        <v>0</v>
      </c>
      <c r="AE120" s="89">
        <f>SUM(C120,J120,T120,AD120,)</f>
        <v>14</v>
      </c>
    </row>
    <row r="121">
      <c r="A121" s="61" t="str">
        <f>DATA!A120</f>
        <v>UCM (UCM.Trnava)</v>
      </c>
      <c r="B121" s="97" t="str">
        <f>DATA!C120&amp;" - "&amp;DATA!B120</f>
        <v>Kurátor výstavy - SN3</v>
      </c>
      <c r="C121" s="84">
        <f>SUM(D121:I121)</f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84">
        <f>SUM(K121:S121)</f>
        <v>0</v>
      </c>
      <c r="K121" s="13">
        <v>0</v>
      </c>
      <c r="L121" s="13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84">
        <f>SUM(U121:AC121)</f>
        <v>1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1</v>
      </c>
      <c r="AA121">
        <v>0</v>
      </c>
      <c r="AB121">
        <v>0</v>
      </c>
      <c r="AC121">
        <v>0</v>
      </c>
      <c r="AD121" s="84">
        <v>0</v>
      </c>
      <c r="AE121" s="89">
        <f>SUM(C121,J121,T121,AD121,)</f>
        <v>1</v>
      </c>
    </row>
    <row r="122">
      <c r="A122" s="61" t="str">
        <f>DATA!A121</f>
        <v>UCM (UCM.Trnava)</v>
      </c>
      <c r="B122" s="97" t="str">
        <f>DATA!C121&amp;" - "&amp;DATA!B121</f>
        <v>Majster zvuku - SN3</v>
      </c>
      <c r="C122" s="84">
        <f>SUM(D122:I122)</f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84">
        <f>SUM(K122:S122)</f>
        <v>0</v>
      </c>
      <c r="K122" s="13">
        <v>0</v>
      </c>
      <c r="L122" s="13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84">
        <f>SUM(U122:AC122)</f>
        <v>14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14</v>
      </c>
      <c r="AA122">
        <v>0</v>
      </c>
      <c r="AB122">
        <v>0</v>
      </c>
      <c r="AC122">
        <v>0</v>
      </c>
      <c r="AD122" s="84">
        <v>0</v>
      </c>
      <c r="AE122" s="89">
        <f>SUM(C122,J122,T122,AD122,)</f>
        <v>14</v>
      </c>
    </row>
    <row r="123">
      <c r="A123" s="61" t="str">
        <f>DATA!A122</f>
        <v>UCM (UCM.Trnava)</v>
      </c>
      <c r="B123" s="97" t="str">
        <f>DATA!C122&amp;" - "&amp;DATA!B122</f>
        <v>Producent VFX - SN3</v>
      </c>
      <c r="C123" s="84">
        <f>SUM(D123:I123)</f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84">
        <f>SUM(K123:S123)</f>
        <v>0</v>
      </c>
      <c r="K123" s="13">
        <v>0</v>
      </c>
      <c r="L123" s="1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84">
        <f>SUM(U123:AC123)</f>
        <v>1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1</v>
      </c>
      <c r="AA123">
        <v>0</v>
      </c>
      <c r="AB123">
        <v>0</v>
      </c>
      <c r="AC123">
        <v>0</v>
      </c>
      <c r="AD123" s="84">
        <v>0</v>
      </c>
      <c r="AE123" s="89">
        <f>SUM(C123,J123,T123,AD123,)</f>
        <v>1</v>
      </c>
    </row>
    <row r="124">
      <c r="A124" s="61" t="str">
        <f>DATA!A123</f>
        <v>UCM (UCM.Trnava)</v>
      </c>
      <c r="B124" s="97" t="str">
        <f>DATA!C123&amp;" - "&amp;DATA!B123</f>
        <v>Režisér - SN3</v>
      </c>
      <c r="C124" s="84">
        <f>SUM(D124:I124)</f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84">
        <f>SUM(K124:S124)</f>
        <v>0</v>
      </c>
      <c r="K124" s="13">
        <v>0</v>
      </c>
      <c r="L124" s="13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84">
        <f>SUM(U124:AC124)</f>
        <v>13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13</v>
      </c>
      <c r="AA124">
        <v>0</v>
      </c>
      <c r="AB124">
        <v>0</v>
      </c>
      <c r="AC124">
        <v>0</v>
      </c>
      <c r="AD124" s="84">
        <v>0</v>
      </c>
      <c r="AE124" s="89">
        <f>SUM(C124,J124,T124,AD124,)</f>
        <v>13</v>
      </c>
    </row>
    <row r="125">
      <c r="A125" s="61" t="str">
        <f>DATA!A124</f>
        <v>UCM (UCM.Trnava)</v>
      </c>
      <c r="B125" s="97" t="str">
        <f>DATA!C124&amp;" - "&amp;DATA!B124</f>
        <v>Režisér animácie - SN3</v>
      </c>
      <c r="C125" s="84">
        <f>SUM(D125:I125)</f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84">
        <f>SUM(K125:S125)</f>
        <v>0</v>
      </c>
      <c r="K125" s="13">
        <v>0</v>
      </c>
      <c r="L125" s="13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84">
        <f>SUM(U125:AC125)</f>
        <v>1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</v>
      </c>
      <c r="AA125">
        <v>0</v>
      </c>
      <c r="AB125">
        <v>0</v>
      </c>
      <c r="AC125">
        <v>0</v>
      </c>
      <c r="AD125" s="84">
        <v>0</v>
      </c>
      <c r="AE125" s="89">
        <f>SUM(C125,J125,T125,AD125,)</f>
        <v>1</v>
      </c>
    </row>
    <row r="126">
      <c r="A126" s="61" t="str">
        <f>DATA!A125</f>
        <v>UCM (UCM.Trnava)</v>
      </c>
      <c r="B126" s="97" t="str">
        <f>DATA!C125&amp;" - "&amp;DATA!B125</f>
        <v>Strihač - SN3</v>
      </c>
      <c r="C126" s="84">
        <f>SUM(D126:I126)</f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84">
        <f>SUM(K126:S126)</f>
        <v>0</v>
      </c>
      <c r="K126" s="13">
        <v>0</v>
      </c>
      <c r="L126" s="13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84">
        <f>SUM(U126:AC126)</f>
        <v>14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14</v>
      </c>
      <c r="AA126">
        <v>0</v>
      </c>
      <c r="AB126">
        <v>0</v>
      </c>
      <c r="AC126">
        <v>0</v>
      </c>
      <c r="AD126" s="84">
        <v>0</v>
      </c>
      <c r="AE126" s="89">
        <f>SUM(C126,J126,T126,AD126,)</f>
        <v>14</v>
      </c>
    </row>
    <row r="127">
      <c r="A127" s="61" t="str">
        <f>DATA!A126</f>
        <v>UCM (UCM.Trnava)</v>
      </c>
      <c r="B127" s="97" t="str">
        <f>DATA!C126&amp;" - "&amp;DATA!B126</f>
        <v>Supervízor postprodukcie - SN3</v>
      </c>
      <c r="C127" s="84">
        <f>SUM(D127:I127)</f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84">
        <f>SUM(K127:S127)</f>
        <v>0</v>
      </c>
      <c r="K127" s="13">
        <v>0</v>
      </c>
      <c r="L127" s="13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84">
        <f>SUM(U127:AC127)</f>
        <v>14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14</v>
      </c>
      <c r="AA127">
        <v>0</v>
      </c>
      <c r="AB127">
        <v>0</v>
      </c>
      <c r="AC127">
        <v>0</v>
      </c>
      <c r="AD127" s="84">
        <v>0</v>
      </c>
      <c r="AE127" s="89">
        <f>SUM(C127,J127,T127,AD127,)</f>
        <v>14</v>
      </c>
    </row>
    <row r="128">
      <c r="A128" s="61" t="str">
        <f>DATA!A127</f>
        <v>UCM (UCM.Trnava)</v>
      </c>
      <c r="B128" s="97" t="str">
        <f>DATA!C127&amp;" - "&amp;DATA!B127</f>
        <v>Výtvarník - SN3</v>
      </c>
      <c r="C128" s="84">
        <f>SUM(D128:I128)</f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84">
        <f>SUM(K128:S128)</f>
        <v>0</v>
      </c>
      <c r="K128" s="13">
        <v>0</v>
      </c>
      <c r="L128" s="13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84">
        <f>SUM(U128:AC128)</f>
        <v>2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2</v>
      </c>
      <c r="AA128">
        <v>0</v>
      </c>
      <c r="AB128">
        <v>0</v>
      </c>
      <c r="AC128">
        <v>0</v>
      </c>
      <c r="AD128" s="84">
        <v>0</v>
      </c>
      <c r="AE128" s="89">
        <f>SUM(C128,J128,T128,AD128,)</f>
        <v>2</v>
      </c>
    </row>
    <row r="129">
      <c r="A129" s="61" t="str">
        <f>DATA!A128</f>
        <v>UCM (UCM.Trnava)</v>
      </c>
      <c r="B129" s="97" t="str">
        <f>DATA!C128&amp;" - "&amp;DATA!B128</f>
        <v>Asistent strihu - SR3</v>
      </c>
      <c r="C129" s="84">
        <f>SUM(D129:I129)</f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84">
        <f>SUM(K129:S129)</f>
        <v>0</v>
      </c>
      <c r="K129" s="13">
        <v>0</v>
      </c>
      <c r="L129" s="13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84">
        <f>SUM(U129:AC129)</f>
        <v>6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6</v>
      </c>
      <c r="AD129" s="84">
        <v>0</v>
      </c>
      <c r="AE129" s="89">
        <f>SUM(C129,J129,T129,AD129,)</f>
        <v>6</v>
      </c>
    </row>
    <row r="130">
      <c r="A130" s="61" t="str">
        <f>DATA!A129</f>
        <v>UCM (UCM.Trnava)</v>
      </c>
      <c r="B130" s="97" t="str">
        <f>DATA!C129&amp;" - "&amp;DATA!B129</f>
        <v>Autor animácie - SR3</v>
      </c>
      <c r="C130" s="84">
        <f>SUM(D130:I130)</f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84">
        <f>SUM(K130:S130)</f>
        <v>0</v>
      </c>
      <c r="K130" s="13">
        <v>0</v>
      </c>
      <c r="L130" s="13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84">
        <f>SUM(U130:AC130)</f>
        <v>16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16</v>
      </c>
      <c r="AD130" s="84">
        <v>0</v>
      </c>
      <c r="AE130" s="89">
        <f>SUM(C130,J130,T130,AD130,)</f>
        <v>16</v>
      </c>
    </row>
    <row r="131">
      <c r="A131" s="61" t="str">
        <f>DATA!A130</f>
        <v>UCM (UCM.Trnava)</v>
      </c>
      <c r="B131" s="97" t="str">
        <f>DATA!C130&amp;" - "&amp;DATA!B130</f>
        <v>Autor námetu - SR3</v>
      </c>
      <c r="C131" s="84">
        <f>SUM(D131:I131)</f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84">
        <f>SUM(K131:S131)</f>
        <v>0</v>
      </c>
      <c r="K131" s="13">
        <v>0</v>
      </c>
      <c r="L131" s="13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84">
        <f>SUM(U131:AC131)</f>
        <v>1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</v>
      </c>
      <c r="AD131" s="84">
        <v>0</v>
      </c>
      <c r="AE131" s="89">
        <f>SUM(C131,J131,T131,AD131,)</f>
        <v>1</v>
      </c>
    </row>
    <row r="132">
      <c r="A132" s="61" t="str">
        <f>DATA!A131</f>
        <v>UCM (UCM.Trnava)</v>
      </c>
      <c r="B132" s="97" t="str">
        <f>DATA!C131&amp;" - "&amp;DATA!B131</f>
        <v>Autor storylinov - SR3</v>
      </c>
      <c r="C132" s="84">
        <f>SUM(D132:I132)</f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84">
        <f>SUM(K132:S132)</f>
        <v>0</v>
      </c>
      <c r="K132" s="13">
        <v>0</v>
      </c>
      <c r="L132" s="13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84">
        <f>SUM(U132:AC132)</f>
        <v>1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1</v>
      </c>
      <c r="AD132" s="84">
        <v>0</v>
      </c>
      <c r="AE132" s="89">
        <f>SUM(C132,J132,T132,AD132,)</f>
        <v>1</v>
      </c>
    </row>
    <row r="133">
      <c r="A133" s="61" t="str">
        <f>DATA!A132</f>
        <v>UCM (UCM.Trnava)</v>
      </c>
      <c r="B133" s="97" t="str">
        <f>DATA!C132&amp;" - "&amp;DATA!B132</f>
        <v>Kameraman - SR3</v>
      </c>
      <c r="C133" s="84">
        <f>SUM(D133:I133)</f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84">
        <f>SUM(K133:S133)</f>
        <v>0</v>
      </c>
      <c r="K133" s="13">
        <v>0</v>
      </c>
      <c r="L133" s="1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84">
        <f>SUM(U133:AC133)</f>
        <v>20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20</v>
      </c>
      <c r="AD133" s="84">
        <v>0</v>
      </c>
      <c r="AE133" s="89">
        <f>SUM(C133,J133,T133,AD133,)</f>
        <v>20</v>
      </c>
    </row>
    <row r="134">
      <c r="A134" s="61" t="str">
        <f>DATA!A133</f>
        <v>UCM (UCM.Trnava)</v>
      </c>
      <c r="B134" s="97" t="str">
        <f>DATA!C133&amp;" - "&amp;DATA!B133</f>
        <v>Kolorista - SR3</v>
      </c>
      <c r="C134" s="84">
        <f>SUM(D134:I134)</f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84">
        <f>SUM(K134:S134)</f>
        <v>0</v>
      </c>
      <c r="K134" s="13">
        <v>0</v>
      </c>
      <c r="L134" s="13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84">
        <f>SUM(U134:AC134)</f>
        <v>14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14</v>
      </c>
      <c r="AD134" s="84">
        <v>0</v>
      </c>
      <c r="AE134" s="89">
        <f>SUM(C134,J134,T134,AD134,)</f>
        <v>14</v>
      </c>
    </row>
    <row r="135">
      <c r="A135" s="61" t="str">
        <f>DATA!A134</f>
        <v>UCM (UCM.Trnava)</v>
      </c>
      <c r="B135" s="97" t="str">
        <f>DATA!C134&amp;" - "&amp;DATA!B134</f>
        <v>Kurátor výstavy - SR3</v>
      </c>
      <c r="C135" s="84">
        <f>SUM(D135:I135)</f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84">
        <f>SUM(K135:S135)</f>
        <v>0</v>
      </c>
      <c r="K135" s="13">
        <v>0</v>
      </c>
      <c r="L135" s="13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84">
        <f>SUM(U135:AC135)</f>
        <v>2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2</v>
      </c>
      <c r="AD135" s="84">
        <v>0</v>
      </c>
      <c r="AE135" s="89">
        <f>SUM(C135,J135,T135,AD135,)</f>
        <v>2</v>
      </c>
    </row>
    <row r="136">
      <c r="A136" s="61" t="str">
        <f>DATA!A135</f>
        <v>UCM (UCM.Trnava)</v>
      </c>
      <c r="B136" s="97" t="str">
        <f>DATA!C135&amp;" - "&amp;DATA!B135</f>
        <v>Majster zvuku - SR3</v>
      </c>
      <c r="C136" s="84">
        <f>SUM(D136:I136)</f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84">
        <f>SUM(K136:S136)</f>
        <v>0</v>
      </c>
      <c r="K136" s="13">
        <v>0</v>
      </c>
      <c r="L136" s="13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84">
        <f>SUM(U136:AC136)</f>
        <v>5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5</v>
      </c>
      <c r="AD136" s="84">
        <v>0</v>
      </c>
      <c r="AE136" s="89">
        <f>SUM(C136,J136,T136,AD136,)</f>
        <v>5</v>
      </c>
    </row>
    <row r="137">
      <c r="A137" s="61" t="str">
        <f>DATA!A136</f>
        <v>UCM (UCM.Trnava)</v>
      </c>
      <c r="B137" s="97" t="str">
        <f>DATA!C136&amp;" - "&amp;DATA!B136</f>
        <v>Režisér - SR3</v>
      </c>
      <c r="C137" s="84">
        <f>SUM(D137:I137)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84">
        <f>SUM(K137:S137)</f>
        <v>0</v>
      </c>
      <c r="K137" s="13">
        <v>0</v>
      </c>
      <c r="L137" s="13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84">
        <f>SUM(U137:AC137)</f>
        <v>20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20</v>
      </c>
      <c r="AD137" s="84">
        <v>0</v>
      </c>
      <c r="AE137" s="89">
        <f>SUM(C137,J137,T137,AD137,)</f>
        <v>20</v>
      </c>
    </row>
    <row r="138">
      <c r="A138" s="61" t="str">
        <f>DATA!A137</f>
        <v>UCM (UCM.Trnava)</v>
      </c>
      <c r="B138" s="97" t="str">
        <f>DATA!C137&amp;" - "&amp;DATA!B137</f>
        <v>Strihač - SR3</v>
      </c>
      <c r="C138" s="84">
        <f>SUM(D138:I138)</f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84">
        <f>SUM(K138:S138)</f>
        <v>0</v>
      </c>
      <c r="K138" s="13">
        <v>0</v>
      </c>
      <c r="L138" s="13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84">
        <f>SUM(U138:AC138)</f>
        <v>20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20</v>
      </c>
      <c r="AD138" s="84">
        <v>0</v>
      </c>
      <c r="AE138" s="89">
        <f>SUM(C138,J138,T138,AD138,)</f>
        <v>20</v>
      </c>
    </row>
    <row r="139">
      <c r="A139" s="61" t="str">
        <f>DATA!A138</f>
        <v>UCM (UCM.Trnava)</v>
      </c>
      <c r="B139" s="97" t="str">
        <f>DATA!C138&amp;" - "&amp;DATA!B138</f>
        <v>Strihač zvuku - SR3</v>
      </c>
      <c r="C139" s="84">
        <f>SUM(D139:I139)</f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84">
        <f>SUM(K139:S139)</f>
        <v>0</v>
      </c>
      <c r="K139" s="13">
        <v>0</v>
      </c>
      <c r="L139" s="13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84">
        <f>SUM(U139:AC139)</f>
        <v>4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4</v>
      </c>
      <c r="AD139" s="84">
        <v>0</v>
      </c>
      <c r="AE139" s="89">
        <f>SUM(C139,J139,T139,AD139,)</f>
        <v>4</v>
      </c>
    </row>
    <row r="140">
      <c r="A140" s="61" t="str">
        <f>DATA!A139</f>
        <v>UCM (UCM.Trnava)</v>
      </c>
      <c r="B140" s="97" t="str">
        <f>DATA!C139&amp;" - "&amp;DATA!B139</f>
        <v>Supervízor postprodukcie - SR3</v>
      </c>
      <c r="C140" s="84">
        <f>SUM(D140:I140)</f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84">
        <f>SUM(K140:S140)</f>
        <v>0</v>
      </c>
      <c r="K140" s="13">
        <v>0</v>
      </c>
      <c r="L140" s="13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84">
        <f>SUM(U140:AC140)</f>
        <v>16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16</v>
      </c>
      <c r="AD140" s="84">
        <v>0</v>
      </c>
      <c r="AE140" s="89">
        <f>SUM(C140,J140,T140,AD140,)</f>
        <v>16</v>
      </c>
    </row>
    <row r="141">
      <c r="A141" s="61" t="str">
        <f>DATA!A140</f>
        <v>UCM (UCM.Trnava)</v>
      </c>
      <c r="B141" s="97" t="str">
        <f>DATA!C140&amp;" - "&amp;DATA!B140</f>
        <v>Výtvarník - ZN1</v>
      </c>
      <c r="C141" s="84">
        <f>SUM(D141:I141)</f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84">
        <f>SUM(K141:S141)</f>
        <v>1</v>
      </c>
      <c r="K141" s="13">
        <v>0</v>
      </c>
      <c r="L141" s="13">
        <v>0</v>
      </c>
      <c r="M141">
        <v>0</v>
      </c>
      <c r="N141">
        <v>1</v>
      </c>
      <c r="O141">
        <v>0</v>
      </c>
      <c r="P141">
        <v>0</v>
      </c>
      <c r="Q141">
        <v>0</v>
      </c>
      <c r="R141">
        <v>0</v>
      </c>
      <c r="S141">
        <v>0</v>
      </c>
      <c r="T141" s="84">
        <f>SUM(U141:AC141)</f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s="84">
        <v>0</v>
      </c>
      <c r="AE141" s="89">
        <f>SUM(C141,J141,T141,AD141,)</f>
        <v>1</v>
      </c>
    </row>
    <row r="142">
      <c r="A142" s="61" t="str">
        <f>DATA!A141</f>
        <v>UKF (UKF.Nitra)</v>
      </c>
      <c r="B142" s="97" t="str">
        <f>DATA!C141&amp;" - "&amp;DATA!B141</f>
        <v>Inštrumentalista - sólista - EM3</v>
      </c>
      <c r="C142" s="84">
        <f>SUM(D142:I142)</f>
        <v>1</v>
      </c>
      <c r="D142" s="13">
        <v>0</v>
      </c>
      <c r="E142" s="13">
        <v>0</v>
      </c>
      <c r="F142" s="13">
        <v>1</v>
      </c>
      <c r="G142" s="13">
        <v>0</v>
      </c>
      <c r="H142" s="13">
        <v>0</v>
      </c>
      <c r="I142" s="13">
        <v>0</v>
      </c>
      <c r="J142" s="84">
        <f>SUM(K142:S142)</f>
        <v>0</v>
      </c>
      <c r="K142" s="13">
        <v>0</v>
      </c>
      <c r="L142" s="13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84">
        <f>SUM(U142:AC142)</f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s="84">
        <v>0</v>
      </c>
      <c r="AE142" s="89">
        <f>SUM(C142,J142,T142,AD142,)</f>
        <v>1</v>
      </c>
    </row>
    <row r="143">
      <c r="A143" s="61" t="str">
        <f>DATA!A142</f>
        <v>UKF (UKF.Nitra)</v>
      </c>
      <c r="B143" s="97" t="str">
        <f>DATA!C142&amp;" - "&amp;DATA!B142</f>
        <v>Inštrumentalista - sólista - EN1</v>
      </c>
      <c r="C143" s="84">
        <f>SUM(D143:I143)</f>
        <v>1</v>
      </c>
      <c r="D143" s="13">
        <v>0</v>
      </c>
      <c r="E143" s="13">
        <v>0</v>
      </c>
      <c r="F143" s="13">
        <v>0</v>
      </c>
      <c r="G143" s="13">
        <v>1</v>
      </c>
      <c r="H143" s="13">
        <v>0</v>
      </c>
      <c r="I143" s="13">
        <v>0</v>
      </c>
      <c r="J143" s="84">
        <f>SUM(K143:S143)</f>
        <v>0</v>
      </c>
      <c r="K143" s="13">
        <v>0</v>
      </c>
      <c r="L143" s="1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84">
        <f>SUM(U143:AC143)</f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s="84">
        <v>0</v>
      </c>
      <c r="AE143" s="89">
        <f>SUM(C143,J143,T143,AD143,)</f>
        <v>1</v>
      </c>
    </row>
    <row r="144">
      <c r="A144" s="61" t="str">
        <f>DATA!A143</f>
        <v>UKF (UKF.Nitra)</v>
      </c>
      <c r="B144" s="97" t="str">
        <f>DATA!C143&amp;" - "&amp;DATA!B143</f>
        <v>Inštrumentalista - sólista - EN3</v>
      </c>
      <c r="C144" s="84">
        <f>SUM(D144:I144)</f>
        <v>1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1</v>
      </c>
      <c r="J144" s="84">
        <f>SUM(K144:S144)</f>
        <v>0</v>
      </c>
      <c r="K144" s="13">
        <v>0</v>
      </c>
      <c r="L144" s="13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84">
        <f>SUM(U144:AC144)</f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s="84">
        <v>0</v>
      </c>
      <c r="AE144" s="89">
        <f>SUM(C144,J144,T144,AD144,)</f>
        <v>1</v>
      </c>
    </row>
    <row r="145">
      <c r="A145" s="61" t="str">
        <f>DATA!A144</f>
        <v>UKF (UKF.Nitra)</v>
      </c>
      <c r="B145" s="97" t="str">
        <f>DATA!C144&amp;" - "&amp;DATA!B144</f>
        <v>Inštrumentalista - sólista - SM1</v>
      </c>
      <c r="C145" s="84">
        <f>SUM(D145:I145)</f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84">
        <f>SUM(K145:S145)</f>
        <v>0</v>
      </c>
      <c r="K145" s="13">
        <v>0</v>
      </c>
      <c r="L145" s="13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84">
        <f>SUM(U145:AC145)</f>
        <v>2</v>
      </c>
      <c r="U145">
        <v>2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s="84">
        <v>0</v>
      </c>
      <c r="AE145" s="89">
        <f>SUM(C145,J145,T145,AD145,)</f>
        <v>2</v>
      </c>
    </row>
    <row r="146">
      <c r="A146" s="61" t="str">
        <f>DATA!A145</f>
        <v>UKF (UKF.Nitra)</v>
      </c>
      <c r="B146" s="97" t="str">
        <f>DATA!C145&amp;" - "&amp;DATA!B145</f>
        <v>Inštrumentalista - sólista - SM2</v>
      </c>
      <c r="C146" s="84">
        <f>SUM(D146:I146)</f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84">
        <f>SUM(K146:S146)</f>
        <v>0</v>
      </c>
      <c r="K146" s="13">
        <v>0</v>
      </c>
      <c r="L146" s="13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84">
        <f>SUM(U146:AC146)</f>
        <v>1</v>
      </c>
      <c r="U146">
        <v>0</v>
      </c>
      <c r="V146">
        <v>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s="84">
        <v>0</v>
      </c>
      <c r="AE146" s="89">
        <f>SUM(C146,J146,T146,AD146,)</f>
        <v>1</v>
      </c>
    </row>
    <row r="147">
      <c r="A147" s="61" t="str">
        <f>DATA!A146</f>
        <v>UKF (UKF.Nitra)</v>
      </c>
      <c r="B147" s="97" t="str">
        <f>DATA!C146&amp;" - "&amp;DATA!B146</f>
        <v>Inštrumentalista - sólista - SM3</v>
      </c>
      <c r="C147" s="84">
        <f>SUM(D147:I147)</f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84">
        <f>SUM(K147:S147)</f>
        <v>0</v>
      </c>
      <c r="K147" s="13">
        <v>0</v>
      </c>
      <c r="L147" s="13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84">
        <f>SUM(U147:AC147)</f>
        <v>17</v>
      </c>
      <c r="U147">
        <v>0</v>
      </c>
      <c r="V147">
        <v>0</v>
      </c>
      <c r="W147">
        <v>17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s="84">
        <v>0</v>
      </c>
      <c r="AE147" s="89">
        <f>SUM(C147,J147,T147,AD147,)</f>
        <v>17</v>
      </c>
    </row>
    <row r="148">
      <c r="A148" s="61" t="str">
        <f>DATA!A147</f>
        <v>UKF (UKF.Nitra)</v>
      </c>
      <c r="B148" s="97" t="str">
        <f>DATA!C147&amp;" - "&amp;DATA!B147</f>
        <v>Výtvarník - SM3</v>
      </c>
      <c r="C148" s="84">
        <f>SUM(D148:I148)</f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84">
        <f>SUM(K148:S148)</f>
        <v>0</v>
      </c>
      <c r="K148" s="13">
        <v>0</v>
      </c>
      <c r="L148" s="13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84">
        <f>SUM(U148:AC148)</f>
        <v>3</v>
      </c>
      <c r="U148">
        <v>0</v>
      </c>
      <c r="V148">
        <v>0</v>
      </c>
      <c r="W148">
        <v>3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s="84">
        <v>0</v>
      </c>
      <c r="AE148" s="89">
        <f>SUM(C148,J148,T148,AD148,)</f>
        <v>3</v>
      </c>
    </row>
    <row r="149">
      <c r="A149" s="61" t="str">
        <f>DATA!A148</f>
        <v>UKF (UKF.Nitra)</v>
      </c>
      <c r="B149" s="97" t="str">
        <f>DATA!C148&amp;" - "&amp;DATA!B148</f>
        <v>Autor dramatického diela - SN1</v>
      </c>
      <c r="C149" s="84">
        <f>SUM(D149:I149)</f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84">
        <f>SUM(K149:S149)</f>
        <v>0</v>
      </c>
      <c r="K149" s="13">
        <v>0</v>
      </c>
      <c r="L149" s="13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84">
        <f>SUM(U149:AC149)</f>
        <v>0.33334</v>
      </c>
      <c r="U149">
        <v>0</v>
      </c>
      <c r="V149">
        <v>0</v>
      </c>
      <c r="W149">
        <v>0</v>
      </c>
      <c r="X149">
        <v>0.33334</v>
      </c>
      <c r="Y149">
        <v>0</v>
      </c>
      <c r="Z149">
        <v>0</v>
      </c>
      <c r="AA149">
        <v>0</v>
      </c>
      <c r="AB149">
        <v>0</v>
      </c>
      <c r="AC149">
        <v>0</v>
      </c>
      <c r="AD149" s="84">
        <v>0</v>
      </c>
      <c r="AE149" s="89">
        <f>SUM(C149,J149,T149,AD149,)</f>
        <v>0.33334</v>
      </c>
    </row>
    <row r="150">
      <c r="A150" s="61" t="str">
        <f>DATA!A149</f>
        <v>UKF (UKF.Nitra)</v>
      </c>
      <c r="B150" s="97" t="str">
        <f>DATA!C149&amp;" - "&amp;DATA!B149</f>
        <v>Dramaturg - SN1</v>
      </c>
      <c r="C150" s="84">
        <f>SUM(D150:I150)</f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84">
        <f>SUM(K150:S150)</f>
        <v>0</v>
      </c>
      <c r="K150" s="13">
        <v>0</v>
      </c>
      <c r="L150" s="13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84">
        <f>SUM(U150:AC150)</f>
        <v>0.33334</v>
      </c>
      <c r="U150">
        <v>0</v>
      </c>
      <c r="V150">
        <v>0</v>
      </c>
      <c r="W150">
        <v>0</v>
      </c>
      <c r="X150">
        <v>0.33334</v>
      </c>
      <c r="Y150">
        <v>0</v>
      </c>
      <c r="Z150">
        <v>0</v>
      </c>
      <c r="AA150">
        <v>0</v>
      </c>
      <c r="AB150">
        <v>0</v>
      </c>
      <c r="AC150">
        <v>0</v>
      </c>
      <c r="AD150" s="84">
        <v>0</v>
      </c>
      <c r="AE150" s="89">
        <f>SUM(C150,J150,T150,AD150,)</f>
        <v>0.33334</v>
      </c>
    </row>
    <row r="151">
      <c r="A151" s="61" t="str">
        <f>DATA!A150</f>
        <v>UKF (UKF.Nitra)</v>
      </c>
      <c r="B151" s="97" t="str">
        <f>DATA!C150&amp;" - "&amp;DATA!B150</f>
        <v>Inštrumentalista - sólista - SN1</v>
      </c>
      <c r="C151" s="84">
        <f>SUM(D151:I151)</f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84">
        <f>SUM(K151:S151)</f>
        <v>0</v>
      </c>
      <c r="K151" s="13">
        <v>0</v>
      </c>
      <c r="L151" s="13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84">
        <f>SUM(U151:AC151)</f>
        <v>4</v>
      </c>
      <c r="U151">
        <v>0</v>
      </c>
      <c r="V151">
        <v>0</v>
      </c>
      <c r="W151">
        <v>0</v>
      </c>
      <c r="X151">
        <v>4</v>
      </c>
      <c r="Y151">
        <v>0</v>
      </c>
      <c r="Z151">
        <v>0</v>
      </c>
      <c r="AA151">
        <v>0</v>
      </c>
      <c r="AB151">
        <v>0</v>
      </c>
      <c r="AC151">
        <v>0</v>
      </c>
      <c r="AD151" s="84">
        <v>0</v>
      </c>
      <c r="AE151" s="89">
        <f>SUM(C151,J151,T151,AD151,)</f>
        <v>4</v>
      </c>
    </row>
    <row r="152">
      <c r="A152" s="61" t="str">
        <f>DATA!A151</f>
        <v>UKF (UKF.Nitra)</v>
      </c>
      <c r="B152" s="97" t="str">
        <f>DATA!C151&amp;" - "&amp;DATA!B151</f>
        <v>Režisér - SN1</v>
      </c>
      <c r="C152" s="84">
        <f>SUM(D152:I152)</f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84">
        <f>SUM(K152:S152)</f>
        <v>0</v>
      </c>
      <c r="K152" s="13">
        <v>0</v>
      </c>
      <c r="L152" s="13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84">
        <f>SUM(U152:AC152)</f>
        <v>1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0</v>
      </c>
      <c r="AA152">
        <v>0</v>
      </c>
      <c r="AB152">
        <v>0</v>
      </c>
      <c r="AC152">
        <v>0</v>
      </c>
      <c r="AD152" s="84">
        <v>0</v>
      </c>
      <c r="AE152" s="89">
        <f>SUM(C152,J152,T152,AD152,)</f>
        <v>1</v>
      </c>
    </row>
    <row r="153">
      <c r="A153" s="61" t="str">
        <f>DATA!A152</f>
        <v>UKF (UKF.Nitra)</v>
      </c>
      <c r="B153" s="97" t="str">
        <f>DATA!C152&amp;" - "&amp;DATA!B152</f>
        <v>Výtvarník - SN1</v>
      </c>
      <c r="C153" s="84">
        <f>SUM(D153:I153)</f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84">
        <f>SUM(K153:S153)</f>
        <v>0</v>
      </c>
      <c r="K153" s="13">
        <v>0</v>
      </c>
      <c r="L153" s="1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84">
        <f>SUM(U153:AC153)</f>
        <v>3</v>
      </c>
      <c r="U153">
        <v>0</v>
      </c>
      <c r="V153">
        <v>0</v>
      </c>
      <c r="W153">
        <v>0</v>
      </c>
      <c r="X153">
        <v>3</v>
      </c>
      <c r="Y153">
        <v>0</v>
      </c>
      <c r="Z153">
        <v>0</v>
      </c>
      <c r="AA153">
        <v>0</v>
      </c>
      <c r="AB153">
        <v>0</v>
      </c>
      <c r="AC153">
        <v>0</v>
      </c>
      <c r="AD153" s="84">
        <v>0</v>
      </c>
      <c r="AE153" s="89">
        <f>SUM(C153,J153,T153,AD153,)</f>
        <v>3</v>
      </c>
    </row>
    <row r="154">
      <c r="A154" s="61" t="str">
        <f>DATA!A153</f>
        <v>UKF (UKF.Nitra)</v>
      </c>
      <c r="B154" s="97" t="str">
        <f>DATA!C153&amp;" - "&amp;DATA!B153</f>
        <v>Autor scenára - SN2</v>
      </c>
      <c r="C154" s="84">
        <f>SUM(D154:I154)</f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84">
        <f>SUM(K154:S154)</f>
        <v>0</v>
      </c>
      <c r="K154" s="13">
        <v>0</v>
      </c>
      <c r="L154" s="13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84">
        <f>SUM(U154:AC154)</f>
        <v>5</v>
      </c>
      <c r="U154">
        <v>0</v>
      </c>
      <c r="V154">
        <v>0</v>
      </c>
      <c r="W154">
        <v>0</v>
      </c>
      <c r="X154">
        <v>0</v>
      </c>
      <c r="Y154">
        <v>5</v>
      </c>
      <c r="Z154">
        <v>0</v>
      </c>
      <c r="AA154">
        <v>0</v>
      </c>
      <c r="AB154">
        <v>0</v>
      </c>
      <c r="AC154">
        <v>0</v>
      </c>
      <c r="AD154" s="84">
        <v>0</v>
      </c>
      <c r="AE154" s="89">
        <f>SUM(C154,J154,T154,AD154,)</f>
        <v>5</v>
      </c>
    </row>
    <row r="155">
      <c r="A155" s="61" t="str">
        <f>DATA!A154</f>
        <v>UKF (UKF.Nitra)</v>
      </c>
      <c r="B155" s="97" t="str">
        <f>DATA!C154&amp;" - "&amp;DATA!B154</f>
        <v>Hudobný dramaturg - SN2</v>
      </c>
      <c r="C155" s="84">
        <f>SUM(D155:I155)</f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84">
        <f>SUM(K155:S155)</f>
        <v>0</v>
      </c>
      <c r="K155" s="13">
        <v>0</v>
      </c>
      <c r="L155" s="13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84">
        <f>SUM(U155:AC155)</f>
        <v>2.5</v>
      </c>
      <c r="U155">
        <v>0</v>
      </c>
      <c r="V155">
        <v>0</v>
      </c>
      <c r="W155">
        <v>0</v>
      </c>
      <c r="X155">
        <v>0</v>
      </c>
      <c r="Y155">
        <v>2.5</v>
      </c>
      <c r="Z155">
        <v>0</v>
      </c>
      <c r="AA155">
        <v>0</v>
      </c>
      <c r="AB155">
        <v>0</v>
      </c>
      <c r="AC155">
        <v>0</v>
      </c>
      <c r="AD155" s="84">
        <v>0</v>
      </c>
      <c r="AE155" s="89">
        <f>SUM(C155,J155,T155,AD155,)</f>
        <v>2.5</v>
      </c>
    </row>
    <row r="156">
      <c r="A156" s="61" t="str">
        <f>DATA!A155</f>
        <v>UKF (UKF.Nitra)</v>
      </c>
      <c r="B156" s="97" t="str">
        <f>DATA!C155&amp;" - "&amp;DATA!B155</f>
        <v>Inštrumentalista - sólista - SN2</v>
      </c>
      <c r="C156" s="84">
        <f>SUM(D156:I156)</f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84">
        <f>SUM(K156:S156)</f>
        <v>0</v>
      </c>
      <c r="K156" s="13">
        <v>0</v>
      </c>
      <c r="L156" s="13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84">
        <f>SUM(U156:AC156)</f>
        <v>1</v>
      </c>
      <c r="U156">
        <v>0</v>
      </c>
      <c r="V156">
        <v>0</v>
      </c>
      <c r="W156">
        <v>0</v>
      </c>
      <c r="X156">
        <v>0</v>
      </c>
      <c r="Y156">
        <v>1</v>
      </c>
      <c r="Z156">
        <v>0</v>
      </c>
      <c r="AA156">
        <v>0</v>
      </c>
      <c r="AB156">
        <v>0</v>
      </c>
      <c r="AC156">
        <v>0</v>
      </c>
      <c r="AD156" s="84">
        <v>0</v>
      </c>
      <c r="AE156" s="89">
        <f>SUM(C156,J156,T156,AD156,)</f>
        <v>1</v>
      </c>
    </row>
    <row r="157">
      <c r="A157" s="61" t="str">
        <f>DATA!A156</f>
        <v>UKF (UKF.Nitra)</v>
      </c>
      <c r="B157" s="97" t="str">
        <f>DATA!C156&amp;" - "&amp;DATA!B156</f>
        <v>Kurátor výstavy - SN2</v>
      </c>
      <c r="C157" s="84">
        <f>SUM(D157:I157)</f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84">
        <f>SUM(K157:S157)</f>
        <v>0</v>
      </c>
      <c r="K157" s="13">
        <v>0</v>
      </c>
      <c r="L157" s="13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84">
        <f>SUM(U157:AC157)</f>
        <v>2</v>
      </c>
      <c r="U157">
        <v>0</v>
      </c>
      <c r="V157">
        <v>0</v>
      </c>
      <c r="W157">
        <v>0</v>
      </c>
      <c r="X157">
        <v>0</v>
      </c>
      <c r="Y157">
        <v>2</v>
      </c>
      <c r="Z157">
        <v>0</v>
      </c>
      <c r="AA157">
        <v>0</v>
      </c>
      <c r="AB157">
        <v>0</v>
      </c>
      <c r="AC157">
        <v>0</v>
      </c>
      <c r="AD157" s="84">
        <v>0</v>
      </c>
      <c r="AE157" s="89">
        <f>SUM(C157,J157,T157,AD157,)</f>
        <v>2</v>
      </c>
    </row>
    <row r="158">
      <c r="A158" s="61" t="str">
        <f>DATA!A157</f>
        <v>UKF (UKF.Nitra)</v>
      </c>
      <c r="B158" s="97" t="str">
        <f>DATA!C157&amp;" - "&amp;DATA!B157</f>
        <v>Režisér - SN2</v>
      </c>
      <c r="C158" s="84">
        <f>SUM(D158:I158)</f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84">
        <f>SUM(K158:S158)</f>
        <v>0</v>
      </c>
      <c r="K158" s="13">
        <v>0</v>
      </c>
      <c r="L158" s="13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84">
        <f>SUM(U158:AC158)</f>
        <v>5</v>
      </c>
      <c r="U158">
        <v>0</v>
      </c>
      <c r="V158">
        <v>0</v>
      </c>
      <c r="W158">
        <v>0</v>
      </c>
      <c r="X158">
        <v>0</v>
      </c>
      <c r="Y158">
        <v>5</v>
      </c>
      <c r="Z158">
        <v>0</v>
      </c>
      <c r="AA158">
        <v>0</v>
      </c>
      <c r="AB158">
        <v>0</v>
      </c>
      <c r="AC158">
        <v>0</v>
      </c>
      <c r="AD158" s="84">
        <v>0</v>
      </c>
      <c r="AE158" s="89">
        <f>SUM(C158,J158,T158,AD158,)</f>
        <v>5</v>
      </c>
    </row>
    <row r="159">
      <c r="A159" s="61" t="str">
        <f>DATA!A158</f>
        <v>UKF (UKF.Nitra)</v>
      </c>
      <c r="B159" s="97" t="str">
        <f>DATA!C158&amp;" - "&amp;DATA!B158</f>
        <v>Výtvarník - SN2</v>
      </c>
      <c r="C159" s="84">
        <f>SUM(D159:I159)</f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84">
        <f>SUM(K159:S159)</f>
        <v>0</v>
      </c>
      <c r="K159" s="13">
        <v>0</v>
      </c>
      <c r="L159" s="13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84">
        <f>SUM(U159:AC159)</f>
        <v>9</v>
      </c>
      <c r="U159">
        <v>0</v>
      </c>
      <c r="V159">
        <v>0</v>
      </c>
      <c r="W159">
        <v>0</v>
      </c>
      <c r="X159">
        <v>0</v>
      </c>
      <c r="Y159">
        <v>9</v>
      </c>
      <c r="Z159">
        <v>0</v>
      </c>
      <c r="AA159">
        <v>0</v>
      </c>
      <c r="AB159">
        <v>0</v>
      </c>
      <c r="AC159">
        <v>0</v>
      </c>
      <c r="AD159" s="84">
        <v>0</v>
      </c>
      <c r="AE159" s="89">
        <f>SUM(C159,J159,T159,AD159,)</f>
        <v>9</v>
      </c>
    </row>
    <row r="160">
      <c r="A160" s="61" t="str">
        <f>DATA!A159</f>
        <v>UKF (UKF.Nitra)</v>
      </c>
      <c r="B160" s="97" t="str">
        <f>DATA!C159&amp;" - "&amp;DATA!B159</f>
        <v>Asistent réžie - SN3</v>
      </c>
      <c r="C160" s="84">
        <f>SUM(D160:I160)</f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84">
        <f>SUM(K160:S160)</f>
        <v>0</v>
      </c>
      <c r="K160" s="13">
        <v>0</v>
      </c>
      <c r="L160" s="13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84">
        <f>SUM(U160:AC160)</f>
        <v>0.71445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0.71445</v>
      </c>
      <c r="AA160">
        <v>0</v>
      </c>
      <c r="AB160">
        <v>0</v>
      </c>
      <c r="AC160">
        <v>0</v>
      </c>
      <c r="AD160" s="84">
        <v>0</v>
      </c>
      <c r="AE160" s="89">
        <f>SUM(C160,J160,T160,AD160,)</f>
        <v>0.71445</v>
      </c>
    </row>
    <row r="161">
      <c r="A161" s="61" t="str">
        <f>DATA!A160</f>
        <v>UKF (UKF.Nitra)</v>
      </c>
      <c r="B161" s="97" t="str">
        <f>DATA!C160&amp;" - "&amp;DATA!B160</f>
        <v>Inštrumentalista - sólista - SN3</v>
      </c>
      <c r="C161" s="84">
        <f>SUM(D161:I161)</f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84">
        <f>SUM(K161:S161)</f>
        <v>0</v>
      </c>
      <c r="K161" s="13">
        <v>0</v>
      </c>
      <c r="L161" s="13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84">
        <f>SUM(U161:AC161)</f>
        <v>9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9</v>
      </c>
      <c r="AA161">
        <v>0</v>
      </c>
      <c r="AB161">
        <v>0</v>
      </c>
      <c r="AC161">
        <v>0</v>
      </c>
      <c r="AD161" s="84">
        <v>0</v>
      </c>
      <c r="AE161" s="89">
        <f>SUM(C161,J161,T161,AD161,)</f>
        <v>9</v>
      </c>
    </row>
    <row r="162">
      <c r="A162" s="61" t="str">
        <f>DATA!A161</f>
        <v>UKF (UKF.Nitra)</v>
      </c>
      <c r="B162" s="97" t="str">
        <f>DATA!C161&amp;" - "&amp;DATA!B161</f>
        <v>Spevák - sólista - SN3</v>
      </c>
      <c r="C162" s="84">
        <f>SUM(D162:I162)</f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84">
        <f>SUM(K162:S162)</f>
        <v>0</v>
      </c>
      <c r="K162" s="13">
        <v>0</v>
      </c>
      <c r="L162" s="13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84">
        <f>SUM(U162:AC162)</f>
        <v>7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7</v>
      </c>
      <c r="AA162">
        <v>0</v>
      </c>
      <c r="AB162">
        <v>0</v>
      </c>
      <c r="AC162">
        <v>0</v>
      </c>
      <c r="AD162" s="84">
        <v>0</v>
      </c>
      <c r="AE162" s="89">
        <f>SUM(C162,J162,T162,AD162,)</f>
        <v>7</v>
      </c>
    </row>
    <row r="163">
      <c r="A163" s="61" t="str">
        <f>DATA!A162</f>
        <v>UKF (UKF.Nitra)</v>
      </c>
      <c r="B163" s="97" t="str">
        <f>DATA!C162&amp;" - "&amp;DATA!B162</f>
        <v>Výtvarník - SN3</v>
      </c>
      <c r="C163" s="84">
        <f>SUM(D163:I163)</f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84">
        <f>SUM(K163:S163)</f>
        <v>0</v>
      </c>
      <c r="K163" s="13">
        <v>0</v>
      </c>
      <c r="L163" s="1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84">
        <f>SUM(U163:AC163)</f>
        <v>27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27</v>
      </c>
      <c r="AA163">
        <v>0</v>
      </c>
      <c r="AB163">
        <v>0</v>
      </c>
      <c r="AC163">
        <v>0</v>
      </c>
      <c r="AD163" s="84">
        <v>0</v>
      </c>
      <c r="AE163" s="89">
        <f>SUM(C163,J163,T163,AD163,)</f>
        <v>27</v>
      </c>
    </row>
    <row r="164">
      <c r="A164" s="61" t="str">
        <f>DATA!A163</f>
        <v>UKF (UKF.Nitra)</v>
      </c>
      <c r="B164" s="97" t="str">
        <f>DATA!C163&amp;" - "&amp;DATA!B163</f>
        <v>Dramaturg projektu - SR1</v>
      </c>
      <c r="C164" s="84">
        <f>SUM(D164:I164)</f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84">
        <f>SUM(K164:S164)</f>
        <v>0</v>
      </c>
      <c r="K164" s="13">
        <v>0</v>
      </c>
      <c r="L164" s="13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84">
        <f>SUM(U164:AC164)</f>
        <v>1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1</v>
      </c>
      <c r="AB164">
        <v>0</v>
      </c>
      <c r="AC164">
        <v>0</v>
      </c>
      <c r="AD164" s="84">
        <v>0</v>
      </c>
      <c r="AE164" s="89">
        <f>SUM(C164,J164,T164,AD164,)</f>
        <v>1</v>
      </c>
    </row>
    <row r="165">
      <c r="A165" s="61" t="str">
        <f>DATA!A164</f>
        <v>UKF (UKF.Nitra)</v>
      </c>
      <c r="B165" s="97" t="str">
        <f>DATA!C164&amp;" - "&amp;DATA!B164</f>
        <v>Inštrumentalista - sólista - SR1</v>
      </c>
      <c r="C165" s="84">
        <f>SUM(D165:I165)</f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84">
        <f>SUM(K165:S165)</f>
        <v>0</v>
      </c>
      <c r="K165" s="13">
        <v>0</v>
      </c>
      <c r="L165" s="13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84">
        <f>SUM(U165:AC165)</f>
        <v>9.5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9.5</v>
      </c>
      <c r="AB165">
        <v>0</v>
      </c>
      <c r="AC165">
        <v>0</v>
      </c>
      <c r="AD165" s="84">
        <v>0</v>
      </c>
      <c r="AE165" s="89">
        <f>SUM(C165,J165,T165,AD165,)</f>
        <v>9.5</v>
      </c>
    </row>
    <row r="166">
      <c r="A166" s="61" t="str">
        <f>DATA!A165</f>
        <v>UKF (UKF.Nitra)</v>
      </c>
      <c r="B166" s="97" t="str">
        <f>DATA!C165&amp;" - "&amp;DATA!B165</f>
        <v>Výtvarník - SR1</v>
      </c>
      <c r="C166" s="84">
        <f>SUM(D166:I166)</f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84">
        <f>SUM(K166:S166)</f>
        <v>0</v>
      </c>
      <c r="K166" s="13">
        <v>0</v>
      </c>
      <c r="L166" s="13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84">
        <f>SUM(U166:AC166)</f>
        <v>7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7</v>
      </c>
      <c r="AB166">
        <v>0</v>
      </c>
      <c r="AC166">
        <v>0</v>
      </c>
      <c r="AD166" s="84">
        <v>0</v>
      </c>
      <c r="AE166" s="89">
        <f>SUM(C166,J166,T166,AD166,)</f>
        <v>7</v>
      </c>
    </row>
    <row r="167">
      <c r="A167" s="61" t="str">
        <f>DATA!A166</f>
        <v>UKF (UKF.Nitra)</v>
      </c>
      <c r="B167" s="97" t="str">
        <f>DATA!C166&amp;" - "&amp;DATA!B166</f>
        <v>Inštrumentalista - sólista - SR2</v>
      </c>
      <c r="C167" s="84">
        <f>SUM(D167:I167)</f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84">
        <f>SUM(K167:S167)</f>
        <v>0</v>
      </c>
      <c r="K167" s="13">
        <v>0</v>
      </c>
      <c r="L167" s="13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84">
        <f>SUM(U167:AC167)</f>
        <v>0.5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0.5</v>
      </c>
      <c r="AC167">
        <v>0</v>
      </c>
      <c r="AD167" s="84">
        <v>0</v>
      </c>
      <c r="AE167" s="89">
        <f>SUM(C167,J167,T167,AD167,)</f>
        <v>0.5</v>
      </c>
    </row>
    <row r="168">
      <c r="A168" s="61" t="str">
        <f>DATA!A167</f>
        <v>UKF (UKF.Nitra)</v>
      </c>
      <c r="B168" s="97" t="str">
        <f>DATA!C167&amp;" - "&amp;DATA!B167</f>
        <v>Výtvarník - SR2</v>
      </c>
      <c r="C168" s="84">
        <f>SUM(D168:I168)</f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84">
        <f>SUM(K168:S168)</f>
        <v>0</v>
      </c>
      <c r="K168" s="13">
        <v>0</v>
      </c>
      <c r="L168" s="13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84">
        <f>SUM(U168:AC168)</f>
        <v>8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8</v>
      </c>
      <c r="AC168">
        <v>0</v>
      </c>
      <c r="AD168" s="84">
        <v>0</v>
      </c>
      <c r="AE168" s="89">
        <f>SUM(C168,J168,T168,AD168,)</f>
        <v>8</v>
      </c>
    </row>
    <row r="169">
      <c r="A169" s="61" t="str">
        <f>DATA!A168</f>
        <v>UKF (UKF.Nitra)</v>
      </c>
      <c r="B169" s="97" t="str">
        <f>DATA!C168&amp;" - "&amp;DATA!B168</f>
        <v>Inštrumentalista - sólista - SR3</v>
      </c>
      <c r="C169" s="84">
        <f>SUM(D169:I169)</f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84">
        <f>SUM(K169:S169)</f>
        <v>0</v>
      </c>
      <c r="K169" s="13">
        <v>0</v>
      </c>
      <c r="L169" s="13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84">
        <f>SUM(U169:AC169)</f>
        <v>49.6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49.6</v>
      </c>
      <c r="AD169" s="84">
        <v>0</v>
      </c>
      <c r="AE169" s="89">
        <f>SUM(C169,J169,T169,AD169,)</f>
        <v>49.6</v>
      </c>
    </row>
    <row r="170">
      <c r="A170" s="61" t="str">
        <f>DATA!A169</f>
        <v>UKF (UKF.Nitra)</v>
      </c>
      <c r="B170" s="97" t="str">
        <f>DATA!C169&amp;" - "&amp;DATA!B169</f>
        <v>Spevák - sólista - SR3</v>
      </c>
      <c r="C170" s="84">
        <f>SUM(D170:I170)</f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84">
        <f>SUM(K170:S170)</f>
        <v>0</v>
      </c>
      <c r="K170" s="13">
        <v>0</v>
      </c>
      <c r="L170" s="13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 s="84">
        <f>SUM(U170:AC170)</f>
        <v>33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33</v>
      </c>
      <c r="AD170" s="84">
        <v>0</v>
      </c>
      <c r="AE170" s="89">
        <f>SUM(C170,J170,T170,AD170,)</f>
        <v>33</v>
      </c>
    </row>
    <row r="171">
      <c r="A171" s="61" t="str">
        <f>DATA!A170</f>
        <v>UKF (UKF.Nitra)</v>
      </c>
      <c r="B171" s="97" t="str">
        <f>DATA!C170&amp;" - "&amp;DATA!B170</f>
        <v>Výtvarník - SR3</v>
      </c>
      <c r="C171" s="84">
        <f>SUM(D171:I171)</f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84">
        <f>SUM(K171:S171)</f>
        <v>0</v>
      </c>
      <c r="K171" s="13">
        <v>0</v>
      </c>
      <c r="L171" s="13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 s="84">
        <f>SUM(U171:AC171)</f>
        <v>3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3</v>
      </c>
      <c r="AD171" s="84">
        <v>0</v>
      </c>
      <c r="AE171" s="89">
        <f>SUM(C171,J171,T171,AD171,)</f>
        <v>3</v>
      </c>
    </row>
    <row r="172">
      <c r="A172" s="61" t="str">
        <f>DATA!A171</f>
        <v>UKF (UKF.Nitra)</v>
      </c>
      <c r="B172" s="97" t="str">
        <f>DATA!C171&amp;" - "&amp;DATA!B171</f>
        <v>Inštrumentalista - sólista - ZN1</v>
      </c>
      <c r="C172" s="84">
        <f>SUM(D172:I172)</f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84">
        <f>SUM(K172:S172)</f>
        <v>2</v>
      </c>
      <c r="K172" s="13">
        <v>0</v>
      </c>
      <c r="L172" s="13">
        <v>0</v>
      </c>
      <c r="M172">
        <v>0</v>
      </c>
      <c r="N172">
        <v>2</v>
      </c>
      <c r="O172">
        <v>0</v>
      </c>
      <c r="P172">
        <v>0</v>
      </c>
      <c r="Q172">
        <v>0</v>
      </c>
      <c r="R172">
        <v>0</v>
      </c>
      <c r="S172">
        <v>0</v>
      </c>
      <c r="T172" s="84">
        <f>SUM(U172:AC172)</f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s="84">
        <v>0</v>
      </c>
      <c r="AE172" s="89">
        <f>SUM(C172,J172,T172,AD172,)</f>
        <v>2</v>
      </c>
    </row>
    <row r="173">
      <c r="A173" s="61" t="str">
        <f>DATA!A172</f>
        <v>UMB (UMB.B.Bystrica)</v>
      </c>
      <c r="B173" s="97" t="str">
        <f>DATA!C172&amp;" - "&amp;DATA!B172</f>
        <v>Dramaturg - SM1</v>
      </c>
      <c r="C173" s="84">
        <f>SUM(D173:I173)</f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84">
        <f>SUM(K173:S173)</f>
        <v>0</v>
      </c>
      <c r="K173" s="13">
        <v>0</v>
      </c>
      <c r="L173" s="1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84">
        <f>SUM(U173:AC173)</f>
        <v>4</v>
      </c>
      <c r="U173">
        <v>4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s="84">
        <v>0</v>
      </c>
      <c r="AE173" s="89">
        <f>SUM(C173,J173,T173,AD173,)</f>
        <v>4</v>
      </c>
    </row>
    <row r="174">
      <c r="A174" s="61" t="str">
        <f>DATA!A173</f>
        <v>UMB (UMB.B.Bystrica)</v>
      </c>
      <c r="B174" s="97" t="str">
        <f>DATA!C173&amp;" - "&amp;DATA!B173</f>
        <v>Režisér - SM1</v>
      </c>
      <c r="C174" s="84">
        <f>SUM(D174:I174)</f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84">
        <f>SUM(K174:S174)</f>
        <v>0</v>
      </c>
      <c r="K174" s="13">
        <v>0</v>
      </c>
      <c r="L174" s="13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84">
        <f>SUM(U174:AC174)</f>
        <v>4</v>
      </c>
      <c r="U174">
        <v>4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s="84">
        <v>0</v>
      </c>
      <c r="AE174" s="89">
        <f>SUM(C174,J174,T174,AD174,)</f>
        <v>4</v>
      </c>
    </row>
    <row r="175">
      <c r="A175" s="61" t="str">
        <f>DATA!A174</f>
        <v>UMB (UMB.B.Bystrica)</v>
      </c>
      <c r="B175" s="97" t="str">
        <f>DATA!C174&amp;" - "&amp;DATA!B174</f>
        <v>Autor libreta - SN1</v>
      </c>
      <c r="C175" s="84">
        <f>SUM(D175:I175)</f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84">
        <f>SUM(K175:S175)</f>
        <v>0</v>
      </c>
      <c r="K175" s="13">
        <v>0</v>
      </c>
      <c r="L175" s="13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84">
        <f>SUM(U175:AC175)</f>
        <v>0.5</v>
      </c>
      <c r="U175">
        <v>0</v>
      </c>
      <c r="V175">
        <v>0</v>
      </c>
      <c r="W175">
        <v>0</v>
      </c>
      <c r="X175">
        <v>0.5</v>
      </c>
      <c r="Y175">
        <v>0</v>
      </c>
      <c r="Z175">
        <v>0</v>
      </c>
      <c r="AA175">
        <v>0</v>
      </c>
      <c r="AB175">
        <v>0</v>
      </c>
      <c r="AC175">
        <v>0</v>
      </c>
      <c r="AD175" s="84">
        <v>0</v>
      </c>
      <c r="AE175" s="89">
        <f>SUM(C175,J175,T175,AD175,)</f>
        <v>0.5</v>
      </c>
    </row>
    <row r="176">
      <c r="A176" s="61" t="str">
        <f>DATA!A175</f>
        <v>UMB (UMB.B.Bystrica)</v>
      </c>
      <c r="B176" s="97" t="str">
        <f>DATA!C175&amp;" - "&amp;DATA!B175</f>
        <v>Autor námetu - SN1</v>
      </c>
      <c r="C176" s="84">
        <f>SUM(D176:I176)</f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84">
        <f>SUM(K176:S176)</f>
        <v>0</v>
      </c>
      <c r="K176" s="13">
        <v>0</v>
      </c>
      <c r="L176" s="13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84">
        <f>SUM(U176:AC176)</f>
        <v>1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0</v>
      </c>
      <c r="AA176">
        <v>0</v>
      </c>
      <c r="AB176">
        <v>0</v>
      </c>
      <c r="AC176">
        <v>0</v>
      </c>
      <c r="AD176" s="84">
        <v>0</v>
      </c>
      <c r="AE176" s="89">
        <f>SUM(C176,J176,T176,AD176,)</f>
        <v>1</v>
      </c>
    </row>
    <row r="177">
      <c r="A177" s="61" t="str">
        <f>DATA!A176</f>
        <v>UMB (UMB.B.Bystrica)</v>
      </c>
      <c r="B177" s="97" t="str">
        <f>DATA!C176&amp;" - "&amp;DATA!B176</f>
        <v>Autor scenára - SN1</v>
      </c>
      <c r="C177" s="84">
        <f>SUM(D177:I177)</f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84">
        <f>SUM(K177:S177)</f>
        <v>0</v>
      </c>
      <c r="K177" s="13">
        <v>0</v>
      </c>
      <c r="L177" s="13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84">
        <f>SUM(U177:AC177)</f>
        <v>2</v>
      </c>
      <c r="U177">
        <v>0</v>
      </c>
      <c r="V177">
        <v>0</v>
      </c>
      <c r="W177">
        <v>0</v>
      </c>
      <c r="X177">
        <v>2</v>
      </c>
      <c r="Y177">
        <v>0</v>
      </c>
      <c r="Z177">
        <v>0</v>
      </c>
      <c r="AA177">
        <v>0</v>
      </c>
      <c r="AB177">
        <v>0</v>
      </c>
      <c r="AC177">
        <v>0</v>
      </c>
      <c r="AD177" s="84">
        <v>0</v>
      </c>
      <c r="AE177" s="89">
        <f>SUM(C177,J177,T177,AD177,)</f>
        <v>2</v>
      </c>
    </row>
    <row r="178">
      <c r="A178" s="61" t="str">
        <f>DATA!A177</f>
        <v>UMB (UMB.B.Bystrica)</v>
      </c>
      <c r="B178" s="97" t="str">
        <f>DATA!C177&amp;" - "&amp;DATA!B177</f>
        <v>Autor textu - SN1</v>
      </c>
      <c r="C178" s="84">
        <f>SUM(D178:I178)</f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84">
        <f>SUM(K178:S178)</f>
        <v>0</v>
      </c>
      <c r="K178" s="13">
        <v>0</v>
      </c>
      <c r="L178" s="13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84">
        <f>SUM(U178:AC178)</f>
        <v>0.5</v>
      </c>
      <c r="U178">
        <v>0</v>
      </c>
      <c r="V178">
        <v>0</v>
      </c>
      <c r="W178">
        <v>0</v>
      </c>
      <c r="X178">
        <v>0.5</v>
      </c>
      <c r="Y178">
        <v>0</v>
      </c>
      <c r="Z178">
        <v>0</v>
      </c>
      <c r="AA178">
        <v>0</v>
      </c>
      <c r="AB178">
        <v>0</v>
      </c>
      <c r="AC178">
        <v>0</v>
      </c>
      <c r="AD178" s="84">
        <v>0</v>
      </c>
      <c r="AE178" s="89">
        <f>SUM(C178,J178,T178,AD178,)</f>
        <v>0.5</v>
      </c>
    </row>
    <row r="179">
      <c r="A179" s="61" t="str">
        <f>DATA!A178</f>
        <v>UMB (UMB.B.Bystrica)</v>
      </c>
      <c r="B179" s="97" t="str">
        <f>DATA!C178&amp;" - "&amp;DATA!B178</f>
        <v>Dramaturg - SN1</v>
      </c>
      <c r="C179" s="84">
        <f>SUM(D179:I179)</f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84">
        <f>SUM(K179:S179)</f>
        <v>0</v>
      </c>
      <c r="K179" s="13">
        <v>0</v>
      </c>
      <c r="L179" s="13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84">
        <f>SUM(U179:AC179)</f>
        <v>2</v>
      </c>
      <c r="U179">
        <v>0</v>
      </c>
      <c r="V179">
        <v>0</v>
      </c>
      <c r="W179">
        <v>0</v>
      </c>
      <c r="X179">
        <v>2</v>
      </c>
      <c r="Y179">
        <v>0</v>
      </c>
      <c r="Z179">
        <v>0</v>
      </c>
      <c r="AA179">
        <v>0</v>
      </c>
      <c r="AB179">
        <v>0</v>
      </c>
      <c r="AC179">
        <v>0</v>
      </c>
      <c r="AD179" s="84">
        <v>0</v>
      </c>
      <c r="AE179" s="89">
        <f>SUM(C179,J179,T179,AD179,)</f>
        <v>2</v>
      </c>
    </row>
    <row r="180">
      <c r="A180" s="61" t="str">
        <f>DATA!A179</f>
        <v>UMB (UMB.B.Bystrica)</v>
      </c>
      <c r="B180" s="97" t="str">
        <f>DATA!C179&amp;" - "&amp;DATA!B179</f>
        <v>Choreograf - SN1</v>
      </c>
      <c r="C180" s="84">
        <f>SUM(D180:I180)</f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84">
        <f>SUM(K180:S180)</f>
        <v>0</v>
      </c>
      <c r="K180" s="13">
        <v>0</v>
      </c>
      <c r="L180" s="13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84">
        <f>SUM(U180:AC180)</f>
        <v>3</v>
      </c>
      <c r="U180">
        <v>0</v>
      </c>
      <c r="V180">
        <v>0</v>
      </c>
      <c r="W180">
        <v>0</v>
      </c>
      <c r="X180">
        <v>3</v>
      </c>
      <c r="Y180">
        <v>0</v>
      </c>
      <c r="Z180">
        <v>0</v>
      </c>
      <c r="AA180">
        <v>0</v>
      </c>
      <c r="AB180">
        <v>0</v>
      </c>
      <c r="AC180">
        <v>0</v>
      </c>
      <c r="AD180" s="84">
        <v>0</v>
      </c>
      <c r="AE180" s="89">
        <f>SUM(C180,J180,T180,AD180,)</f>
        <v>3</v>
      </c>
    </row>
    <row r="181">
      <c r="A181" s="61" t="str">
        <f>DATA!A180</f>
        <v>UMB (UMB.B.Bystrica)</v>
      </c>
      <c r="B181" s="97" t="str">
        <f>DATA!C180&amp;" - "&amp;DATA!B180</f>
        <v>Režisér - SN1</v>
      </c>
      <c r="C181" s="84">
        <f>SUM(D181:I181)</f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84">
        <f>SUM(K181:S181)</f>
        <v>0</v>
      </c>
      <c r="K181" s="13">
        <v>0</v>
      </c>
      <c r="L181" s="13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84">
        <f>SUM(U181:AC181)</f>
        <v>3</v>
      </c>
      <c r="U181">
        <v>0</v>
      </c>
      <c r="V181">
        <v>0</v>
      </c>
      <c r="W181">
        <v>0</v>
      </c>
      <c r="X181">
        <v>3</v>
      </c>
      <c r="Y181">
        <v>0</v>
      </c>
      <c r="Z181">
        <v>0</v>
      </c>
      <c r="AA181">
        <v>0</v>
      </c>
      <c r="AB181">
        <v>0</v>
      </c>
      <c r="AC181">
        <v>0</v>
      </c>
      <c r="AD181" s="84">
        <v>0</v>
      </c>
      <c r="AE181" s="89">
        <f>SUM(C181,J181,T181,AD181,)</f>
        <v>3</v>
      </c>
    </row>
    <row r="182">
      <c r="A182" s="61" t="str">
        <f>DATA!A181</f>
        <v>UMB (UMB.B.Bystrica)</v>
      </c>
      <c r="B182" s="97" t="str">
        <f>DATA!C181&amp;" - "&amp;DATA!B181</f>
        <v>Autor scenára - SR1</v>
      </c>
      <c r="C182" s="84">
        <f>SUM(D182:I182)</f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84">
        <f>SUM(K182:S182)</f>
        <v>0</v>
      </c>
      <c r="K182" s="13">
        <v>0</v>
      </c>
      <c r="L182" s="13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84">
        <f>SUM(U182:AC182)</f>
        <v>0.5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0.5</v>
      </c>
      <c r="AB182">
        <v>0</v>
      </c>
      <c r="AC182">
        <v>0</v>
      </c>
      <c r="AD182" s="84">
        <v>0</v>
      </c>
      <c r="AE182" s="89">
        <f>SUM(C182,J182,T182,AD182,)</f>
        <v>0.5</v>
      </c>
    </row>
    <row r="183">
      <c r="A183" s="61" t="str">
        <f>DATA!A182</f>
        <v>UMB (UMB.B.Bystrica)</v>
      </c>
      <c r="B183" s="97" t="str">
        <f>DATA!C182&amp;" - "&amp;DATA!B182</f>
        <v>Dramaturg - SR1</v>
      </c>
      <c r="C183" s="84">
        <f>SUM(D183:I183)</f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84">
        <f>SUM(K183:S183)</f>
        <v>0</v>
      </c>
      <c r="K183" s="13">
        <v>0</v>
      </c>
      <c r="L183" s="1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84">
        <f>SUM(U183:AC183)</f>
        <v>1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0</v>
      </c>
      <c r="AC183">
        <v>0</v>
      </c>
      <c r="AD183" s="84">
        <v>0</v>
      </c>
      <c r="AE183" s="89">
        <f>SUM(C183,J183,T183,AD183,)</f>
        <v>1</v>
      </c>
    </row>
    <row r="184">
      <c r="A184" s="61" t="str">
        <f>DATA!A183</f>
        <v>UMB (UMB.B.Bystrica)</v>
      </c>
      <c r="B184" s="97" t="str">
        <f>DATA!C183&amp;" - "&amp;DATA!B183</f>
        <v>Choreograf - SR1</v>
      </c>
      <c r="C184" s="84">
        <f>SUM(D184:I184)</f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84">
        <f>SUM(K184:S184)</f>
        <v>0</v>
      </c>
      <c r="K184" s="13">
        <v>0</v>
      </c>
      <c r="L184" s="13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84">
        <f>SUM(U184:AC184)</f>
        <v>2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2</v>
      </c>
      <c r="AB184">
        <v>0</v>
      </c>
      <c r="AC184">
        <v>0</v>
      </c>
      <c r="AD184" s="84">
        <v>0</v>
      </c>
      <c r="AE184" s="89">
        <f>SUM(C184,J184,T184,AD184,)</f>
        <v>2</v>
      </c>
    </row>
    <row r="185">
      <c r="A185" s="61" t="str">
        <f>DATA!A184</f>
        <v>UMB (UMB.B.Bystrica)</v>
      </c>
      <c r="B185" s="97" t="str">
        <f>DATA!C184&amp;" - "&amp;DATA!B184</f>
        <v>Režisér - SR1</v>
      </c>
      <c r="C185" s="84">
        <f>SUM(D185:I185)</f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84">
        <f>SUM(K185:S185)</f>
        <v>0</v>
      </c>
      <c r="K185" s="13">
        <v>0</v>
      </c>
      <c r="L185" s="13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84">
        <f>SUM(U185:AC185)</f>
        <v>1.5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1.5</v>
      </c>
      <c r="AB185">
        <v>0</v>
      </c>
      <c r="AC185">
        <v>0</v>
      </c>
      <c r="AD185" s="84">
        <v>0</v>
      </c>
      <c r="AE185" s="89">
        <f>SUM(C185,J185,T185,AD185,)</f>
        <v>1.5</v>
      </c>
    </row>
    <row r="186">
      <c r="A186" s="61" t="str">
        <f>DATA!A185</f>
        <v>UMB (UMB.B.Bystrica)</v>
      </c>
      <c r="B186" s="97" t="str">
        <f>DATA!C185&amp;" - "&amp;DATA!B185</f>
        <v>Choreograf - SR2</v>
      </c>
      <c r="C186" s="84">
        <f>SUM(D186:I186)</f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84">
        <f>SUM(K186:S186)</f>
        <v>0</v>
      </c>
      <c r="K186" s="13">
        <v>0</v>
      </c>
      <c r="L186" s="13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84">
        <f>SUM(U186:AC186)</f>
        <v>4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4</v>
      </c>
      <c r="AC186">
        <v>0</v>
      </c>
      <c r="AD186" s="84">
        <v>0</v>
      </c>
      <c r="AE186" s="89">
        <f>SUM(C186,J186,T186,AD186,)</f>
        <v>4</v>
      </c>
    </row>
    <row r="187">
      <c r="A187" s="61" t="str">
        <f>DATA!A186</f>
        <v>UMB (UMB.B.Bystrica)</v>
      </c>
      <c r="B187" s="97" t="str">
        <f>DATA!C186&amp;" - "&amp;DATA!B186</f>
        <v>Choreograf - SR3</v>
      </c>
      <c r="C187" s="84">
        <f>SUM(D187:I187)</f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84">
        <f>SUM(K187:S187)</f>
        <v>0</v>
      </c>
      <c r="K187" s="13">
        <v>0</v>
      </c>
      <c r="L187" s="13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84">
        <f>SUM(U187:AC187)</f>
        <v>1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1</v>
      </c>
      <c r="AD187" s="84">
        <v>0</v>
      </c>
      <c r="AE187" s="89">
        <f>SUM(C187,J187,T187,AD187,)</f>
        <v>1</v>
      </c>
    </row>
    <row r="188">
      <c r="A188" s="61" t="str">
        <f>DATA!A187</f>
        <v>TU (TUT)</v>
      </c>
      <c r="B188" s="97" t="str">
        <f>DATA!C187&amp;" - "&amp;DATA!B187</f>
        <v>Kurátor výstavy - EN1</v>
      </c>
      <c r="C188" s="84">
        <f>SUM(D188:I188)</f>
        <v>1</v>
      </c>
      <c r="D188" s="13">
        <v>0</v>
      </c>
      <c r="E188" s="13">
        <v>0</v>
      </c>
      <c r="F188" s="13">
        <v>0</v>
      </c>
      <c r="G188" s="13">
        <v>1</v>
      </c>
      <c r="H188" s="13">
        <v>0</v>
      </c>
      <c r="I188" s="13">
        <v>0</v>
      </c>
      <c r="J188" s="84">
        <f>SUM(K188:S188)</f>
        <v>0</v>
      </c>
      <c r="K188" s="13">
        <v>0</v>
      </c>
      <c r="L188" s="13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84">
        <f>SUM(U188:AC188)</f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s="84">
        <v>0</v>
      </c>
      <c r="AE188" s="89">
        <f>SUM(C188,J188,T188,AD188,)</f>
        <v>1</v>
      </c>
    </row>
    <row r="189">
      <c r="A189" s="61" t="str">
        <f>DATA!A188</f>
        <v>TU (TUT)</v>
      </c>
      <c r="B189" s="97" t="str">
        <f>DATA!C188&amp;" - "&amp;DATA!B188</f>
        <v>Výtvarník - EN2</v>
      </c>
      <c r="C189" s="84">
        <f>SUM(D189:I189)</f>
        <v>1</v>
      </c>
      <c r="D189" s="13">
        <v>0</v>
      </c>
      <c r="E189" s="13">
        <v>0</v>
      </c>
      <c r="F189" s="13">
        <v>0</v>
      </c>
      <c r="G189" s="13">
        <v>0</v>
      </c>
      <c r="H189" s="13">
        <v>1</v>
      </c>
      <c r="I189" s="13">
        <v>0</v>
      </c>
      <c r="J189" s="84">
        <f>SUM(K189:S189)</f>
        <v>0</v>
      </c>
      <c r="K189" s="13">
        <v>0</v>
      </c>
      <c r="L189" s="13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84">
        <f>SUM(U189:AC189)</f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s="84">
        <v>0</v>
      </c>
      <c r="AE189" s="89">
        <f>SUM(C189,J189,T189,AD189,)</f>
        <v>1</v>
      </c>
    </row>
    <row r="190">
      <c r="A190" s="61" t="str">
        <f>DATA!A189</f>
        <v>TU (TUT)</v>
      </c>
      <c r="B190" s="97" t="str">
        <f>DATA!C189&amp;" - "&amp;DATA!B189</f>
        <v>Kurátor výstavy - SM1</v>
      </c>
      <c r="C190" s="84">
        <f>SUM(D190:I190)</f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84">
        <f>SUM(K190:S190)</f>
        <v>0</v>
      </c>
      <c r="K190" s="13">
        <v>0</v>
      </c>
      <c r="L190" s="13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84">
        <f>SUM(U190:AC190)</f>
        <v>0.33334</v>
      </c>
      <c r="U190">
        <v>0.33334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s="84">
        <v>0</v>
      </c>
      <c r="AE190" s="89">
        <f>SUM(C190,J190,T190,AD190,)</f>
        <v>0.33334</v>
      </c>
    </row>
    <row r="191">
      <c r="A191" s="61" t="str">
        <f>DATA!A190</f>
        <v>TU (TUT)</v>
      </c>
      <c r="B191" s="97" t="str">
        <f>DATA!C190&amp;" - "&amp;DATA!B190</f>
        <v>Výtvarník - SM1</v>
      </c>
      <c r="C191" s="84">
        <f>SUM(D191:I191)</f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84">
        <f>SUM(K191:S191)</f>
        <v>0</v>
      </c>
      <c r="K191" s="13">
        <v>0</v>
      </c>
      <c r="L191" s="13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84">
        <f>SUM(U191:AC191)</f>
        <v>8</v>
      </c>
      <c r="U191">
        <v>8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s="84">
        <v>0</v>
      </c>
      <c r="AE191" s="89">
        <f>SUM(C191,J191,T191,AD191,)</f>
        <v>8</v>
      </c>
    </row>
    <row r="192">
      <c r="A192" s="61" t="str">
        <f>DATA!A191</f>
        <v>TU (TUT)</v>
      </c>
      <c r="B192" s="97" t="str">
        <f>DATA!C191&amp;" - "&amp;DATA!B191</f>
        <v>Kurátor výstavy - SM2</v>
      </c>
      <c r="C192" s="84">
        <f>SUM(D192:I192)</f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84">
        <f>SUM(K192:S192)</f>
        <v>0</v>
      </c>
      <c r="K192" s="13">
        <v>0</v>
      </c>
      <c r="L192" s="13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84">
        <f>SUM(U192:AC192)</f>
        <v>1</v>
      </c>
      <c r="U192">
        <v>0</v>
      </c>
      <c r="V192">
        <v>1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s="84">
        <v>0</v>
      </c>
      <c r="AE192" s="89">
        <f>SUM(C192,J192,T192,AD192,)</f>
        <v>1</v>
      </c>
    </row>
    <row r="193">
      <c r="A193" s="61" t="str">
        <f>DATA!A192</f>
        <v>TU (TUT)</v>
      </c>
      <c r="B193" s="97" t="str">
        <f>DATA!C192&amp;" - "&amp;DATA!B192</f>
        <v>Dizajnér - SN1</v>
      </c>
      <c r="C193" s="84">
        <f>SUM(D193:I193)</f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84">
        <f>SUM(K193:S193)</f>
        <v>0</v>
      </c>
      <c r="K193" s="13">
        <v>0</v>
      </c>
      <c r="L193" s="1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84">
        <f>SUM(U193:AC193)</f>
        <v>1</v>
      </c>
      <c r="U193">
        <v>0</v>
      </c>
      <c r="V193">
        <v>0</v>
      </c>
      <c r="W193">
        <v>0</v>
      </c>
      <c r="X193">
        <v>1</v>
      </c>
      <c r="Y193">
        <v>0</v>
      </c>
      <c r="Z193">
        <v>0</v>
      </c>
      <c r="AA193">
        <v>0</v>
      </c>
      <c r="AB193">
        <v>0</v>
      </c>
      <c r="AC193">
        <v>0</v>
      </c>
      <c r="AD193" s="84">
        <v>0</v>
      </c>
      <c r="AE193" s="89">
        <f>SUM(C193,J193,T193,AD193,)</f>
        <v>1</v>
      </c>
    </row>
    <row r="194">
      <c r="A194" s="61" t="str">
        <f>DATA!A193</f>
        <v>TU (TUT)</v>
      </c>
      <c r="B194" s="97" t="str">
        <f>DATA!C193&amp;" - "&amp;DATA!B193</f>
        <v>Kurátor výstavy - SN1</v>
      </c>
      <c r="C194" s="84">
        <f>SUM(D194:I194)</f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84">
        <f>SUM(K194:S194)</f>
        <v>0</v>
      </c>
      <c r="K194" s="13">
        <v>0</v>
      </c>
      <c r="L194" s="13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84">
        <f>SUM(U194:AC194)</f>
        <v>3.66667</v>
      </c>
      <c r="U194">
        <v>0</v>
      </c>
      <c r="V194">
        <v>0</v>
      </c>
      <c r="W194">
        <v>0</v>
      </c>
      <c r="X194">
        <v>3.66667</v>
      </c>
      <c r="Y194">
        <v>0</v>
      </c>
      <c r="Z194">
        <v>0</v>
      </c>
      <c r="AA194">
        <v>0</v>
      </c>
      <c r="AB194">
        <v>0</v>
      </c>
      <c r="AC194">
        <v>0</v>
      </c>
      <c r="AD194" s="84">
        <v>0</v>
      </c>
      <c r="AE194" s="89">
        <f>SUM(C194,J194,T194,AD194,)</f>
        <v>3.66667</v>
      </c>
    </row>
    <row r="195">
      <c r="A195" s="61" t="str">
        <f>DATA!A194</f>
        <v>TU (TUT)</v>
      </c>
      <c r="B195" s="97" t="str">
        <f>DATA!C194&amp;" - "&amp;DATA!B194</f>
        <v>Výtvarník - SN1</v>
      </c>
      <c r="C195" s="84">
        <f>SUM(D195:I195)</f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84">
        <f>SUM(K195:S195)</f>
        <v>0</v>
      </c>
      <c r="K195" s="13">
        <v>0</v>
      </c>
      <c r="L195" s="13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84">
        <f>SUM(U195:AC195)</f>
        <v>1.5</v>
      </c>
      <c r="U195">
        <v>0</v>
      </c>
      <c r="V195">
        <v>0</v>
      </c>
      <c r="W195">
        <v>0</v>
      </c>
      <c r="X195">
        <v>1.5</v>
      </c>
      <c r="Y195">
        <v>0</v>
      </c>
      <c r="Z195">
        <v>0</v>
      </c>
      <c r="AA195">
        <v>0</v>
      </c>
      <c r="AB195">
        <v>0</v>
      </c>
      <c r="AC195">
        <v>0</v>
      </c>
      <c r="AD195" s="84">
        <v>0</v>
      </c>
      <c r="AE195" s="89">
        <f>SUM(C195,J195,T195,AD195,)</f>
        <v>1.5</v>
      </c>
    </row>
    <row r="196">
      <c r="A196" s="61" t="str">
        <f>DATA!A195</f>
        <v>TU (TUT)</v>
      </c>
      <c r="B196" s="97" t="str">
        <f>DATA!C195&amp;" - "&amp;DATA!B195</f>
        <v>Kurátor výstavy - SN2</v>
      </c>
      <c r="C196" s="84">
        <f>SUM(D196:I196)</f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84">
        <f>SUM(K196:S196)</f>
        <v>0</v>
      </c>
      <c r="K196" s="13">
        <v>0</v>
      </c>
      <c r="L196" s="13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84">
        <f>SUM(U196:AC196)</f>
        <v>2</v>
      </c>
      <c r="U196">
        <v>0</v>
      </c>
      <c r="V196">
        <v>0</v>
      </c>
      <c r="W196">
        <v>0</v>
      </c>
      <c r="X196">
        <v>0</v>
      </c>
      <c r="Y196">
        <v>2</v>
      </c>
      <c r="Z196">
        <v>0</v>
      </c>
      <c r="AA196">
        <v>0</v>
      </c>
      <c r="AB196">
        <v>0</v>
      </c>
      <c r="AC196">
        <v>0</v>
      </c>
      <c r="AD196" s="84">
        <v>0</v>
      </c>
      <c r="AE196" s="89">
        <f>SUM(C196,J196,T196,AD196,)</f>
        <v>2</v>
      </c>
    </row>
    <row r="197">
      <c r="A197" s="61" t="str">
        <f>DATA!A196</f>
        <v>TU (TUT)</v>
      </c>
      <c r="B197" s="97" t="str">
        <f>DATA!C196&amp;" - "&amp;DATA!B196</f>
        <v>Dizajnér - SN3</v>
      </c>
      <c r="C197" s="84">
        <f>SUM(D197:I197)</f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84">
        <f>SUM(K197:S197)</f>
        <v>0</v>
      </c>
      <c r="K197" s="13">
        <v>0</v>
      </c>
      <c r="L197" s="13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84">
        <f>SUM(U197:AC197)</f>
        <v>1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1</v>
      </c>
      <c r="AA197">
        <v>0</v>
      </c>
      <c r="AB197">
        <v>0</v>
      </c>
      <c r="AC197">
        <v>0</v>
      </c>
      <c r="AD197" s="84">
        <v>0</v>
      </c>
      <c r="AE197" s="89">
        <f>SUM(C197,J197,T197,AD197,)</f>
        <v>1</v>
      </c>
    </row>
    <row r="198">
      <c r="A198" s="61" t="str">
        <f>DATA!A197</f>
        <v>TU (TUT)</v>
      </c>
      <c r="B198" s="97" t="str">
        <f>DATA!C197&amp;" - "&amp;DATA!B197</f>
        <v>Herec v hlavnej úlohe - SN3</v>
      </c>
      <c r="C198" s="84">
        <f>SUM(D198:I198)</f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84">
        <f>SUM(K198:S198)</f>
        <v>0</v>
      </c>
      <c r="K198" s="13">
        <v>0</v>
      </c>
      <c r="L198" s="13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84">
        <f>SUM(U198:AC198)</f>
        <v>0.1429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0.1429</v>
      </c>
      <c r="AA198">
        <v>0</v>
      </c>
      <c r="AB198">
        <v>0</v>
      </c>
      <c r="AC198">
        <v>0</v>
      </c>
      <c r="AD198" s="84">
        <v>0</v>
      </c>
      <c r="AE198" s="89">
        <f>SUM(C198,J198,T198,AD198,)</f>
        <v>0.1429</v>
      </c>
    </row>
    <row r="199">
      <c r="A199" s="61" t="str">
        <f>DATA!A198</f>
        <v>TU (TUT)</v>
      </c>
      <c r="B199" s="97" t="str">
        <f>DATA!C198&amp;" - "&amp;DATA!B198</f>
        <v>Kurátor výstavy - SN3</v>
      </c>
      <c r="C199" s="84">
        <f>SUM(D199:I199)</f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84">
        <f>SUM(K199:S199)</f>
        <v>0</v>
      </c>
      <c r="K199" s="13">
        <v>0</v>
      </c>
      <c r="L199" s="13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84">
        <f>SUM(U199:AC199)</f>
        <v>4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4</v>
      </c>
      <c r="AA199">
        <v>0</v>
      </c>
      <c r="AB199">
        <v>0</v>
      </c>
      <c r="AC199">
        <v>0</v>
      </c>
      <c r="AD199" s="84">
        <v>0</v>
      </c>
      <c r="AE199" s="89">
        <f>SUM(C199,J199,T199,AD199,)</f>
        <v>4</v>
      </c>
    </row>
    <row r="200">
      <c r="A200" s="61" t="str">
        <f>DATA!A199</f>
        <v>TU (TUT)</v>
      </c>
      <c r="B200" s="97" t="str">
        <f>DATA!C199&amp;" - "&amp;DATA!B199</f>
        <v>Supervízor postprodukcie - SN3</v>
      </c>
      <c r="C200" s="84">
        <f>SUM(D200:I200)</f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84">
        <f>SUM(K200:S200)</f>
        <v>0</v>
      </c>
      <c r="K200" s="13">
        <v>0</v>
      </c>
      <c r="L200" s="13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84">
        <f>SUM(U200:AC200)</f>
        <v>0.5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0.5</v>
      </c>
      <c r="AA200">
        <v>0</v>
      </c>
      <c r="AB200">
        <v>0</v>
      </c>
      <c r="AC200">
        <v>0</v>
      </c>
      <c r="AD200" s="84">
        <v>0</v>
      </c>
      <c r="AE200" s="89">
        <f>SUM(C200,J200,T200,AD200,)</f>
        <v>0.5</v>
      </c>
    </row>
    <row r="201">
      <c r="A201" s="61" t="str">
        <f>DATA!A200</f>
        <v>TU (TUT)</v>
      </c>
      <c r="B201" s="97" t="str">
        <f>DATA!C200&amp;" - "&amp;DATA!B200</f>
        <v>Výtvarník - SN3</v>
      </c>
      <c r="C201" s="84">
        <f>SUM(D201:I201)</f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84">
        <f>SUM(K201:S201)</f>
        <v>0</v>
      </c>
      <c r="K201" s="13">
        <v>0</v>
      </c>
      <c r="L201" s="13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84">
        <f>SUM(U201:AC201)</f>
        <v>1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1</v>
      </c>
      <c r="AA201">
        <v>0</v>
      </c>
      <c r="AB201">
        <v>0</v>
      </c>
      <c r="AC201">
        <v>0</v>
      </c>
      <c r="AD201" s="84">
        <v>0</v>
      </c>
      <c r="AE201" s="89">
        <f>SUM(C201,J201,T201,AD201,)</f>
        <v>1</v>
      </c>
    </row>
    <row r="202">
      <c r="A202" s="61" t="str">
        <f>DATA!A201</f>
        <v>TU (TUT)</v>
      </c>
      <c r="B202" s="97" t="str">
        <f>DATA!C201&amp;" - "&amp;DATA!B201</f>
        <v>Dizajnér - SR1</v>
      </c>
      <c r="C202" s="84">
        <f>SUM(D202:I202)</f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84">
        <f>SUM(K202:S202)</f>
        <v>0</v>
      </c>
      <c r="K202" s="13">
        <v>0</v>
      </c>
      <c r="L202" s="13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84">
        <f>SUM(U202:AC202)</f>
        <v>2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2</v>
      </c>
      <c r="AB202">
        <v>0</v>
      </c>
      <c r="AC202">
        <v>0</v>
      </c>
      <c r="AD202" s="84">
        <v>0</v>
      </c>
      <c r="AE202" s="89">
        <f>SUM(C202,J202,T202,AD202,)</f>
        <v>2</v>
      </c>
    </row>
    <row r="203">
      <c r="A203" s="61" t="str">
        <f>DATA!A202</f>
        <v>TU (TUT)</v>
      </c>
      <c r="B203" s="97" t="str">
        <f>DATA!C202&amp;" - "&amp;DATA!B202</f>
        <v>Výtvarník - SR1</v>
      </c>
      <c r="C203" s="84">
        <f>SUM(D203:I203)</f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84">
        <f>SUM(K203:S203)</f>
        <v>0</v>
      </c>
      <c r="K203" s="13">
        <v>0</v>
      </c>
      <c r="L203" s="1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84">
        <f>SUM(U203:AC203)</f>
        <v>5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5</v>
      </c>
      <c r="AB203">
        <v>0</v>
      </c>
      <c r="AC203">
        <v>0</v>
      </c>
      <c r="AD203" s="84">
        <v>0</v>
      </c>
      <c r="AE203" s="89">
        <f>SUM(C203,J203,T203,AD203,)</f>
        <v>5</v>
      </c>
    </row>
    <row r="204">
      <c r="A204" s="61" t="str">
        <f>DATA!A203</f>
        <v>TU (TUT)</v>
      </c>
      <c r="B204" s="97" t="str">
        <f>DATA!C203&amp;" - "&amp;DATA!B203</f>
        <v>Kurátor výstavy - SR2</v>
      </c>
      <c r="C204" s="84">
        <f>SUM(D204:I204)</f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84">
        <f>SUM(K204:S204)</f>
        <v>0</v>
      </c>
      <c r="K204" s="13">
        <v>0</v>
      </c>
      <c r="L204" s="13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84">
        <f>SUM(U204:AC204)</f>
        <v>5.3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5.3</v>
      </c>
      <c r="AC204">
        <v>0</v>
      </c>
      <c r="AD204" s="84">
        <v>0</v>
      </c>
      <c r="AE204" s="89">
        <f>SUM(C204,J204,T204,AD204,)</f>
        <v>5.3</v>
      </c>
    </row>
    <row r="205">
      <c r="A205" s="61" t="str">
        <f>DATA!A204</f>
        <v>TU (TUT)</v>
      </c>
      <c r="B205" s="97" t="str">
        <f>DATA!C204&amp;" - "&amp;DATA!B204</f>
        <v>Výtvarník - SR2</v>
      </c>
      <c r="C205" s="84">
        <f>SUM(D205:I205)</f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84">
        <f>SUM(K205:S205)</f>
        <v>0</v>
      </c>
      <c r="K205" s="13">
        <v>0</v>
      </c>
      <c r="L205" s="13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84">
        <f>SUM(U205:AC205)</f>
        <v>4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4</v>
      </c>
      <c r="AC205">
        <v>0</v>
      </c>
      <c r="AD205" s="84">
        <v>0</v>
      </c>
      <c r="AE205" s="89">
        <f>SUM(C205,J205,T205,AD205,)</f>
        <v>4</v>
      </c>
    </row>
    <row r="206">
      <c r="A206" s="61" t="str">
        <f>DATA!A205</f>
        <v>TU (TUT)</v>
      </c>
      <c r="B206" s="97" t="str">
        <f>DATA!C205&amp;" - "&amp;DATA!B205</f>
        <v>Kurátor výstavy - SR3</v>
      </c>
      <c r="C206" s="84">
        <f>SUM(D206:I206)</f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84">
        <f>SUM(K206:S206)</f>
        <v>0</v>
      </c>
      <c r="K206" s="13">
        <v>0</v>
      </c>
      <c r="L206" s="13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84">
        <f>SUM(U206:AC206)</f>
        <v>2.3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2.3</v>
      </c>
      <c r="AD206" s="84">
        <v>0</v>
      </c>
      <c r="AE206" s="89">
        <f>SUM(C206,J206,T206,AD206,)</f>
        <v>2.3</v>
      </c>
    </row>
    <row r="207">
      <c r="A207" s="61" t="str">
        <f>DATA!A206</f>
        <v>TU (TUT)</v>
      </c>
      <c r="B207" s="97" t="str">
        <f>DATA!C206&amp;" - "&amp;DATA!B206</f>
        <v>Výtvarník - SR3</v>
      </c>
      <c r="C207" s="84">
        <f>SUM(D207:I207)</f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84">
        <f>SUM(K207:S207)</f>
        <v>0</v>
      </c>
      <c r="K207" s="13">
        <v>0</v>
      </c>
      <c r="L207" s="13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 s="84">
        <f>SUM(U207:AC207)</f>
        <v>6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6</v>
      </c>
      <c r="AD207" s="84">
        <v>0</v>
      </c>
      <c r="AE207" s="89">
        <f>SUM(C207,J207,T207,AD207,)</f>
        <v>6</v>
      </c>
    </row>
    <row r="208">
      <c r="A208" s="61" t="str">
        <f>DATA!A207</f>
        <v>TU (TUT)</v>
      </c>
      <c r="B208" s="97" t="str">
        <f>DATA!C207&amp;" - "&amp;DATA!B207</f>
        <v>Kurátor výstavy - ZM1</v>
      </c>
      <c r="C208" s="84">
        <f>SUM(D208:I208)</f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84">
        <f>SUM(K208:S208)</f>
        <v>0.5</v>
      </c>
      <c r="K208" s="13">
        <v>0.5</v>
      </c>
      <c r="L208" s="13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84">
        <f>SUM(U208:AC208)</f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s="84">
        <v>0</v>
      </c>
      <c r="AE208" s="89">
        <f>SUM(C208,J208,T208,AD208,)</f>
        <v>0.5</v>
      </c>
    </row>
    <row r="209">
      <c r="A209" s="61" t="str">
        <f>DATA!A208</f>
        <v>TU (TUT)</v>
      </c>
      <c r="B209" s="97" t="str">
        <f>DATA!C208&amp;" - "&amp;DATA!B208</f>
        <v>Kurátor výstavy - ZN1</v>
      </c>
      <c r="C209" s="84">
        <f>SUM(D209:I209)</f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84">
        <f>SUM(K209:S209)</f>
        <v>1</v>
      </c>
      <c r="K209" s="13">
        <v>0</v>
      </c>
      <c r="L209" s="13">
        <v>0</v>
      </c>
      <c r="M209">
        <v>0</v>
      </c>
      <c r="N209">
        <v>1</v>
      </c>
      <c r="O209">
        <v>0</v>
      </c>
      <c r="P209">
        <v>0</v>
      </c>
      <c r="Q209">
        <v>0</v>
      </c>
      <c r="R209">
        <v>0</v>
      </c>
      <c r="S209">
        <v>0</v>
      </c>
      <c r="T209" s="84">
        <f>SUM(U209:AC209)</f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s="84">
        <v>0</v>
      </c>
      <c r="AE209" s="89">
        <f>SUM(C209,J209,T209,AD209,)</f>
        <v>1</v>
      </c>
    </row>
    <row r="210">
      <c r="A210" s="61" t="str">
        <f>DATA!A209</f>
        <v>TU (TUT)</v>
      </c>
      <c r="B210" s="97" t="str">
        <f>DATA!C209&amp;" - "&amp;DATA!B209</f>
        <v>Výtvarník - ZN1</v>
      </c>
      <c r="C210" s="84">
        <f>SUM(D210:I210)</f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84">
        <f>SUM(K210:S210)</f>
        <v>23</v>
      </c>
      <c r="K210" s="13">
        <v>0</v>
      </c>
      <c r="L210" s="13">
        <v>0</v>
      </c>
      <c r="M210">
        <v>0</v>
      </c>
      <c r="N210">
        <v>23</v>
      </c>
      <c r="O210">
        <v>0</v>
      </c>
      <c r="P210">
        <v>0</v>
      </c>
      <c r="Q210">
        <v>0</v>
      </c>
      <c r="R210">
        <v>0</v>
      </c>
      <c r="S210">
        <v>0</v>
      </c>
      <c r="T210" s="84">
        <f>SUM(U210:AC210)</f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s="84">
        <v>0</v>
      </c>
      <c r="AE210" s="89">
        <f>SUM(C210,J210,T210,AD210,)</f>
        <v>23</v>
      </c>
    </row>
    <row r="211">
      <c r="A211" s="61" t="str">
        <f>DATA!A210</f>
        <v>TU (TUT)</v>
      </c>
      <c r="B211" s="97" t="str">
        <f>DATA!C210&amp;" - "&amp;DATA!B210</f>
        <v>Kurátor výstavy - ZN2</v>
      </c>
      <c r="C211" s="84">
        <f>SUM(D211:I211)</f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84">
        <f>SUM(K211:S211)</f>
        <v>1</v>
      </c>
      <c r="K211" s="13">
        <v>0</v>
      </c>
      <c r="L211" s="13">
        <v>0</v>
      </c>
      <c r="M211">
        <v>0</v>
      </c>
      <c r="N211">
        <v>0</v>
      </c>
      <c r="O211">
        <v>1</v>
      </c>
      <c r="P211">
        <v>0</v>
      </c>
      <c r="Q211">
        <v>0</v>
      </c>
      <c r="R211">
        <v>0</v>
      </c>
      <c r="S211">
        <v>0</v>
      </c>
      <c r="T211" s="84">
        <f>SUM(U211:AC211)</f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s="84">
        <v>0</v>
      </c>
      <c r="AE211" s="89">
        <f>SUM(C211,J211,T211,AD211,)</f>
        <v>1</v>
      </c>
    </row>
    <row r="212">
      <c r="A212" s="61" t="str">
        <f>DATA!A211</f>
        <v>TU (TUT)</v>
      </c>
      <c r="B212" s="97" t="str">
        <f>DATA!C211&amp;" - "&amp;DATA!B211</f>
        <v>Výtvarník - ZN2</v>
      </c>
      <c r="C212" s="84">
        <f>SUM(D212:I212)</f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84">
        <f>SUM(K212:S212)</f>
        <v>19</v>
      </c>
      <c r="K212" s="13">
        <v>0</v>
      </c>
      <c r="L212" s="13">
        <v>0</v>
      </c>
      <c r="M212">
        <v>0</v>
      </c>
      <c r="N212">
        <v>0</v>
      </c>
      <c r="O212">
        <v>19</v>
      </c>
      <c r="P212">
        <v>0</v>
      </c>
      <c r="Q212">
        <v>0</v>
      </c>
      <c r="R212">
        <v>0</v>
      </c>
      <c r="S212">
        <v>0</v>
      </c>
      <c r="T212" s="84">
        <f>SUM(U212:AC212)</f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s="84">
        <v>0</v>
      </c>
      <c r="AE212" s="89">
        <f>SUM(C212,J212,T212,AD212,)</f>
        <v>19</v>
      </c>
    </row>
    <row r="213">
      <c r="A213" s="61" t="str">
        <f>DATA!A212</f>
        <v>TU (TUT)</v>
      </c>
      <c r="B213" s="97" t="str">
        <f>DATA!C212&amp;" - "&amp;DATA!B212</f>
        <v>Výtvarník - ZN3</v>
      </c>
      <c r="C213" s="84">
        <f>SUM(D213:I213)</f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84">
        <f>SUM(K213:S213)</f>
        <v>29</v>
      </c>
      <c r="K213" s="13">
        <v>0</v>
      </c>
      <c r="L213" s="13">
        <v>0</v>
      </c>
      <c r="M213">
        <v>0</v>
      </c>
      <c r="N213">
        <v>0</v>
      </c>
      <c r="O213">
        <v>0</v>
      </c>
      <c r="P213">
        <v>29</v>
      </c>
      <c r="Q213">
        <v>0</v>
      </c>
      <c r="R213">
        <v>0</v>
      </c>
      <c r="S213">
        <v>0</v>
      </c>
      <c r="T213" s="84">
        <f>SUM(U213:AC213)</f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s="84">
        <v>0</v>
      </c>
      <c r="AE213" s="89">
        <f>SUM(C213,J213,T213,AD213,)</f>
        <v>29</v>
      </c>
    </row>
    <row r="214">
      <c r="A214" s="61" t="str">
        <f>DATA!A213</f>
        <v>TUKE (TU.Košice)</v>
      </c>
      <c r="B214" s="97" t="str">
        <f>DATA!C213&amp;" - "&amp;DATA!B213</f>
        <v>Výtvarník - EM1</v>
      </c>
      <c r="C214" s="84">
        <f>SUM(D214:I214)</f>
        <v>16.6</v>
      </c>
      <c r="D214" s="13">
        <v>16.6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84">
        <f>SUM(K214:S214)</f>
        <v>0</v>
      </c>
      <c r="K214" s="13">
        <v>0</v>
      </c>
      <c r="L214" s="13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84">
        <f>SUM(U214:AC214)</f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s="84">
        <v>0</v>
      </c>
      <c r="AE214" s="89">
        <f>SUM(C214,J214,T214,AD214,)</f>
        <v>16.6</v>
      </c>
    </row>
    <row r="215">
      <c r="A215" s="61" t="str">
        <f>DATA!A214</f>
        <v>TUKE (TU.Košice)</v>
      </c>
      <c r="B215" s="97" t="str">
        <f>DATA!C214&amp;" - "&amp;DATA!B214</f>
        <v>Dizajnér - EM3</v>
      </c>
      <c r="C215" s="84">
        <f>SUM(D215:I215)</f>
        <v>1</v>
      </c>
      <c r="D215" s="13">
        <v>0</v>
      </c>
      <c r="E215" s="13">
        <v>0</v>
      </c>
      <c r="F215" s="13">
        <v>1</v>
      </c>
      <c r="G215" s="13">
        <v>0</v>
      </c>
      <c r="H215" s="13">
        <v>0</v>
      </c>
      <c r="I215" s="13">
        <v>0</v>
      </c>
      <c r="J215" s="84">
        <f>SUM(K215:S215)</f>
        <v>0</v>
      </c>
      <c r="K215" s="13">
        <v>0</v>
      </c>
      <c r="L215" s="13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84">
        <f>SUM(U215:AC215)</f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s="84">
        <v>0</v>
      </c>
      <c r="AE215" s="89">
        <f>SUM(C215,J215,T215,AD215,)</f>
        <v>1</v>
      </c>
    </row>
    <row r="216">
      <c r="A216" s="61" t="str">
        <f>DATA!A215</f>
        <v>TUKE (TU.Košice)</v>
      </c>
      <c r="B216" s="97" t="str">
        <f>DATA!C215&amp;" - "&amp;DATA!B215</f>
        <v>Architekt - I</v>
      </c>
      <c r="C216" s="84">
        <f>SUM(D216:I216)</f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84">
        <f>SUM(K216:S216)</f>
        <v>0</v>
      </c>
      <c r="K216" s="13">
        <v>0</v>
      </c>
      <c r="L216" s="13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84">
        <f>SUM(U216:AC216)</f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s="84">
        <v>13.8</v>
      </c>
      <c r="AE216" s="89">
        <f>SUM(C216,J216,T216,AD216,)</f>
        <v>13.8</v>
      </c>
    </row>
    <row r="217">
      <c r="A217" s="61" t="str">
        <f>DATA!A216</f>
        <v>TUKE (TU.Košice)</v>
      </c>
      <c r="B217" s="97" t="str">
        <f>DATA!C216&amp;" - "&amp;DATA!B216</f>
        <v>Dizajnér - I</v>
      </c>
      <c r="C217" s="84">
        <f>SUM(D217:I217)</f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84">
        <f>SUM(K217:S217)</f>
        <v>0</v>
      </c>
      <c r="K217" s="13">
        <v>0</v>
      </c>
      <c r="L217" s="13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84">
        <f>SUM(U217:AC217)</f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s="84">
        <v>2</v>
      </c>
      <c r="AE217" s="89">
        <f>SUM(C217,J217,T217,AD217,)</f>
        <v>2</v>
      </c>
    </row>
    <row r="218">
      <c r="A218" s="61" t="str">
        <f>DATA!A217</f>
        <v>TUKE (TU.Košice)</v>
      </c>
      <c r="B218" s="97" t="str">
        <f>DATA!C217&amp;" - "&amp;DATA!B217</f>
        <v>Architekt - SM1</v>
      </c>
      <c r="C218" s="84">
        <f>SUM(D218:I218)</f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84">
        <f>SUM(K218:S218)</f>
        <v>0</v>
      </c>
      <c r="K218" s="13">
        <v>0</v>
      </c>
      <c r="L218" s="13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84">
        <f>SUM(U218:AC218)</f>
        <v>2.7</v>
      </c>
      <c r="U218">
        <v>2.7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s="84">
        <v>0</v>
      </c>
      <c r="AE218" s="89">
        <f>SUM(C218,J218,T218,AD218,)</f>
        <v>2.7</v>
      </c>
    </row>
    <row r="219">
      <c r="A219" s="61" t="str">
        <f>DATA!A218</f>
        <v>TUKE (TU.Košice)</v>
      </c>
      <c r="B219" s="97" t="str">
        <f>DATA!C218&amp;" - "&amp;DATA!B218</f>
        <v>Dizajnér - SM1</v>
      </c>
      <c r="C219" s="84">
        <f>SUM(D219:I219)</f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84">
        <f>SUM(K219:S219)</f>
        <v>0</v>
      </c>
      <c r="K219" s="13">
        <v>0</v>
      </c>
      <c r="L219" s="13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84">
        <f>SUM(U219:AC219)</f>
        <v>1.5</v>
      </c>
      <c r="U219">
        <v>1.5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s="84">
        <v>0</v>
      </c>
      <c r="AE219" s="89">
        <f>SUM(C219,J219,T219,AD219,)</f>
        <v>1.5</v>
      </c>
    </row>
    <row r="220">
      <c r="A220" s="61" t="str">
        <f>DATA!A219</f>
        <v>TUKE (TU.Košice)</v>
      </c>
      <c r="B220" s="97" t="str">
        <f>DATA!C219&amp;" - "&amp;DATA!B219</f>
        <v>Výtvarník - SM1</v>
      </c>
      <c r="C220" s="84">
        <f>SUM(D220:I220)</f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84">
        <f>SUM(K220:S220)</f>
        <v>0</v>
      </c>
      <c r="K220" s="13">
        <v>0</v>
      </c>
      <c r="L220" s="13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84">
        <f>SUM(U220:AC220)</f>
        <v>14</v>
      </c>
      <c r="U220">
        <v>14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s="84">
        <v>0</v>
      </c>
      <c r="AE220" s="89">
        <f>SUM(C220,J220,T220,AD220,)</f>
        <v>14</v>
      </c>
    </row>
    <row r="221">
      <c r="A221" s="61" t="str">
        <f>DATA!A220</f>
        <v>TUKE (TU.Košice)</v>
      </c>
      <c r="B221" s="97" t="str">
        <f>DATA!C220&amp;" - "&amp;DATA!B220</f>
        <v>Dizajnér - SM2</v>
      </c>
      <c r="C221" s="84">
        <f>SUM(D221:I221)</f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84">
        <f>SUM(K221:S221)</f>
        <v>0</v>
      </c>
      <c r="K221" s="13">
        <v>0</v>
      </c>
      <c r="L221" s="13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84">
        <f>SUM(U221:AC221)</f>
        <v>2</v>
      </c>
      <c r="U221">
        <v>0</v>
      </c>
      <c r="V221">
        <v>2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s="84">
        <v>0</v>
      </c>
      <c r="AE221" s="89">
        <f>SUM(C221,J221,T221,AD221,)</f>
        <v>2</v>
      </c>
    </row>
    <row r="222">
      <c r="A222" s="61" t="str">
        <f>DATA!A221</f>
        <v>TUKE (TU.Košice)</v>
      </c>
      <c r="B222" s="97" t="str">
        <f>DATA!C221&amp;" - "&amp;DATA!B221</f>
        <v>Výtvarník - SM2</v>
      </c>
      <c r="C222" s="84">
        <f>SUM(D222:I222)</f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84">
        <f>SUM(K222:S222)</f>
        <v>0</v>
      </c>
      <c r="K222" s="13">
        <v>0</v>
      </c>
      <c r="L222" s="13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84">
        <f>SUM(U222:AC222)</f>
        <v>25</v>
      </c>
      <c r="U222">
        <v>0</v>
      </c>
      <c r="V222">
        <v>25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s="84">
        <v>0</v>
      </c>
      <c r="AE222" s="89">
        <f>SUM(C222,J222,T222,AD222,)</f>
        <v>25</v>
      </c>
    </row>
    <row r="223">
      <c r="A223" s="61" t="str">
        <f>DATA!A222</f>
        <v>TUKE (TU.Košice)</v>
      </c>
      <c r="B223" s="97" t="str">
        <f>DATA!C222&amp;" - "&amp;DATA!B222</f>
        <v>Dizajnér - SM3</v>
      </c>
      <c r="C223" s="84">
        <f>SUM(D223:I223)</f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84">
        <f>SUM(K223:S223)</f>
        <v>0</v>
      </c>
      <c r="K223" s="13">
        <v>0</v>
      </c>
      <c r="L223" s="1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 s="84">
        <f>SUM(U223:AC223)</f>
        <v>9</v>
      </c>
      <c r="U223">
        <v>0</v>
      </c>
      <c r="V223">
        <v>0</v>
      </c>
      <c r="W223">
        <v>9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s="84">
        <v>0</v>
      </c>
      <c r="AE223" s="89">
        <f>SUM(C223,J223,T223,AD223,)</f>
        <v>9</v>
      </c>
    </row>
    <row r="224">
      <c r="A224" s="61" t="str">
        <f>DATA!A223</f>
        <v>TUKE (TU.Košice)</v>
      </c>
      <c r="B224" s="97" t="str">
        <f>DATA!C223&amp;" - "&amp;DATA!B223</f>
        <v>Kurátor výstavy - SM3</v>
      </c>
      <c r="C224" s="84">
        <f>SUM(D224:I224)</f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84">
        <f>SUM(K224:S224)</f>
        <v>0</v>
      </c>
      <c r="K224" s="13">
        <v>0</v>
      </c>
      <c r="L224" s="13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84">
        <f>SUM(U224:AC224)</f>
        <v>0.5</v>
      </c>
      <c r="U224">
        <v>0</v>
      </c>
      <c r="V224">
        <v>0</v>
      </c>
      <c r="W224">
        <v>0.5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s="84">
        <v>0</v>
      </c>
      <c r="AE224" s="89">
        <f>SUM(C224,J224,T224,AD224,)</f>
        <v>0.5</v>
      </c>
    </row>
    <row r="225">
      <c r="A225" s="61" t="str">
        <f>DATA!A224</f>
        <v>TUKE (TU.Košice)</v>
      </c>
      <c r="B225" s="97" t="str">
        <f>DATA!C224&amp;" - "&amp;DATA!B224</f>
        <v>Výtvarník - SM3</v>
      </c>
      <c r="C225" s="84">
        <f>SUM(D225:I225)</f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84">
        <f>SUM(K225:S225)</f>
        <v>0</v>
      </c>
      <c r="K225" s="13">
        <v>0</v>
      </c>
      <c r="L225" s="13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84">
        <f>SUM(U225:AC225)</f>
        <v>13</v>
      </c>
      <c r="U225">
        <v>0</v>
      </c>
      <c r="V225">
        <v>0</v>
      </c>
      <c r="W225">
        <v>13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s="84">
        <v>0</v>
      </c>
      <c r="AE225" s="89">
        <f>SUM(C225,J225,T225,AD225,)</f>
        <v>13</v>
      </c>
    </row>
    <row r="226">
      <c r="A226" s="61" t="str">
        <f>DATA!A225</f>
        <v>TUKE (TU.Košice)</v>
      </c>
      <c r="B226" s="97" t="str">
        <f>DATA!C225&amp;" - "&amp;DATA!B225</f>
        <v>Architekt - SN1</v>
      </c>
      <c r="C226" s="84">
        <f>SUM(D226:I226)</f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84">
        <f>SUM(K226:S226)</f>
        <v>0</v>
      </c>
      <c r="K226" s="13">
        <v>0</v>
      </c>
      <c r="L226" s="13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84">
        <f>SUM(U226:AC226)</f>
        <v>2.8</v>
      </c>
      <c r="U226">
        <v>0</v>
      </c>
      <c r="V226">
        <v>0</v>
      </c>
      <c r="W226">
        <v>0</v>
      </c>
      <c r="X226">
        <v>2.8</v>
      </c>
      <c r="Y226">
        <v>0</v>
      </c>
      <c r="Z226">
        <v>0</v>
      </c>
      <c r="AA226">
        <v>0</v>
      </c>
      <c r="AB226">
        <v>0</v>
      </c>
      <c r="AC226">
        <v>0</v>
      </c>
      <c r="AD226" s="84">
        <v>0</v>
      </c>
      <c r="AE226" s="89">
        <f>SUM(C226,J226,T226,AD226,)</f>
        <v>2.8</v>
      </c>
    </row>
    <row r="227">
      <c r="A227" s="61" t="str">
        <f>DATA!A226</f>
        <v>TUKE (TU.Košice)</v>
      </c>
      <c r="B227" s="97" t="str">
        <f>DATA!C226&amp;" - "&amp;DATA!B226</f>
        <v>Dizajnér - SN1</v>
      </c>
      <c r="C227" s="84">
        <f>SUM(D227:I227)</f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84">
        <f>SUM(K227:S227)</f>
        <v>0</v>
      </c>
      <c r="K227" s="13">
        <v>0</v>
      </c>
      <c r="L227" s="13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84">
        <f>SUM(U227:AC227)</f>
        <v>1</v>
      </c>
      <c r="U227">
        <v>0</v>
      </c>
      <c r="V227">
        <v>0</v>
      </c>
      <c r="W227">
        <v>0</v>
      </c>
      <c r="X227">
        <v>1</v>
      </c>
      <c r="Y227">
        <v>0</v>
      </c>
      <c r="Z227">
        <v>0</v>
      </c>
      <c r="AA227">
        <v>0</v>
      </c>
      <c r="AB227">
        <v>0</v>
      </c>
      <c r="AC227">
        <v>0</v>
      </c>
      <c r="AD227" s="84">
        <v>0</v>
      </c>
      <c r="AE227" s="89">
        <f>SUM(C227,J227,T227,AD227,)</f>
        <v>1</v>
      </c>
    </row>
    <row r="228">
      <c r="A228" s="61" t="str">
        <f>DATA!A227</f>
        <v>TUKE (TU.Košice)</v>
      </c>
      <c r="B228" s="97" t="str">
        <f>DATA!C227&amp;" - "&amp;DATA!B227</f>
        <v>Výtvarník - SN1</v>
      </c>
      <c r="C228" s="84">
        <f>SUM(D228:I228)</f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84">
        <f>SUM(K228:S228)</f>
        <v>0</v>
      </c>
      <c r="K228" s="13">
        <v>0</v>
      </c>
      <c r="L228" s="13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 s="84">
        <f>SUM(U228:AC228)</f>
        <v>9</v>
      </c>
      <c r="U228">
        <v>0</v>
      </c>
      <c r="V228">
        <v>0</v>
      </c>
      <c r="W228">
        <v>0</v>
      </c>
      <c r="X228">
        <v>9</v>
      </c>
      <c r="Y228">
        <v>0</v>
      </c>
      <c r="Z228">
        <v>0</v>
      </c>
      <c r="AA228">
        <v>0</v>
      </c>
      <c r="AB228">
        <v>0</v>
      </c>
      <c r="AC228">
        <v>0</v>
      </c>
      <c r="AD228" s="84">
        <v>0</v>
      </c>
      <c r="AE228" s="89">
        <f>SUM(C228,J228,T228,AD228,)</f>
        <v>9</v>
      </c>
    </row>
    <row r="229">
      <c r="A229" s="61" t="str">
        <f>DATA!A228</f>
        <v>TUKE (TU.Košice)</v>
      </c>
      <c r="B229" s="97" t="str">
        <f>DATA!C228&amp;" - "&amp;DATA!B228</f>
        <v>Architekt - SN2</v>
      </c>
      <c r="C229" s="84">
        <f>SUM(D229:I229)</f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84">
        <f>SUM(K229:S229)</f>
        <v>0</v>
      </c>
      <c r="K229" s="13">
        <v>0</v>
      </c>
      <c r="L229" s="13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84">
        <f>SUM(U229:AC229)</f>
        <v>0.7</v>
      </c>
      <c r="U229">
        <v>0</v>
      </c>
      <c r="V229">
        <v>0</v>
      </c>
      <c r="W229">
        <v>0</v>
      </c>
      <c r="X229">
        <v>0</v>
      </c>
      <c r="Y229">
        <v>0.7</v>
      </c>
      <c r="Z229">
        <v>0</v>
      </c>
      <c r="AA229">
        <v>0</v>
      </c>
      <c r="AB229">
        <v>0</v>
      </c>
      <c r="AC229">
        <v>0</v>
      </c>
      <c r="AD229" s="84">
        <v>0</v>
      </c>
      <c r="AE229" s="89">
        <f>SUM(C229,J229,T229,AD229,)</f>
        <v>0.7</v>
      </c>
    </row>
    <row r="230">
      <c r="A230" s="61" t="str">
        <f>DATA!A229</f>
        <v>TUKE (TU.Košice)</v>
      </c>
      <c r="B230" s="97" t="str">
        <f>DATA!C229&amp;" - "&amp;DATA!B229</f>
        <v>Autor textu - SN2</v>
      </c>
      <c r="C230" s="84">
        <f>SUM(D230:I230)</f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84">
        <f>SUM(K230:S230)</f>
        <v>0</v>
      </c>
      <c r="K230" s="13">
        <v>0</v>
      </c>
      <c r="L230" s="13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84">
        <f>SUM(U230:AC230)</f>
        <v>1</v>
      </c>
      <c r="U230">
        <v>0</v>
      </c>
      <c r="V230">
        <v>0</v>
      </c>
      <c r="W230">
        <v>0</v>
      </c>
      <c r="X230">
        <v>0</v>
      </c>
      <c r="Y230">
        <v>1</v>
      </c>
      <c r="Z230">
        <v>0</v>
      </c>
      <c r="AA230">
        <v>0</v>
      </c>
      <c r="AB230">
        <v>0</v>
      </c>
      <c r="AC230">
        <v>0</v>
      </c>
      <c r="AD230" s="84">
        <v>0</v>
      </c>
      <c r="AE230" s="89">
        <f>SUM(C230,J230,T230,AD230,)</f>
        <v>1</v>
      </c>
    </row>
    <row r="231">
      <c r="A231" s="61" t="str">
        <f>DATA!A230</f>
        <v>TUKE (TU.Košice)</v>
      </c>
      <c r="B231" s="97" t="str">
        <f>DATA!C230&amp;" - "&amp;DATA!B230</f>
        <v>Dizajnér - SN2</v>
      </c>
      <c r="C231" s="84">
        <f>SUM(D231:I231)</f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84">
        <f>SUM(K231:S231)</f>
        <v>0</v>
      </c>
      <c r="K231" s="13">
        <v>0</v>
      </c>
      <c r="L231" s="13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84">
        <f>SUM(U231:AC231)</f>
        <v>1</v>
      </c>
      <c r="U231">
        <v>0</v>
      </c>
      <c r="V231">
        <v>0</v>
      </c>
      <c r="W231">
        <v>0</v>
      </c>
      <c r="X231">
        <v>0</v>
      </c>
      <c r="Y231">
        <v>1</v>
      </c>
      <c r="Z231">
        <v>0</v>
      </c>
      <c r="AA231">
        <v>0</v>
      </c>
      <c r="AB231">
        <v>0</v>
      </c>
      <c r="AC231">
        <v>0</v>
      </c>
      <c r="AD231" s="84">
        <v>0</v>
      </c>
      <c r="AE231" s="89">
        <f>SUM(C231,J231,T231,AD231,)</f>
        <v>1</v>
      </c>
    </row>
    <row r="232">
      <c r="A232" s="61" t="str">
        <f>DATA!A231</f>
        <v>TUKE (TU.Košice)</v>
      </c>
      <c r="B232" s="97" t="str">
        <f>DATA!C231&amp;" - "&amp;DATA!B231</f>
        <v>Kurátor výstavy - SN2</v>
      </c>
      <c r="C232" s="84">
        <f>SUM(D232:I232)</f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84">
        <f>SUM(K232:S232)</f>
        <v>0</v>
      </c>
      <c r="K232" s="13">
        <v>0</v>
      </c>
      <c r="L232" s="13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84">
        <f>SUM(U232:AC232)</f>
        <v>0.3</v>
      </c>
      <c r="U232">
        <v>0</v>
      </c>
      <c r="V232">
        <v>0</v>
      </c>
      <c r="W232">
        <v>0</v>
      </c>
      <c r="X232">
        <v>0</v>
      </c>
      <c r="Y232">
        <v>0.3</v>
      </c>
      <c r="Z232">
        <v>0</v>
      </c>
      <c r="AA232">
        <v>0</v>
      </c>
      <c r="AB232">
        <v>0</v>
      </c>
      <c r="AC232">
        <v>0</v>
      </c>
      <c r="AD232" s="84">
        <v>0</v>
      </c>
      <c r="AE232" s="89">
        <f>SUM(C232,J232,T232,AD232,)</f>
        <v>0.3</v>
      </c>
    </row>
    <row r="233">
      <c r="A233" s="61" t="str">
        <f>DATA!A232</f>
        <v>TUKE (TU.Košice)</v>
      </c>
      <c r="B233" s="97" t="str">
        <f>DATA!C232&amp;" - "&amp;DATA!B232</f>
        <v>Výtvarník - SN2</v>
      </c>
      <c r="C233" s="84">
        <f>SUM(D233:I233)</f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84">
        <f>SUM(K233:S233)</f>
        <v>0</v>
      </c>
      <c r="K233" s="13">
        <v>0</v>
      </c>
      <c r="L233" s="1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84">
        <f>SUM(U233:AC233)</f>
        <v>13</v>
      </c>
      <c r="U233">
        <v>0</v>
      </c>
      <c r="V233">
        <v>0</v>
      </c>
      <c r="W233">
        <v>0</v>
      </c>
      <c r="X233">
        <v>0</v>
      </c>
      <c r="Y233">
        <v>13</v>
      </c>
      <c r="Z233">
        <v>0</v>
      </c>
      <c r="AA233">
        <v>0</v>
      </c>
      <c r="AB233">
        <v>0</v>
      </c>
      <c r="AC233">
        <v>0</v>
      </c>
      <c r="AD233" s="84">
        <v>0</v>
      </c>
      <c r="AE233" s="89">
        <f>SUM(C233,J233,T233,AD233,)</f>
        <v>13</v>
      </c>
    </row>
    <row r="234">
      <c r="A234" s="61" t="str">
        <f>DATA!A233</f>
        <v>TUKE (TU.Košice)</v>
      </c>
      <c r="B234" s="97" t="str">
        <f>DATA!C233&amp;" - "&amp;DATA!B233</f>
        <v>Kurátor výstavy - SN3</v>
      </c>
      <c r="C234" s="84">
        <f>SUM(D234:I234)</f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84">
        <f>SUM(K234:S234)</f>
        <v>0</v>
      </c>
      <c r="K234" s="13">
        <v>0</v>
      </c>
      <c r="L234" s="13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84">
        <f>SUM(U234:AC234)</f>
        <v>1.67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1.67</v>
      </c>
      <c r="AA234">
        <v>0</v>
      </c>
      <c r="AB234">
        <v>0</v>
      </c>
      <c r="AC234">
        <v>0</v>
      </c>
      <c r="AD234" s="84">
        <v>0</v>
      </c>
      <c r="AE234" s="89">
        <f>SUM(C234,J234,T234,AD234,)</f>
        <v>1.67</v>
      </c>
    </row>
    <row r="235">
      <c r="A235" s="61" t="str">
        <f>DATA!A234</f>
        <v>TUKE (TU.Košice)</v>
      </c>
      <c r="B235" s="97" t="str">
        <f>DATA!C234&amp;" - "&amp;DATA!B234</f>
        <v>Výtvarník - SN3</v>
      </c>
      <c r="C235" s="84">
        <f>SUM(D235:I235)</f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84">
        <f>SUM(K235:S235)</f>
        <v>0</v>
      </c>
      <c r="K235" s="13">
        <v>0</v>
      </c>
      <c r="L235" s="13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84">
        <f>SUM(U235:AC235)</f>
        <v>20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20</v>
      </c>
      <c r="AA235">
        <v>0</v>
      </c>
      <c r="AB235">
        <v>0</v>
      </c>
      <c r="AC235">
        <v>0</v>
      </c>
      <c r="AD235" s="84">
        <v>0</v>
      </c>
      <c r="AE235" s="89">
        <f>SUM(C235,J235,T235,AD235,)</f>
        <v>20</v>
      </c>
    </row>
    <row r="236">
      <c r="A236" s="61" t="str">
        <f>DATA!A235</f>
        <v>TUKE (TU.Košice)</v>
      </c>
      <c r="B236" s="97" t="str">
        <f>DATA!C235&amp;" - "&amp;DATA!B235</f>
        <v>Architekt - SR1</v>
      </c>
      <c r="C236" s="84">
        <f>SUM(D236:I236)</f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84">
        <f>SUM(K236:S236)</f>
        <v>0</v>
      </c>
      <c r="K236" s="13">
        <v>0</v>
      </c>
      <c r="L236" s="13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84">
        <f>SUM(U236:AC236)</f>
        <v>2.07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2.07</v>
      </c>
      <c r="AB236">
        <v>0</v>
      </c>
      <c r="AC236">
        <v>0</v>
      </c>
      <c r="AD236" s="84">
        <v>0</v>
      </c>
      <c r="AE236" s="89">
        <f>SUM(C236,J236,T236,AD236,)</f>
        <v>2.07</v>
      </c>
    </row>
    <row r="237">
      <c r="A237" s="61" t="str">
        <f>DATA!A236</f>
        <v>TUKE (TU.Košice)</v>
      </c>
      <c r="B237" s="97" t="str">
        <f>DATA!C236&amp;" - "&amp;DATA!B236</f>
        <v>Dizajnér - SR1</v>
      </c>
      <c r="C237" s="84">
        <f>SUM(D237:I237)</f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84">
        <f>SUM(K237:S237)</f>
        <v>0</v>
      </c>
      <c r="K237" s="13">
        <v>0</v>
      </c>
      <c r="L237" s="13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84">
        <f>SUM(U237:AC237)</f>
        <v>5.5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5.5</v>
      </c>
      <c r="AB237">
        <v>0</v>
      </c>
      <c r="AC237">
        <v>0</v>
      </c>
      <c r="AD237" s="84">
        <v>0</v>
      </c>
      <c r="AE237" s="89">
        <f>SUM(C237,J237,T237,AD237,)</f>
        <v>5.5</v>
      </c>
    </row>
    <row r="238">
      <c r="A238" s="61" t="str">
        <f>DATA!A237</f>
        <v>TUKE (TU.Košice)</v>
      </c>
      <c r="B238" s="97" t="str">
        <f>DATA!C237&amp;" - "&amp;DATA!B237</f>
        <v>Výtvarník - SR1</v>
      </c>
      <c r="C238" s="84">
        <f>SUM(D238:I238)</f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84">
        <f>SUM(K238:S238)</f>
        <v>0</v>
      </c>
      <c r="K238" s="13">
        <v>0</v>
      </c>
      <c r="L238" s="13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84">
        <f>SUM(U238:AC238)</f>
        <v>21.9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21.9</v>
      </c>
      <c r="AB238">
        <v>0</v>
      </c>
      <c r="AC238">
        <v>0</v>
      </c>
      <c r="AD238" s="84">
        <v>0</v>
      </c>
      <c r="AE238" s="89">
        <f>SUM(C238,J238,T238,AD238,)</f>
        <v>21.9</v>
      </c>
    </row>
    <row r="239">
      <c r="A239" s="61" t="str">
        <f>DATA!A238</f>
        <v>TUKE (TU.Košice)</v>
      </c>
      <c r="B239" s="97" t="str">
        <f>DATA!C238&amp;" - "&amp;DATA!B238</f>
        <v>Architekt - SR2</v>
      </c>
      <c r="C239" s="84">
        <f>SUM(D239:I239)</f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84">
        <f>SUM(K239:S239)</f>
        <v>0</v>
      </c>
      <c r="K239" s="13">
        <v>0</v>
      </c>
      <c r="L239" s="13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84">
        <f>SUM(U239:AC239)</f>
        <v>7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7</v>
      </c>
      <c r="AC239">
        <v>0</v>
      </c>
      <c r="AD239" s="84">
        <v>0</v>
      </c>
      <c r="AE239" s="89">
        <f>SUM(C239,J239,T239,AD239,)</f>
        <v>7</v>
      </c>
    </row>
    <row r="240">
      <c r="A240" s="61" t="str">
        <f>DATA!A239</f>
        <v>TUKE (TU.Košice)</v>
      </c>
      <c r="B240" s="97" t="str">
        <f>DATA!C239&amp;" - "&amp;DATA!B239</f>
        <v>Dizajnér - SR2</v>
      </c>
      <c r="C240" s="84">
        <f>SUM(D240:I240)</f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84">
        <f>SUM(K240:S240)</f>
        <v>0</v>
      </c>
      <c r="K240" s="13">
        <v>0</v>
      </c>
      <c r="L240" s="13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84">
        <f>SUM(U240:AC240)</f>
        <v>11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11</v>
      </c>
      <c r="AC240">
        <v>0</v>
      </c>
      <c r="AD240" s="84">
        <v>0</v>
      </c>
      <c r="AE240" s="89">
        <f>SUM(C240,J240,T240,AD240,)</f>
        <v>11</v>
      </c>
    </row>
    <row r="241">
      <c r="A241" s="61" t="str">
        <f>DATA!A240</f>
        <v>TUKE (TU.Košice)</v>
      </c>
      <c r="B241" s="97" t="str">
        <f>DATA!C240&amp;" - "&amp;DATA!B240</f>
        <v>Kurátor výstavy - SR2</v>
      </c>
      <c r="C241" s="84">
        <f>SUM(D241:I241)</f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84">
        <f>SUM(K241:S241)</f>
        <v>0</v>
      </c>
      <c r="K241" s="13">
        <v>0</v>
      </c>
      <c r="L241" s="13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84">
        <f>SUM(U241:AC241)</f>
        <v>4.15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4.15</v>
      </c>
      <c r="AC241">
        <v>0</v>
      </c>
      <c r="AD241" s="84">
        <v>0</v>
      </c>
      <c r="AE241" s="89">
        <f>SUM(C241,J241,T241,AD241,)</f>
        <v>4.15</v>
      </c>
    </row>
    <row r="242">
      <c r="A242" s="61" t="str">
        <f>DATA!A241</f>
        <v>TUKE (TU.Košice)</v>
      </c>
      <c r="B242" s="97" t="str">
        <f>DATA!C241&amp;" - "&amp;DATA!B241</f>
        <v>Výtvarník - SR2</v>
      </c>
      <c r="C242" s="84">
        <f>SUM(D242:I242)</f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84">
        <f>SUM(K242:S242)</f>
        <v>0</v>
      </c>
      <c r="K242" s="13">
        <v>0</v>
      </c>
      <c r="L242" s="13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84">
        <f>SUM(U242:AC242)</f>
        <v>25.5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25.5</v>
      </c>
      <c r="AC242">
        <v>0</v>
      </c>
      <c r="AD242" s="84">
        <v>0</v>
      </c>
      <c r="AE242" s="89">
        <f>SUM(C242,J242,T242,AD242,)</f>
        <v>25.5</v>
      </c>
    </row>
    <row r="243">
      <c r="A243" s="61" t="str">
        <f>DATA!A242</f>
        <v>TUKE (TU.Košice)</v>
      </c>
      <c r="B243" s="97" t="str">
        <f>DATA!C242&amp;" - "&amp;DATA!B242</f>
        <v>Architekt - SR3</v>
      </c>
      <c r="C243" s="84">
        <f>SUM(D243:I243)</f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84">
        <f>SUM(K243:S243)</f>
        <v>0</v>
      </c>
      <c r="K243" s="13">
        <v>0</v>
      </c>
      <c r="L243" s="1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84">
        <f>SUM(U243:AC243)</f>
        <v>4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4</v>
      </c>
      <c r="AD243" s="84">
        <v>0</v>
      </c>
      <c r="AE243" s="89">
        <f>SUM(C243,J243,T243,AD243,)</f>
        <v>4</v>
      </c>
    </row>
    <row r="244">
      <c r="A244" s="61" t="str">
        <f>DATA!A243</f>
        <v>TUKE (TU.Košice)</v>
      </c>
      <c r="B244" s="97" t="str">
        <f>DATA!C243&amp;" - "&amp;DATA!B243</f>
        <v>Dizajnér - SR3</v>
      </c>
      <c r="C244" s="84">
        <f>SUM(D244:I244)</f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84">
        <f>SUM(K244:S244)</f>
        <v>0</v>
      </c>
      <c r="K244" s="13">
        <v>0</v>
      </c>
      <c r="L244" s="13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84">
        <f>SUM(U244:AC244)</f>
        <v>3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3</v>
      </c>
      <c r="AD244" s="84">
        <v>0</v>
      </c>
      <c r="AE244" s="89">
        <f>SUM(C244,J244,T244,AD244,)</f>
        <v>3</v>
      </c>
    </row>
    <row r="245">
      <c r="A245" s="61" t="str">
        <f>DATA!A244</f>
        <v>TUKE (TU.Košice)</v>
      </c>
      <c r="B245" s="97" t="str">
        <f>DATA!C244&amp;" - "&amp;DATA!B244</f>
        <v>Kurátor výstavy - SR3</v>
      </c>
      <c r="C245" s="84">
        <f>SUM(D245:I245)</f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84">
        <f>SUM(K245:S245)</f>
        <v>0</v>
      </c>
      <c r="K245" s="13">
        <v>0</v>
      </c>
      <c r="L245" s="13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84">
        <f>SUM(U245:AC245)</f>
        <v>6.34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6.34</v>
      </c>
      <c r="AD245" s="84">
        <v>0</v>
      </c>
      <c r="AE245" s="89">
        <f>SUM(C245,J245,T245,AD245,)</f>
        <v>6.34</v>
      </c>
    </row>
    <row r="246">
      <c r="A246" s="61" t="str">
        <f>DATA!A245</f>
        <v>TUKE (TU.Košice)</v>
      </c>
      <c r="B246" s="97" t="str">
        <f>DATA!C245&amp;" - "&amp;DATA!B245</f>
        <v>Výtvarník - SR3</v>
      </c>
      <c r="C246" s="84">
        <f>SUM(D246:I246)</f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84">
        <f>SUM(K246:S246)</f>
        <v>0</v>
      </c>
      <c r="K246" s="13">
        <v>0</v>
      </c>
      <c r="L246" s="13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84">
        <f>SUM(U246:AC246)</f>
        <v>18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18</v>
      </c>
      <c r="AD246" s="84">
        <v>0</v>
      </c>
      <c r="AE246" s="89">
        <f>SUM(C246,J246,T246,AD246,)</f>
        <v>18</v>
      </c>
    </row>
    <row r="247">
      <c r="A247" s="61" t="str">
        <f>DATA!A246</f>
        <v>TUKE (TU.Košice)</v>
      </c>
      <c r="B247" s="97" t="str">
        <f>DATA!C246&amp;" - "&amp;DATA!B246</f>
        <v>Architekt - ZM1</v>
      </c>
      <c r="C247" s="84">
        <f>SUM(D247:I247)</f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84">
        <f>SUM(K247:S247)</f>
        <v>0.55</v>
      </c>
      <c r="K247" s="13">
        <v>0.55</v>
      </c>
      <c r="L247" s="13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84">
        <f>SUM(U247:AC247)</f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s="84">
        <v>0</v>
      </c>
      <c r="AE247" s="89">
        <f>SUM(C247,J247,T247,AD247,)</f>
        <v>0.55</v>
      </c>
    </row>
    <row r="248">
      <c r="A248" s="61" t="str">
        <f>DATA!A247</f>
        <v>TUKE (TU.Košice)</v>
      </c>
      <c r="B248" s="97" t="str">
        <f>DATA!C247&amp;" - "&amp;DATA!B247</f>
        <v>Architekt - ZN1</v>
      </c>
      <c r="C248" s="84">
        <f>SUM(D248:I248)</f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84">
        <f>SUM(K248:S248)</f>
        <v>1.875</v>
      </c>
      <c r="K248" s="13">
        <v>0</v>
      </c>
      <c r="L248" s="13">
        <v>0</v>
      </c>
      <c r="M248">
        <v>0</v>
      </c>
      <c r="N248">
        <v>1.875</v>
      </c>
      <c r="O248">
        <v>0</v>
      </c>
      <c r="P248">
        <v>0</v>
      </c>
      <c r="Q248">
        <v>0</v>
      </c>
      <c r="R248">
        <v>0</v>
      </c>
      <c r="S248">
        <v>0</v>
      </c>
      <c r="T248" s="84">
        <f>SUM(U248:AC248)</f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s="84">
        <v>0</v>
      </c>
      <c r="AE248" s="89">
        <f>SUM(C248,J248,T248,AD248,)</f>
        <v>1.875</v>
      </c>
    </row>
    <row r="249">
      <c r="A249" s="61" t="str">
        <f>DATA!A248</f>
        <v>TUKE (TU.Košice)</v>
      </c>
      <c r="B249" s="97" t="str">
        <f>DATA!C248&amp;" - "&amp;DATA!B248</f>
        <v>Architekt - ZN2</v>
      </c>
      <c r="C249" s="84">
        <f>SUM(D249:I249)</f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84">
        <f>SUM(K249:S249)</f>
        <v>0.3</v>
      </c>
      <c r="K249" s="13">
        <v>0</v>
      </c>
      <c r="L249" s="13">
        <v>0</v>
      </c>
      <c r="M249">
        <v>0</v>
      </c>
      <c r="N249">
        <v>0</v>
      </c>
      <c r="O249">
        <v>0.3</v>
      </c>
      <c r="P249">
        <v>0</v>
      </c>
      <c r="Q249">
        <v>0</v>
      </c>
      <c r="R249">
        <v>0</v>
      </c>
      <c r="S249">
        <v>0</v>
      </c>
      <c r="T249" s="84">
        <f>SUM(U249:AC249)</f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s="84">
        <v>0</v>
      </c>
      <c r="AE249" s="89">
        <f>SUM(C249,J249,T249,AD249,)</f>
        <v>0.3</v>
      </c>
    </row>
    <row r="250">
      <c r="A250" s="61" t="str">
        <f>DATA!A249</f>
        <v>TUKE (TU.Košice)</v>
      </c>
      <c r="B250" s="97" t="str">
        <f>DATA!C249&amp;" - "&amp;DATA!B249</f>
        <v>Dizajnér - ZN3</v>
      </c>
      <c r="C250" s="84">
        <f>SUM(D250:I250)</f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84">
        <f>SUM(K250:S250)</f>
        <v>1</v>
      </c>
      <c r="K250" s="13">
        <v>0</v>
      </c>
      <c r="L250" s="13">
        <v>0</v>
      </c>
      <c r="M250">
        <v>0</v>
      </c>
      <c r="N250">
        <v>0</v>
      </c>
      <c r="O250">
        <v>0</v>
      </c>
      <c r="P250">
        <v>1</v>
      </c>
      <c r="Q250">
        <v>0</v>
      </c>
      <c r="R250">
        <v>0</v>
      </c>
      <c r="S250">
        <v>0</v>
      </c>
      <c r="T250" s="84">
        <f>SUM(U250:AC250)</f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s="84">
        <v>0</v>
      </c>
      <c r="AE250" s="89">
        <f>SUM(C250,J250,T250,AD250,)</f>
        <v>1</v>
      </c>
    </row>
    <row r="251">
      <c r="A251" s="61" t="str">
        <f>DATA!A250</f>
        <v>TnUAD (TUAD.Trenčín)</v>
      </c>
      <c r="B251" s="97" t="str">
        <f>DATA!C250&amp;" - "&amp;DATA!B250</f>
        <v>Dizajnér - SR2</v>
      </c>
      <c r="C251" s="84">
        <f>SUM(D251:I251)</f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84">
        <f>SUM(K251:S251)</f>
        <v>0</v>
      </c>
      <c r="K251" s="13">
        <v>0</v>
      </c>
      <c r="L251" s="13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 s="84">
        <f>SUM(U251:AC251)</f>
        <v>1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1</v>
      </c>
      <c r="AC251">
        <v>0</v>
      </c>
      <c r="AD251" s="84">
        <v>0</v>
      </c>
      <c r="AE251" s="89">
        <f>SUM(C251,J251,T251,AD251,)</f>
        <v>1</v>
      </c>
    </row>
    <row r="252">
      <c r="A252" s="61" t="str">
        <f>DATA!A251</f>
        <v>TnUAD (TUAD.Trenčín)</v>
      </c>
      <c r="B252" s="97" t="str">
        <f>DATA!C251&amp;" - "&amp;DATA!B251</f>
        <v>Výtvarník - SR2</v>
      </c>
      <c r="C252" s="84">
        <f>SUM(D252:I252)</f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84">
        <f>SUM(K252:S252)</f>
        <v>0</v>
      </c>
      <c r="K252" s="13">
        <v>0</v>
      </c>
      <c r="L252" s="13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84">
        <f>SUM(U252:AC252)</f>
        <v>5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5</v>
      </c>
      <c r="AC252">
        <v>0</v>
      </c>
      <c r="AD252" s="84">
        <v>0</v>
      </c>
      <c r="AE252" s="89">
        <f>SUM(C252,J252,T252,AD252,)</f>
        <v>5</v>
      </c>
    </row>
    <row r="253">
      <c r="A253" s="61" t="str">
        <f>DATA!A252</f>
        <v>TnUAD (TUAD.Trenčín)</v>
      </c>
      <c r="B253" s="97" t="str">
        <f>DATA!C252&amp;" - "&amp;DATA!B252</f>
        <v>Dizajnér - SR3</v>
      </c>
      <c r="C253" s="84">
        <f>SUM(D253:I253)</f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84">
        <f>SUM(K253:S253)</f>
        <v>0</v>
      </c>
      <c r="K253" s="13">
        <v>0</v>
      </c>
      <c r="L253" s="1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84">
        <f>SUM(U253:AC253)</f>
        <v>1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1</v>
      </c>
      <c r="AD253" s="84">
        <v>0</v>
      </c>
      <c r="AE253" s="89">
        <f>SUM(C253,J253,T253,AD253,)</f>
        <v>1</v>
      </c>
    </row>
    <row r="254">
      <c r="A254" s="61" t="str">
        <f>DATA!A253</f>
        <v>Slovenská poľnohospodárska univerzita v Nitre (SPU.Nitra)</v>
      </c>
      <c r="B254" s="97" t="str">
        <f>DATA!C253&amp;" - "&amp;DATA!B253</f>
        <v>Architekt - EM2</v>
      </c>
      <c r="C254" s="84">
        <f>SUM(D254:I254)</f>
        <v>0.5</v>
      </c>
      <c r="D254" s="13">
        <v>0</v>
      </c>
      <c r="E254" s="13">
        <v>0.5</v>
      </c>
      <c r="F254" s="13">
        <v>0</v>
      </c>
      <c r="G254" s="13">
        <v>0</v>
      </c>
      <c r="H254" s="13">
        <v>0</v>
      </c>
      <c r="I254" s="13">
        <v>0</v>
      </c>
      <c r="J254" s="84">
        <f>SUM(K254:S254)</f>
        <v>0</v>
      </c>
      <c r="K254" s="13">
        <v>0</v>
      </c>
      <c r="L254" s="13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84">
        <f>SUM(U254:AC254)</f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s="84">
        <v>0</v>
      </c>
      <c r="AE254" s="89">
        <f>SUM(C254,J254,T254,AD254,)</f>
        <v>0.5</v>
      </c>
    </row>
    <row r="255">
      <c r="A255" s="61" t="str">
        <f>DATA!A254</f>
        <v>Slovenská poľnohospodárska univerzita v Nitre (SPU.Nitra)</v>
      </c>
      <c r="B255" s="97" t="str">
        <f>DATA!C254&amp;" - "&amp;DATA!B254</f>
        <v>Architekt - SN1</v>
      </c>
      <c r="C255" s="84">
        <f>SUM(D255:I255)</f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84">
        <f>SUM(K255:S255)</f>
        <v>0</v>
      </c>
      <c r="K255" s="13">
        <v>0</v>
      </c>
      <c r="L255" s="13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84">
        <f>SUM(U255:AC255)</f>
        <v>0.6</v>
      </c>
      <c r="U255">
        <v>0</v>
      </c>
      <c r="V255">
        <v>0</v>
      </c>
      <c r="W255">
        <v>0</v>
      </c>
      <c r="X255">
        <v>0.6</v>
      </c>
      <c r="Y255">
        <v>0</v>
      </c>
      <c r="Z255">
        <v>0</v>
      </c>
      <c r="AA255">
        <v>0</v>
      </c>
      <c r="AB255">
        <v>0</v>
      </c>
      <c r="AC255">
        <v>0</v>
      </c>
      <c r="AD255" s="84">
        <v>0</v>
      </c>
      <c r="AE255" s="89">
        <f>SUM(C255,J255,T255,AD255,)</f>
        <v>0.6</v>
      </c>
    </row>
    <row r="256">
      <c r="A256" s="61" t="str">
        <f>DATA!A255</f>
        <v>Slovenská poľnohospodárska univerzita v Nitre (SPU.Nitra)</v>
      </c>
      <c r="B256" s="97" t="str">
        <f>DATA!C255&amp;" - "&amp;DATA!B255</f>
        <v>Architekt - SR3</v>
      </c>
      <c r="C256" s="84">
        <f>SUM(D256:I256)</f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84">
        <f>SUM(K256:S256)</f>
        <v>0</v>
      </c>
      <c r="K256" s="13">
        <v>0</v>
      </c>
      <c r="L256" s="13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84">
        <f>SUM(U256:AC256)</f>
        <v>1.45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1.45</v>
      </c>
      <c r="AD256" s="84">
        <v>0</v>
      </c>
      <c r="AE256" s="89">
        <f>SUM(C256,J256,T256,AD256,)</f>
        <v>1.45</v>
      </c>
    </row>
    <row r="257">
      <c r="A257" s="61" t="str">
        <f>DATA!A256</f>
        <v>TU Zvolen (TU.Zvolen)</v>
      </c>
      <c r="B257" s="97" t="str">
        <f>DATA!C256&amp;" - "&amp;DATA!B256</f>
        <v>Dizajnér - EM2</v>
      </c>
      <c r="C257" s="84">
        <f>SUM(D257:I257)</f>
        <v>0.7</v>
      </c>
      <c r="D257" s="13">
        <v>0</v>
      </c>
      <c r="E257" s="13">
        <v>0.7</v>
      </c>
      <c r="F257" s="13">
        <v>0</v>
      </c>
      <c r="G257" s="13">
        <v>0</v>
      </c>
      <c r="H257" s="13">
        <v>0</v>
      </c>
      <c r="I257" s="13">
        <v>0</v>
      </c>
      <c r="J257" s="84">
        <f>SUM(K257:S257)</f>
        <v>0</v>
      </c>
      <c r="K257" s="13">
        <v>0</v>
      </c>
      <c r="L257" s="13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84">
        <f>SUM(U257:AC257)</f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s="84">
        <v>0</v>
      </c>
      <c r="AE257" s="89">
        <f>SUM(C257,J257,T257,AD257,)</f>
        <v>0.7</v>
      </c>
    </row>
    <row r="258">
      <c r="A258" s="61" t="str">
        <f>DATA!A257</f>
        <v>TU Zvolen (TU.Zvolen)</v>
      </c>
      <c r="B258" s="97" t="str">
        <f>DATA!C257&amp;" - "&amp;DATA!B257</f>
        <v>Dizajnér - EM3</v>
      </c>
      <c r="C258" s="84">
        <f>SUM(D258:I258)</f>
        <v>7</v>
      </c>
      <c r="D258" s="13">
        <v>0</v>
      </c>
      <c r="E258" s="13">
        <v>0</v>
      </c>
      <c r="F258" s="13">
        <v>7</v>
      </c>
      <c r="G258" s="13">
        <v>0</v>
      </c>
      <c r="H258" s="13">
        <v>0</v>
      </c>
      <c r="I258" s="13">
        <v>0</v>
      </c>
      <c r="J258" s="84">
        <f>SUM(K258:S258)</f>
        <v>0</v>
      </c>
      <c r="K258" s="13">
        <v>0</v>
      </c>
      <c r="L258" s="13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84">
        <f>SUM(U258:AC258)</f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s="84">
        <v>0</v>
      </c>
      <c r="AE258" s="89">
        <f>SUM(C258,J258,T258,AD258,)</f>
        <v>7</v>
      </c>
    </row>
    <row r="259">
      <c r="A259" s="61" t="str">
        <f>DATA!A258</f>
        <v>TU Zvolen (TU.Zvolen)</v>
      </c>
      <c r="B259" s="97" t="str">
        <f>DATA!C258&amp;" - "&amp;DATA!B258</f>
        <v>Kurátor výstavy - EM3</v>
      </c>
      <c r="C259" s="84">
        <f>SUM(D259:I259)</f>
        <v>1.83</v>
      </c>
      <c r="D259" s="13">
        <v>0</v>
      </c>
      <c r="E259" s="13">
        <v>0</v>
      </c>
      <c r="F259" s="13">
        <v>1.83</v>
      </c>
      <c r="G259" s="13">
        <v>0</v>
      </c>
      <c r="H259" s="13">
        <v>0</v>
      </c>
      <c r="I259" s="13">
        <v>0</v>
      </c>
      <c r="J259" s="84">
        <f>SUM(K259:S259)</f>
        <v>0</v>
      </c>
      <c r="K259" s="13">
        <v>0</v>
      </c>
      <c r="L259" s="13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84">
        <f>SUM(U259:AC259)</f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s="84">
        <v>0</v>
      </c>
      <c r="AE259" s="89">
        <f>SUM(C259,J259,T259,AD259,)</f>
        <v>1.83</v>
      </c>
    </row>
    <row r="260">
      <c r="A260" s="61" t="str">
        <f>DATA!A259</f>
        <v>TU Zvolen (TU.Zvolen)</v>
      </c>
      <c r="B260" s="97" t="str">
        <f>DATA!C259&amp;" - "&amp;DATA!B259</f>
        <v>Architekt - I</v>
      </c>
      <c r="C260" s="84">
        <f>SUM(D260:I260)</f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84">
        <f>SUM(K260:S260)</f>
        <v>0</v>
      </c>
      <c r="K260" s="13">
        <v>0</v>
      </c>
      <c r="L260" s="13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84">
        <f>SUM(U260:AC260)</f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s="84">
        <v>2.5</v>
      </c>
      <c r="AE260" s="89">
        <f>SUM(C260,J260,T260,AD260,)</f>
        <v>2.5</v>
      </c>
    </row>
    <row r="261">
      <c r="A261" s="61" t="str">
        <f>DATA!A260</f>
        <v>TU Zvolen (TU.Zvolen)</v>
      </c>
      <c r="B261" s="97" t="str">
        <f>DATA!C260&amp;" - "&amp;DATA!B260</f>
        <v>Dizajnér - SM1</v>
      </c>
      <c r="C261" s="84">
        <f>SUM(D261:I261)</f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84">
        <f>SUM(K261:S261)</f>
        <v>0</v>
      </c>
      <c r="K261" s="13">
        <v>0</v>
      </c>
      <c r="L261" s="13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84">
        <f>SUM(U261:AC261)</f>
        <v>1</v>
      </c>
      <c r="U261">
        <v>1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s="84">
        <v>0</v>
      </c>
      <c r="AE261" s="89">
        <f>SUM(C261,J261,T261,AD261,)</f>
        <v>1</v>
      </c>
    </row>
    <row r="262">
      <c r="A262" s="61" t="str">
        <f>DATA!A261</f>
        <v>TU Zvolen (TU.Zvolen)</v>
      </c>
      <c r="B262" s="97" t="str">
        <f>DATA!C261&amp;" - "&amp;DATA!B261</f>
        <v>Dizajnér - SM2</v>
      </c>
      <c r="C262" s="84">
        <f>SUM(D262:I262)</f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84">
        <f>SUM(K262:S262)</f>
        <v>0</v>
      </c>
      <c r="K262" s="13">
        <v>0</v>
      </c>
      <c r="L262" s="13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84">
        <f>SUM(U262:AC262)</f>
        <v>2</v>
      </c>
      <c r="U262">
        <v>0</v>
      </c>
      <c r="V262">
        <v>2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s="84">
        <v>0</v>
      </c>
      <c r="AE262" s="89">
        <f>SUM(C262,J262,T262,AD262,)</f>
        <v>2</v>
      </c>
    </row>
    <row r="263">
      <c r="A263" s="61" t="str">
        <f>DATA!A262</f>
        <v>TU Zvolen (TU.Zvolen)</v>
      </c>
      <c r="B263" s="97" t="str">
        <f>DATA!C262&amp;" - "&amp;DATA!B262</f>
        <v>Kurátor výstavy - SM2</v>
      </c>
      <c r="C263" s="84">
        <f>SUM(D263:I263)</f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84">
        <f>SUM(K263:S263)</f>
        <v>0</v>
      </c>
      <c r="K263" s="13">
        <v>0</v>
      </c>
      <c r="L263" s="1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84">
        <f>SUM(U263:AC263)</f>
        <v>0.1</v>
      </c>
      <c r="U263">
        <v>0</v>
      </c>
      <c r="V263">
        <v>0.1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s="84">
        <v>0</v>
      </c>
      <c r="AE263" s="89">
        <f>SUM(C263,J263,T263,AD263,)</f>
        <v>0.1</v>
      </c>
    </row>
    <row r="264">
      <c r="A264" s="61" t="str">
        <f>DATA!A263</f>
        <v>TU Zvolen (TU.Zvolen)</v>
      </c>
      <c r="B264" s="97" t="str">
        <f>DATA!C263&amp;" - "&amp;DATA!B263</f>
        <v>Dizajnér - SM3</v>
      </c>
      <c r="C264" s="84">
        <f>SUM(D264:I264)</f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84">
        <f>SUM(K264:S264)</f>
        <v>0</v>
      </c>
      <c r="K264" s="13">
        <v>0</v>
      </c>
      <c r="L264" s="13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84">
        <f>SUM(U264:AC264)</f>
        <v>2.5</v>
      </c>
      <c r="U264">
        <v>0</v>
      </c>
      <c r="V264">
        <v>0</v>
      </c>
      <c r="W264">
        <v>2.5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s="84">
        <v>0</v>
      </c>
      <c r="AE264" s="89">
        <f>SUM(C264,J264,T264,AD264,)</f>
        <v>2.5</v>
      </c>
    </row>
    <row r="265">
      <c r="A265" s="61" t="str">
        <f>DATA!A264</f>
        <v>TU Zvolen (TU.Zvolen)</v>
      </c>
      <c r="B265" s="97" t="str">
        <f>DATA!C264&amp;" - "&amp;DATA!B264</f>
        <v>Kurátor výstavy - SM3</v>
      </c>
      <c r="C265" s="84">
        <f>SUM(D265:I265)</f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84">
        <f>SUM(K265:S265)</f>
        <v>0</v>
      </c>
      <c r="K265" s="13">
        <v>0</v>
      </c>
      <c r="L265" s="13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84">
        <f>SUM(U265:AC265)</f>
        <v>1</v>
      </c>
      <c r="U265">
        <v>0</v>
      </c>
      <c r="V265">
        <v>0</v>
      </c>
      <c r="W265">
        <v>1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s="84">
        <v>0</v>
      </c>
      <c r="AE265" s="89">
        <f>SUM(C265,J265,T265,AD265,)</f>
        <v>1</v>
      </c>
    </row>
    <row r="266">
      <c r="A266" s="61" t="str">
        <f>DATA!A265</f>
        <v>TU Zvolen (TU.Zvolen)</v>
      </c>
      <c r="B266" s="97" t="str">
        <f>DATA!C265&amp;" - "&amp;DATA!B265</f>
        <v>Architekt - SN2</v>
      </c>
      <c r="C266" s="84">
        <f>SUM(D266:I266)</f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84">
        <f>SUM(K266:S266)</f>
        <v>0</v>
      </c>
      <c r="K266" s="13">
        <v>0</v>
      </c>
      <c r="L266" s="13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84">
        <f>SUM(U266:AC266)</f>
        <v>1</v>
      </c>
      <c r="U266">
        <v>0</v>
      </c>
      <c r="V266">
        <v>0</v>
      </c>
      <c r="W266">
        <v>0</v>
      </c>
      <c r="X266">
        <v>0</v>
      </c>
      <c r="Y266">
        <v>1</v>
      </c>
      <c r="Z266">
        <v>0</v>
      </c>
      <c r="AA266">
        <v>0</v>
      </c>
      <c r="AB266">
        <v>0</v>
      </c>
      <c r="AC266">
        <v>0</v>
      </c>
      <c r="AD266" s="84">
        <v>0</v>
      </c>
      <c r="AE266" s="89">
        <f>SUM(C266,J266,T266,AD266,)</f>
        <v>1</v>
      </c>
    </row>
    <row r="267">
      <c r="A267" s="61" t="str">
        <f>DATA!A266</f>
        <v>TU Zvolen (TU.Zvolen)</v>
      </c>
      <c r="B267" s="97" t="str">
        <f>DATA!C266&amp;" - "&amp;DATA!B266</f>
        <v>Dizajnér - SN2</v>
      </c>
      <c r="C267" s="84">
        <f>SUM(D267:I267)</f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84">
        <f>SUM(K267:S267)</f>
        <v>0</v>
      </c>
      <c r="K267" s="13">
        <v>0</v>
      </c>
      <c r="L267" s="13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84">
        <f>SUM(U267:AC267)</f>
        <v>2</v>
      </c>
      <c r="U267">
        <v>0</v>
      </c>
      <c r="V267">
        <v>0</v>
      </c>
      <c r="W267">
        <v>0</v>
      </c>
      <c r="X267">
        <v>0</v>
      </c>
      <c r="Y267">
        <v>2</v>
      </c>
      <c r="Z267">
        <v>0</v>
      </c>
      <c r="AA267">
        <v>0</v>
      </c>
      <c r="AB267">
        <v>0</v>
      </c>
      <c r="AC267">
        <v>0</v>
      </c>
      <c r="AD267" s="84">
        <v>0</v>
      </c>
      <c r="AE267" s="89">
        <f>SUM(C267,J267,T267,AD267,)</f>
        <v>2</v>
      </c>
    </row>
    <row r="268">
      <c r="A268" s="61" t="str">
        <f>DATA!A267</f>
        <v>TU Zvolen (TU.Zvolen)</v>
      </c>
      <c r="B268" s="97" t="str">
        <f>DATA!C267&amp;" - "&amp;DATA!B267</f>
        <v>Kurátor výstavy - SN3</v>
      </c>
      <c r="C268" s="84">
        <f>SUM(D268:I268)</f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84">
        <f>SUM(K268:S268)</f>
        <v>0</v>
      </c>
      <c r="K268" s="13">
        <v>0</v>
      </c>
      <c r="L268" s="13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84">
        <f>SUM(U268:AC268)</f>
        <v>1.1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1.1</v>
      </c>
      <c r="AA268">
        <v>0</v>
      </c>
      <c r="AB268">
        <v>0</v>
      </c>
      <c r="AC268">
        <v>0</v>
      </c>
      <c r="AD268" s="84">
        <v>0</v>
      </c>
      <c r="AE268" s="89">
        <f>SUM(C268,J268,T268,AD268,)</f>
        <v>1.1</v>
      </c>
    </row>
    <row r="269">
      <c r="A269" s="61" t="str">
        <f>DATA!A268</f>
        <v>TU Zvolen (TU.Zvolen)</v>
      </c>
      <c r="B269" s="97" t="str">
        <f>DATA!C268&amp;" - "&amp;DATA!B268</f>
        <v>Dizajnér - SR1</v>
      </c>
      <c r="C269" s="84">
        <f>SUM(D269:I269)</f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84">
        <f>SUM(K269:S269)</f>
        <v>0</v>
      </c>
      <c r="K269" s="13">
        <v>0</v>
      </c>
      <c r="L269" s="13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 s="84">
        <f>SUM(U269:AC269)</f>
        <v>0.5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0.5</v>
      </c>
      <c r="AB269">
        <v>0</v>
      </c>
      <c r="AC269">
        <v>0</v>
      </c>
      <c r="AD269" s="84">
        <v>0</v>
      </c>
      <c r="AE269" s="89">
        <f>SUM(C269,J269,T269,AD269,)</f>
        <v>0.5</v>
      </c>
    </row>
    <row r="270">
      <c r="A270" s="61" t="str">
        <f>DATA!A269</f>
        <v>TU Zvolen (TU.Zvolen)</v>
      </c>
      <c r="B270" s="97" t="str">
        <f>DATA!C269&amp;" - "&amp;DATA!B269</f>
        <v>Architekt - SR2</v>
      </c>
      <c r="C270" s="84">
        <f>SUM(D270:I270)</f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84">
        <f>SUM(K270:S270)</f>
        <v>0</v>
      </c>
      <c r="K270" s="13">
        <v>0</v>
      </c>
      <c r="L270" s="13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 s="84">
        <f>SUM(U270:AC270)</f>
        <v>0.4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0.4</v>
      </c>
      <c r="AC270">
        <v>0</v>
      </c>
      <c r="AD270" s="84">
        <v>0</v>
      </c>
      <c r="AE270" s="89">
        <f>SUM(C270,J270,T270,AD270,)</f>
        <v>0.4</v>
      </c>
    </row>
    <row r="271">
      <c r="A271" s="61" t="str">
        <f>DATA!A270</f>
        <v>TU Zvolen (TU.Zvolen)</v>
      </c>
      <c r="B271" s="97" t="str">
        <f>DATA!C270&amp;" - "&amp;DATA!B270</f>
        <v>Dizajnér - SR2</v>
      </c>
      <c r="C271" s="84">
        <f>SUM(D271:I271)</f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84">
        <f>SUM(K271:S271)</f>
        <v>0</v>
      </c>
      <c r="K271" s="13">
        <v>0</v>
      </c>
      <c r="L271" s="13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84">
        <f>SUM(U271:AC271)</f>
        <v>2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2</v>
      </c>
      <c r="AC271">
        <v>0</v>
      </c>
      <c r="AD271" s="84">
        <v>0</v>
      </c>
      <c r="AE271" s="89">
        <f>SUM(C271,J271,T271,AD271,)</f>
        <v>2</v>
      </c>
    </row>
    <row r="272">
      <c r="A272" s="61" t="str">
        <f>DATA!A271</f>
        <v>TU Zvolen (TU.Zvolen)</v>
      </c>
      <c r="B272" s="97" t="str">
        <f>DATA!C271&amp;" - "&amp;DATA!B271</f>
        <v>Architekt - SR3</v>
      </c>
      <c r="C272" s="84">
        <f>SUM(D272:I272)</f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84">
        <f>SUM(K272:S272)</f>
        <v>0</v>
      </c>
      <c r="K272" s="13">
        <v>0</v>
      </c>
      <c r="L272" s="13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84">
        <f>SUM(U272:AC272)</f>
        <v>3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3</v>
      </c>
      <c r="AD272" s="84">
        <v>0</v>
      </c>
      <c r="AE272" s="89">
        <f>SUM(C272,J272,T272,AD272,)</f>
        <v>3</v>
      </c>
    </row>
    <row r="273">
      <c r="A273" s="61" t="str">
        <f>DATA!A272</f>
        <v>TU Zvolen (TU.Zvolen)</v>
      </c>
      <c r="B273" s="97" t="str">
        <f>DATA!C272&amp;" - "&amp;DATA!B272</f>
        <v>Dizajnér - SR3</v>
      </c>
      <c r="C273" s="84">
        <f>SUM(D273:I273)</f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84">
        <f>SUM(K273:S273)</f>
        <v>0</v>
      </c>
      <c r="K273" s="13">
        <v>0</v>
      </c>
      <c r="L273" s="1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84">
        <f>SUM(U273:AC273)</f>
        <v>2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2</v>
      </c>
      <c r="AD273" s="84">
        <v>0</v>
      </c>
      <c r="AE273" s="89">
        <f>SUM(C273,J273,T273,AD273,)</f>
        <v>2</v>
      </c>
    </row>
    <row r="274">
      <c r="A274" s="61" t="str">
        <f>DATA!A273</f>
        <v>TU Zvolen (TU.Zvolen)</v>
      </c>
      <c r="B274" s="97" t="str">
        <f>DATA!C273&amp;" - "&amp;DATA!B273</f>
        <v>Dizajnér - ZM1</v>
      </c>
      <c r="C274" s="84">
        <f>SUM(D274:I274)</f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84">
        <f>SUM(K274:S274)</f>
        <v>0.5</v>
      </c>
      <c r="K274" s="13">
        <v>0.5</v>
      </c>
      <c r="L274" s="13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84">
        <f>SUM(U274:AC274)</f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s="84">
        <v>0</v>
      </c>
      <c r="AE274" s="89">
        <f>SUM(C274,J274,T274,AD274,)</f>
        <v>0.5</v>
      </c>
    </row>
    <row r="275">
      <c r="A275" s="61" t="str">
        <f>DATA!A274</f>
        <v>TU Zvolen (TU.Zvolen)</v>
      </c>
      <c r="B275" s="97" t="str">
        <f>DATA!C274&amp;" - "&amp;DATA!B274</f>
        <v>Dizajnér - ZM3</v>
      </c>
      <c r="C275" s="84">
        <f>SUM(D275:I275)</f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84">
        <f>SUM(K275:S275)</f>
        <v>5</v>
      </c>
      <c r="K275" s="13">
        <v>0</v>
      </c>
      <c r="L275" s="13">
        <v>0</v>
      </c>
      <c r="M275">
        <v>5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84">
        <f>SUM(U275:AC275)</f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s="84">
        <v>0</v>
      </c>
      <c r="AE275" s="89">
        <f>SUM(C275,J275,T275,AD275,)</f>
        <v>5</v>
      </c>
    </row>
    <row r="276">
      <c r="A276" s="61" t="str">
        <f>DATA!A275</f>
        <v>VŠMU (VSMU)</v>
      </c>
      <c r="B276" s="97" t="str">
        <f>DATA!C275&amp;" - "&amp;DATA!B275</f>
        <v>Asistent réžie - EM1</v>
      </c>
      <c r="C276" s="84">
        <f>SUM(D276:I276)</f>
        <v>1.5</v>
      </c>
      <c r="D276" s="13">
        <v>1.5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84">
        <f>SUM(K276:S276)</f>
        <v>0</v>
      </c>
      <c r="K276" s="13">
        <v>0</v>
      </c>
      <c r="L276" s="13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84">
        <f>SUM(U276:AC276)</f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s="84">
        <v>0</v>
      </c>
      <c r="AE276" s="89">
        <f>SUM(C276,J276,T276,AD276,)</f>
        <v>1.5</v>
      </c>
    </row>
    <row r="277">
      <c r="A277" s="61" t="str">
        <f>DATA!A276</f>
        <v>VŠMU (VSMU)</v>
      </c>
      <c r="B277" s="97" t="str">
        <f>DATA!C276&amp;" - "&amp;DATA!B276</f>
        <v>Asistent zvuku - EM1</v>
      </c>
      <c r="C277" s="84">
        <f>SUM(D277:I277)</f>
        <v>0.2</v>
      </c>
      <c r="D277" s="13">
        <v>0.2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84">
        <f>SUM(K277:S277)</f>
        <v>0</v>
      </c>
      <c r="K277" s="13">
        <v>0</v>
      </c>
      <c r="L277" s="13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84">
        <f>SUM(U277:AC277)</f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s="84">
        <v>0</v>
      </c>
      <c r="AE277" s="89">
        <f>SUM(C277,J277,T277,AD277,)</f>
        <v>0.2</v>
      </c>
    </row>
    <row r="278">
      <c r="A278" s="61" t="str">
        <f>DATA!A277</f>
        <v>VŠMU (VSMU)</v>
      </c>
      <c r="B278" s="97" t="str">
        <f>DATA!C277&amp;" - "&amp;DATA!B277</f>
        <v>Autor dramatického diela - EM1</v>
      </c>
      <c r="C278" s="84">
        <f>SUM(D278:I278)</f>
        <v>1</v>
      </c>
      <c r="D278" s="13">
        <v>1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84">
        <f>SUM(K278:S278)</f>
        <v>0</v>
      </c>
      <c r="K278" s="13">
        <v>0</v>
      </c>
      <c r="L278" s="13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84">
        <f>SUM(U278:AC278)</f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s="84">
        <v>0</v>
      </c>
      <c r="AE278" s="89">
        <f>SUM(C278,J278,T278,AD278,)</f>
        <v>1</v>
      </c>
    </row>
    <row r="279">
      <c r="A279" s="61" t="str">
        <f>DATA!A278</f>
        <v>VŠMU (VSMU)</v>
      </c>
      <c r="B279" s="97" t="str">
        <f>DATA!C278&amp;" - "&amp;DATA!B278</f>
        <v>Autor námetu - EM1</v>
      </c>
      <c r="C279" s="84">
        <f>SUM(D279:I279)</f>
        <v>2</v>
      </c>
      <c r="D279" s="13">
        <v>2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84">
        <f>SUM(K279:S279)</f>
        <v>0</v>
      </c>
      <c r="K279" s="13">
        <v>0</v>
      </c>
      <c r="L279" s="13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84">
        <f>SUM(U279:AC279)</f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s="84">
        <v>0</v>
      </c>
      <c r="AE279" s="89">
        <f>SUM(C279,J279,T279,AD279,)</f>
        <v>2</v>
      </c>
    </row>
    <row r="280">
      <c r="A280" s="61" t="str">
        <f>DATA!A279</f>
        <v>VŠMU (VSMU)</v>
      </c>
      <c r="B280" s="97" t="str">
        <f>DATA!C279&amp;" - "&amp;DATA!B279</f>
        <v>Autor pohybovej spolupráce - EM1</v>
      </c>
      <c r="C280" s="84">
        <f>SUM(D280:I280)</f>
        <v>2</v>
      </c>
      <c r="D280" s="13">
        <v>2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84">
        <f>SUM(K280:S280)</f>
        <v>0</v>
      </c>
      <c r="K280" s="13">
        <v>0</v>
      </c>
      <c r="L280" s="13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84">
        <f>SUM(U280:AC280)</f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s="84">
        <v>0</v>
      </c>
      <c r="AE280" s="89">
        <f>SUM(C280,J280,T280,AD280,)</f>
        <v>2</v>
      </c>
    </row>
    <row r="281">
      <c r="A281" s="61" t="str">
        <f>DATA!A280</f>
        <v>VŠMU (VSMU)</v>
      </c>
      <c r="B281" s="97" t="str">
        <f>DATA!C280&amp;" - "&amp;DATA!B280</f>
        <v>Autor scenára - EM1</v>
      </c>
      <c r="C281" s="84">
        <f>SUM(D281:I281)</f>
        <v>2.5</v>
      </c>
      <c r="D281" s="13">
        <v>2.5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84">
        <f>SUM(K281:S281)</f>
        <v>0</v>
      </c>
      <c r="K281" s="13">
        <v>0</v>
      </c>
      <c r="L281" s="13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84">
        <f>SUM(U281:AC281)</f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s="84">
        <v>0</v>
      </c>
      <c r="AE281" s="89">
        <f>SUM(C281,J281,T281,AD281,)</f>
        <v>2.5</v>
      </c>
    </row>
    <row r="282">
      <c r="A282" s="61" t="str">
        <f>DATA!A281</f>
        <v>VŠMU (VSMU)</v>
      </c>
      <c r="B282" s="97" t="str">
        <f>DATA!C281&amp;" - "&amp;DATA!B281</f>
        <v>Autor svetelného dizajnu - EM1</v>
      </c>
      <c r="C282" s="84">
        <f>SUM(D282:I282)</f>
        <v>1</v>
      </c>
      <c r="D282" s="13">
        <v>1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84">
        <f>SUM(K282:S282)</f>
        <v>0</v>
      </c>
      <c r="K282" s="13">
        <v>0</v>
      </c>
      <c r="L282" s="13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84">
        <f>SUM(U282:AC282)</f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 s="84">
        <v>0</v>
      </c>
      <c r="AE282" s="89">
        <f>SUM(C282,J282,T282,AD282,)</f>
        <v>1</v>
      </c>
    </row>
    <row r="283">
      <c r="A283" s="61" t="str">
        <f>DATA!A282</f>
        <v>VŠMU (VSMU)</v>
      </c>
      <c r="B283" s="97" t="str">
        <f>DATA!C282&amp;" - "&amp;DATA!B282</f>
        <v>Dramaturg - EM1</v>
      </c>
      <c r="C283" s="84">
        <f>SUM(D283:I283)</f>
        <v>4.5</v>
      </c>
      <c r="D283" s="13">
        <v>4.5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84">
        <f>SUM(K283:S283)</f>
        <v>0</v>
      </c>
      <c r="K283" s="13">
        <v>0</v>
      </c>
      <c r="L283" s="1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84">
        <f>SUM(U283:AC283)</f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s="84">
        <v>0</v>
      </c>
      <c r="AE283" s="89">
        <f>SUM(C283,J283,T283,AD283,)</f>
        <v>4.5</v>
      </c>
    </row>
    <row r="284">
      <c r="A284" s="61" t="str">
        <f>DATA!A283</f>
        <v>VŠMU (VSMU)</v>
      </c>
      <c r="B284" s="97" t="str">
        <f>DATA!C283&amp;" - "&amp;DATA!B283</f>
        <v>Dramaturg - EM1</v>
      </c>
      <c r="C284" s="84">
        <f>SUM(D284:I284)</f>
        <v>1.7</v>
      </c>
      <c r="D284" s="13">
        <v>1.7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84">
        <f>SUM(K284:S284)</f>
        <v>0</v>
      </c>
      <c r="K284" s="13">
        <v>0</v>
      </c>
      <c r="L284" s="13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84">
        <f>SUM(U284:AC284)</f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s="84">
        <v>0</v>
      </c>
      <c r="AE284" s="89">
        <f>SUM(C284,J284,T284,AD284,)</f>
        <v>1.7</v>
      </c>
    </row>
    <row r="285">
      <c r="A285" s="61" t="str">
        <f>DATA!A284</f>
        <v>VŠMU (VSMU)</v>
      </c>
      <c r="B285" s="97" t="str">
        <f>DATA!C284&amp;" - "&amp;DATA!B284</f>
        <v>Dramaturg projektu - EM1</v>
      </c>
      <c r="C285" s="84">
        <f>SUM(D285:I285)</f>
        <v>0.5</v>
      </c>
      <c r="D285" s="13">
        <v>0.5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84">
        <f>SUM(K285:S285)</f>
        <v>0</v>
      </c>
      <c r="K285" s="13">
        <v>0</v>
      </c>
      <c r="L285" s="13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84">
        <f>SUM(U285:AC285)</f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s="84">
        <v>0</v>
      </c>
      <c r="AE285" s="89">
        <f>SUM(C285,J285,T285,AD285,)</f>
        <v>0.5</v>
      </c>
    </row>
    <row r="286">
      <c r="A286" s="61" t="str">
        <f>DATA!A285</f>
        <v>VŠMU (VSMU)</v>
      </c>
      <c r="B286" s="97" t="str">
        <f>DATA!C285&amp;" - "&amp;DATA!B285</f>
        <v>Herec v hlavnej úlohe - EM1</v>
      </c>
      <c r="C286" s="84">
        <f>SUM(D286:I286)</f>
        <v>1.375</v>
      </c>
      <c r="D286" s="13">
        <v>1.375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84">
        <f>SUM(K286:S286)</f>
        <v>0</v>
      </c>
      <c r="K286" s="13">
        <v>0</v>
      </c>
      <c r="L286" s="13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84">
        <f>SUM(U286:AC286)</f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s="84">
        <v>0</v>
      </c>
      <c r="AE286" s="89">
        <f>SUM(C286,J286,T286,AD286,)</f>
        <v>1.375</v>
      </c>
    </row>
    <row r="287">
      <c r="A287" s="61" t="str">
        <f>DATA!A286</f>
        <v>VŠMU (VSMU)</v>
      </c>
      <c r="B287" s="97" t="str">
        <f>DATA!C286&amp;" - "&amp;DATA!B286</f>
        <v>Herec v hlavnej úlohe - EM1</v>
      </c>
      <c r="C287" s="84">
        <f>SUM(D287:I287)</f>
        <v>0.6</v>
      </c>
      <c r="D287" s="13">
        <v>0.6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84">
        <f>SUM(K287:S287)</f>
        <v>0</v>
      </c>
      <c r="K287" s="13">
        <v>0</v>
      </c>
      <c r="L287" s="13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84">
        <f>SUM(U287:AC287)</f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s="84">
        <v>0</v>
      </c>
      <c r="AE287" s="89">
        <f>SUM(C287,J287,T287,AD287,)</f>
        <v>0.6</v>
      </c>
    </row>
    <row r="288">
      <c r="A288" s="61" t="str">
        <f>DATA!A287</f>
        <v>VŠMU (VSMU)</v>
      </c>
      <c r="B288" s="97" t="str">
        <f>DATA!C287&amp;" - "&amp;DATA!B287</f>
        <v>Herec vo vedľajšej úlohe - EM1</v>
      </c>
      <c r="C288" s="84">
        <f>SUM(D288:I288)</f>
        <v>0.23612</v>
      </c>
      <c r="D288" s="13">
        <v>0.23612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84">
        <f>SUM(K288:S288)</f>
        <v>0</v>
      </c>
      <c r="K288" s="13">
        <v>0</v>
      </c>
      <c r="L288" s="13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84">
        <f>SUM(U288:AC288)</f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s="84">
        <v>0</v>
      </c>
      <c r="AE288" s="89">
        <f>SUM(C288,J288,T288,AD288,)</f>
        <v>0.23612</v>
      </c>
    </row>
    <row r="289">
      <c r="A289" s="61" t="str">
        <f>DATA!A288</f>
        <v>VŠMU (VSMU)</v>
      </c>
      <c r="B289" s="97" t="str">
        <f>DATA!C288&amp;" - "&amp;DATA!B288</f>
        <v>Choreograf - EM1</v>
      </c>
      <c r="C289" s="84">
        <f>SUM(D289:I289)</f>
        <v>1</v>
      </c>
      <c r="D289" s="13">
        <v>1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84">
        <f>SUM(K289:S289)</f>
        <v>0</v>
      </c>
      <c r="K289" s="13">
        <v>0</v>
      </c>
      <c r="L289" s="13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84">
        <f>SUM(U289:AC289)</f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s="84">
        <v>0</v>
      </c>
      <c r="AE289" s="89">
        <f>SUM(C289,J289,T289,AD289,)</f>
        <v>1</v>
      </c>
    </row>
    <row r="290">
      <c r="A290" s="61" t="str">
        <f>DATA!A289</f>
        <v>VŠMU (VSMU)</v>
      </c>
      <c r="B290" s="97" t="str">
        <f>DATA!C289&amp;" - "&amp;DATA!B289</f>
        <v>Inštrumentalista - EM1</v>
      </c>
      <c r="C290" s="84">
        <f>SUM(D290:I290)</f>
        <v>0.04</v>
      </c>
      <c r="D290" s="13">
        <v>0.04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84">
        <f>SUM(K290:S290)</f>
        <v>0</v>
      </c>
      <c r="K290" s="13">
        <v>0</v>
      </c>
      <c r="L290" s="13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84">
        <f>SUM(U290:AC290)</f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s="84">
        <v>0</v>
      </c>
      <c r="AE290" s="89">
        <f>SUM(C290,J290,T290,AD290,)</f>
        <v>0.04</v>
      </c>
    </row>
    <row r="291">
      <c r="A291" s="61" t="str">
        <f>DATA!A290</f>
        <v>VŠMU (VSMU)</v>
      </c>
      <c r="B291" s="97" t="str">
        <f>DATA!C290&amp;" - "&amp;DATA!B290</f>
        <v>Kameraman - EM1</v>
      </c>
      <c r="C291" s="84">
        <f>SUM(D291:I291)</f>
        <v>0.33334</v>
      </c>
      <c r="D291" s="13">
        <v>0.33334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84">
        <f>SUM(K291:S291)</f>
        <v>0</v>
      </c>
      <c r="K291" s="13">
        <v>0</v>
      </c>
      <c r="L291" s="13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84">
        <f>SUM(U291:AC291)</f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s="84">
        <v>0</v>
      </c>
      <c r="AE291" s="89">
        <f>SUM(C291,J291,T291,AD291,)</f>
        <v>0.33334</v>
      </c>
    </row>
    <row r="292">
      <c r="A292" s="61" t="str">
        <f>DATA!A291</f>
        <v>VŠMU (VSMU)</v>
      </c>
      <c r="B292" s="97" t="str">
        <f>DATA!C291&amp;" - "&amp;DATA!B291</f>
        <v>Majster zvuku - EM1</v>
      </c>
      <c r="C292" s="84">
        <f>SUM(D292:I292)</f>
        <v>0.5</v>
      </c>
      <c r="D292" s="13">
        <v>0.5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84">
        <f>SUM(K292:S292)</f>
        <v>0</v>
      </c>
      <c r="K292" s="13">
        <v>0</v>
      </c>
      <c r="L292" s="13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84">
        <f>SUM(U292:AC292)</f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s="84">
        <v>0</v>
      </c>
      <c r="AE292" s="89">
        <f>SUM(C292,J292,T292,AD292,)</f>
        <v>0.5</v>
      </c>
    </row>
    <row r="293">
      <c r="A293" s="61" t="str">
        <f>DATA!A292</f>
        <v>VŠMU (VSMU)</v>
      </c>
      <c r="B293" s="97" t="str">
        <f>DATA!C292&amp;" - "&amp;DATA!B292</f>
        <v>Producent - EM1</v>
      </c>
      <c r="C293" s="84">
        <f>SUM(D293:I293)</f>
        <v>1.77779</v>
      </c>
      <c r="D293" s="13">
        <v>1.77779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84">
        <f>SUM(K293:S293)</f>
        <v>0</v>
      </c>
      <c r="K293" s="13">
        <v>0</v>
      </c>
      <c r="L293" s="1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84">
        <f>SUM(U293:AC293)</f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s="84">
        <v>0</v>
      </c>
      <c r="AE293" s="89">
        <f>SUM(C293,J293,T293,AD293,)</f>
        <v>1.77779</v>
      </c>
    </row>
    <row r="294">
      <c r="A294" s="61" t="str">
        <f>DATA!A293</f>
        <v>VŠMU (VSMU)</v>
      </c>
      <c r="B294" s="97" t="str">
        <f>DATA!C293&amp;" - "&amp;DATA!B293</f>
        <v>Producent VFX - EM1</v>
      </c>
      <c r="C294" s="84">
        <f>SUM(D294:I294)</f>
        <v>2</v>
      </c>
      <c r="D294" s="13">
        <v>2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84">
        <f>SUM(K294:S294)</f>
        <v>0</v>
      </c>
      <c r="K294" s="13">
        <v>0</v>
      </c>
      <c r="L294" s="13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84">
        <f>SUM(U294:AC294)</f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s="84">
        <v>0</v>
      </c>
      <c r="AE294" s="89">
        <f>SUM(C294,J294,T294,AD294,)</f>
        <v>2</v>
      </c>
    </row>
    <row r="295">
      <c r="A295" s="61" t="str">
        <f>DATA!A294</f>
        <v>VŠMU (VSMU)</v>
      </c>
      <c r="B295" s="97" t="str">
        <f>DATA!C294&amp;" - "&amp;DATA!B294</f>
        <v>Režisér - EM1</v>
      </c>
      <c r="C295" s="84">
        <f>SUM(D295:I295)</f>
        <v>4</v>
      </c>
      <c r="D295" s="13">
        <v>4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84">
        <f>SUM(K295:S295)</f>
        <v>0</v>
      </c>
      <c r="K295" s="13">
        <v>0</v>
      </c>
      <c r="L295" s="13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84">
        <f>SUM(U295:AC295)</f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s="84">
        <v>0</v>
      </c>
      <c r="AE295" s="89">
        <f>SUM(C295,J295,T295,AD295,)</f>
        <v>4</v>
      </c>
    </row>
    <row r="296">
      <c r="A296" s="61" t="str">
        <f>DATA!A295</f>
        <v>VŠMU (VSMU)</v>
      </c>
      <c r="B296" s="97" t="str">
        <f>DATA!C295&amp;" - "&amp;DATA!B295</f>
        <v>Režisér - EM1</v>
      </c>
      <c r="C296" s="84">
        <f>SUM(D296:I296)</f>
        <v>3</v>
      </c>
      <c r="D296" s="13">
        <v>3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84">
        <f>SUM(K296:S296)</f>
        <v>0</v>
      </c>
      <c r="K296" s="13">
        <v>0</v>
      </c>
      <c r="L296" s="13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84">
        <f>SUM(U296:AC296)</f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s="84">
        <v>0</v>
      </c>
      <c r="AE296" s="89">
        <f>SUM(C296,J296,T296,AD296,)</f>
        <v>3</v>
      </c>
    </row>
    <row r="297">
      <c r="A297" s="61" t="str">
        <f>DATA!A296</f>
        <v>VŠMU (VSMU)</v>
      </c>
      <c r="B297" s="97" t="str">
        <f>DATA!C296&amp;" - "&amp;DATA!B296</f>
        <v>Spevák - sólista - EM1</v>
      </c>
      <c r="C297" s="84">
        <f>SUM(D297:I297)</f>
        <v>1.48436</v>
      </c>
      <c r="D297" s="13">
        <v>1.48436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84">
        <f>SUM(K297:S297)</f>
        <v>0</v>
      </c>
      <c r="K297" s="13">
        <v>0</v>
      </c>
      <c r="L297" s="13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84">
        <f>SUM(U297:AC297)</f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s="84">
        <v>0</v>
      </c>
      <c r="AE297" s="89">
        <f>SUM(C297,J297,T297,AD297,)</f>
        <v>1.48436</v>
      </c>
    </row>
    <row r="298">
      <c r="A298" s="61" t="str">
        <f>DATA!A297</f>
        <v>VŠMU (VSMU)</v>
      </c>
      <c r="B298" s="97" t="str">
        <f>DATA!C297&amp;" - "&amp;DATA!B297</f>
        <v>Strihač - EM1</v>
      </c>
      <c r="C298" s="84">
        <f>SUM(D298:I298)</f>
        <v>1.5</v>
      </c>
      <c r="D298" s="13">
        <v>1.5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84">
        <f>SUM(K298:S298)</f>
        <v>0</v>
      </c>
      <c r="K298" s="13">
        <v>0</v>
      </c>
      <c r="L298" s="13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84">
        <f>SUM(U298:AC298)</f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s="84">
        <v>0</v>
      </c>
      <c r="AE298" s="89">
        <f>SUM(C298,J298,T298,AD298,)</f>
        <v>1.5</v>
      </c>
    </row>
    <row r="299">
      <c r="A299" s="61" t="str">
        <f>DATA!A298</f>
        <v>VŠMU (VSMU)</v>
      </c>
      <c r="B299" s="97" t="str">
        <f>DATA!C298&amp;" - "&amp;DATA!B298</f>
        <v>Supervízor vizuálnych efektov - EM1</v>
      </c>
      <c r="C299" s="84">
        <f>SUM(D299:I299)</f>
        <v>0.5</v>
      </c>
      <c r="D299" s="13">
        <v>0.5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84">
        <f>SUM(K299:S299)</f>
        <v>0</v>
      </c>
      <c r="K299" s="13">
        <v>0</v>
      </c>
      <c r="L299" s="13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84">
        <f>SUM(U299:AC299)</f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84">
        <v>0</v>
      </c>
      <c r="AE299" s="89">
        <f>SUM(C299,J299,T299,AD299,)</f>
        <v>0.5</v>
      </c>
    </row>
    <row r="300">
      <c r="A300" s="61" t="str">
        <f>DATA!A299</f>
        <v>VŠMU (VSMU)</v>
      </c>
      <c r="B300" s="97" t="str">
        <f>DATA!C299&amp;" - "&amp;DATA!B299</f>
        <v>Zbormajster - EM1</v>
      </c>
      <c r="C300" s="84">
        <f>SUM(D300:I300)</f>
        <v>1</v>
      </c>
      <c r="D300" s="13">
        <v>1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84">
        <f>SUM(K300:S300)</f>
        <v>0</v>
      </c>
      <c r="K300" s="13">
        <v>0</v>
      </c>
      <c r="L300" s="13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84">
        <f>SUM(U300:AC300)</f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s="84">
        <v>0</v>
      </c>
      <c r="AE300" s="89">
        <f>SUM(C300,J300,T300,AD300,)</f>
        <v>1</v>
      </c>
    </row>
    <row r="301">
      <c r="A301" s="61" t="str">
        <f>DATA!A300</f>
        <v>VŠMU (VSMU)</v>
      </c>
      <c r="B301" s="97" t="str">
        <f>DATA!C300&amp;" - "&amp;DATA!B300</f>
        <v>Zvukár - EM1</v>
      </c>
      <c r="C301" s="84">
        <f>SUM(D301:I301)</f>
        <v>1.58334</v>
      </c>
      <c r="D301" s="13">
        <v>1.58334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84">
        <f>SUM(K301:S301)</f>
        <v>0</v>
      </c>
      <c r="K301" s="13">
        <v>0</v>
      </c>
      <c r="L301" s="13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84">
        <f>SUM(U301:AC301)</f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s="84">
        <v>0</v>
      </c>
      <c r="AE301" s="89">
        <f>SUM(C301,J301,T301,AD301,)</f>
        <v>1.58334</v>
      </c>
    </row>
    <row r="302">
      <c r="A302" s="61" t="str">
        <f>DATA!A301</f>
        <v>VŠMU (VSMU)</v>
      </c>
      <c r="B302" s="97" t="str">
        <f>DATA!C301&amp;" - "&amp;DATA!B301</f>
        <v>Dramaturg - EM2</v>
      </c>
      <c r="C302" s="84">
        <f>SUM(D302:I302)</f>
        <v>1</v>
      </c>
      <c r="D302" s="13">
        <v>0</v>
      </c>
      <c r="E302" s="13">
        <v>1</v>
      </c>
      <c r="F302" s="13">
        <v>0</v>
      </c>
      <c r="G302" s="13">
        <v>0</v>
      </c>
      <c r="H302" s="13">
        <v>0</v>
      </c>
      <c r="I302" s="13">
        <v>0</v>
      </c>
      <c r="J302" s="84">
        <f>SUM(K302:S302)</f>
        <v>0</v>
      </c>
      <c r="K302" s="13">
        <v>0</v>
      </c>
      <c r="L302" s="13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84">
        <f>SUM(U302:AC302)</f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s="84">
        <v>0</v>
      </c>
      <c r="AE302" s="89">
        <f>SUM(C302,J302,T302,AD302,)</f>
        <v>1</v>
      </c>
    </row>
    <row r="303">
      <c r="A303" s="61" t="str">
        <f>DATA!A302</f>
        <v>VŠMU (VSMU)</v>
      </c>
      <c r="B303" s="97" t="str">
        <f>DATA!C302&amp;" - "&amp;DATA!B302</f>
        <v>Herec v hlavnej úlohe - EM2</v>
      </c>
      <c r="C303" s="84">
        <f>SUM(D303:I303)</f>
        <v>0.40012</v>
      </c>
      <c r="D303" s="13">
        <v>0</v>
      </c>
      <c r="E303" s="13">
        <v>0.40012</v>
      </c>
      <c r="F303" s="13">
        <v>0</v>
      </c>
      <c r="G303" s="13">
        <v>0</v>
      </c>
      <c r="H303" s="13">
        <v>0</v>
      </c>
      <c r="I303" s="13">
        <v>0</v>
      </c>
      <c r="J303" s="84">
        <f>SUM(K303:S303)</f>
        <v>0</v>
      </c>
      <c r="K303" s="13">
        <v>0</v>
      </c>
      <c r="L303" s="1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84">
        <f>SUM(U303:AC303)</f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s="84">
        <v>0</v>
      </c>
      <c r="AE303" s="89">
        <f>SUM(C303,J303,T303,AD303,)</f>
        <v>0.40012</v>
      </c>
    </row>
    <row r="304">
      <c r="A304" s="61" t="str">
        <f>DATA!A303</f>
        <v>VŠMU (VSMU)</v>
      </c>
      <c r="B304" s="97" t="str">
        <f>DATA!C303&amp;" - "&amp;DATA!B303</f>
        <v>Inštrumentalista - EM2</v>
      </c>
      <c r="C304" s="84">
        <f>SUM(D304:I304)</f>
        <v>0.01</v>
      </c>
      <c r="D304" s="13">
        <v>0</v>
      </c>
      <c r="E304" s="13">
        <v>0.01</v>
      </c>
      <c r="F304" s="13">
        <v>0</v>
      </c>
      <c r="G304" s="13">
        <v>0</v>
      </c>
      <c r="H304" s="13">
        <v>0</v>
      </c>
      <c r="I304" s="13">
        <v>0</v>
      </c>
      <c r="J304" s="84">
        <f>SUM(K304:S304)</f>
        <v>0</v>
      </c>
      <c r="K304" s="13">
        <v>0</v>
      </c>
      <c r="L304" s="13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84">
        <f>SUM(U304:AC304)</f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s="84">
        <v>0</v>
      </c>
      <c r="AE304" s="89">
        <f>SUM(C304,J304,T304,AD304,)</f>
        <v>0.01</v>
      </c>
    </row>
    <row r="305">
      <c r="A305" s="61" t="str">
        <f>DATA!A304</f>
        <v>VŠMU (VSMU)</v>
      </c>
      <c r="B305" s="97" t="str">
        <f>DATA!C304&amp;" - "&amp;DATA!B304</f>
        <v>Inštrumentalista - sólista - EM2</v>
      </c>
      <c r="C305" s="84">
        <f>SUM(D305:I305)</f>
        <v>0.2</v>
      </c>
      <c r="D305" s="13">
        <v>0</v>
      </c>
      <c r="E305" s="13">
        <v>0.2</v>
      </c>
      <c r="F305" s="13">
        <v>0</v>
      </c>
      <c r="G305" s="13">
        <v>0</v>
      </c>
      <c r="H305" s="13">
        <v>0</v>
      </c>
      <c r="I305" s="13">
        <v>0</v>
      </c>
      <c r="J305" s="84">
        <f>SUM(K305:S305)</f>
        <v>0</v>
      </c>
      <c r="K305" s="13">
        <v>0</v>
      </c>
      <c r="L305" s="13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84">
        <f>SUM(U305:AC305)</f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s="84">
        <v>0</v>
      </c>
      <c r="AE305" s="89">
        <f>SUM(C305,J305,T305,AD305,)</f>
        <v>0.2</v>
      </c>
    </row>
    <row r="306">
      <c r="A306" s="61" t="str">
        <f>DATA!A305</f>
        <v>VŠMU (VSMU)</v>
      </c>
      <c r="B306" s="97" t="str">
        <f>DATA!C305&amp;" - "&amp;DATA!B305</f>
        <v>Producent - EM2</v>
      </c>
      <c r="C306" s="84">
        <f>SUM(D306:I306)</f>
        <v>1.5</v>
      </c>
      <c r="D306" s="13">
        <v>0</v>
      </c>
      <c r="E306" s="13">
        <v>1.5</v>
      </c>
      <c r="F306" s="13">
        <v>0</v>
      </c>
      <c r="G306" s="13">
        <v>0</v>
      </c>
      <c r="H306" s="13">
        <v>0</v>
      </c>
      <c r="I306" s="13">
        <v>0</v>
      </c>
      <c r="J306" s="84">
        <f>SUM(K306:S306)</f>
        <v>0</v>
      </c>
      <c r="K306" s="13">
        <v>0</v>
      </c>
      <c r="L306" s="13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84">
        <f>SUM(U306:AC306)</f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s="84">
        <v>0</v>
      </c>
      <c r="AE306" s="89">
        <f>SUM(C306,J306,T306,AD306,)</f>
        <v>1.5</v>
      </c>
    </row>
    <row r="307">
      <c r="A307" s="61" t="str">
        <f>DATA!A306</f>
        <v>VŠMU (VSMU)</v>
      </c>
      <c r="B307" s="97" t="str">
        <f>DATA!C306&amp;" - "&amp;DATA!B306</f>
        <v>Režisér - EM2</v>
      </c>
      <c r="C307" s="84">
        <f>SUM(D307:I307)</f>
        <v>3</v>
      </c>
      <c r="D307" s="13">
        <v>0</v>
      </c>
      <c r="E307" s="13">
        <v>3</v>
      </c>
      <c r="F307" s="13">
        <v>0</v>
      </c>
      <c r="G307" s="13">
        <v>0</v>
      </c>
      <c r="H307" s="13">
        <v>0</v>
      </c>
      <c r="I307" s="13">
        <v>0</v>
      </c>
      <c r="J307" s="84">
        <f>SUM(K307:S307)</f>
        <v>0</v>
      </c>
      <c r="K307" s="13">
        <v>0</v>
      </c>
      <c r="L307" s="13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84">
        <f>SUM(U307:AC307)</f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s="84">
        <v>0</v>
      </c>
      <c r="AE307" s="89">
        <f>SUM(C307,J307,T307,AD307,)</f>
        <v>3</v>
      </c>
    </row>
    <row r="308">
      <c r="A308" s="61" t="str">
        <f>DATA!A307</f>
        <v>VŠMU (VSMU)</v>
      </c>
      <c r="B308" s="97" t="str">
        <f>DATA!C307&amp;" - "&amp;DATA!B307</f>
        <v>Inštrumentalista - EM3</v>
      </c>
      <c r="C308" s="84">
        <f>SUM(D308:I308)</f>
        <v>0.01</v>
      </c>
      <c r="D308" s="13">
        <v>0</v>
      </c>
      <c r="E308" s="13">
        <v>0</v>
      </c>
      <c r="F308" s="13">
        <v>0.01</v>
      </c>
      <c r="G308" s="13">
        <v>0</v>
      </c>
      <c r="H308" s="13">
        <v>0</v>
      </c>
      <c r="I308" s="13">
        <v>0</v>
      </c>
      <c r="J308" s="84">
        <f>SUM(K308:S308)</f>
        <v>0</v>
      </c>
      <c r="K308" s="13">
        <v>0</v>
      </c>
      <c r="L308" s="13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84">
        <f>SUM(U308:AC308)</f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s="84">
        <v>0</v>
      </c>
      <c r="AE308" s="89">
        <f>SUM(C308,J308,T308,AD308,)</f>
        <v>0.01</v>
      </c>
    </row>
    <row r="309">
      <c r="A309" s="61" t="str">
        <f>DATA!A308</f>
        <v>VŠMU (VSMU)</v>
      </c>
      <c r="B309" s="97" t="str">
        <f>DATA!C308&amp;" - "&amp;DATA!B308</f>
        <v>Spevák - sólista - EM3</v>
      </c>
      <c r="C309" s="84">
        <f>SUM(D309:I309)</f>
        <v>1.33334</v>
      </c>
      <c r="D309" s="13">
        <v>0</v>
      </c>
      <c r="E309" s="13">
        <v>0</v>
      </c>
      <c r="F309" s="13">
        <v>1.33334</v>
      </c>
      <c r="G309" s="13">
        <v>0</v>
      </c>
      <c r="H309" s="13">
        <v>0</v>
      </c>
      <c r="I309" s="13">
        <v>0</v>
      </c>
      <c r="J309" s="84">
        <f>SUM(K309:S309)</f>
        <v>0</v>
      </c>
      <c r="K309" s="13">
        <v>0</v>
      </c>
      <c r="L309" s="13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84">
        <f>SUM(U309:AC309)</f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s="84">
        <v>0</v>
      </c>
      <c r="AE309" s="89">
        <f>SUM(C309,J309,T309,AD309,)</f>
        <v>1.33334</v>
      </c>
    </row>
    <row r="310">
      <c r="A310" s="61" t="str">
        <f>DATA!A309</f>
        <v>VŠMU (VSMU)</v>
      </c>
      <c r="B310" s="97" t="str">
        <f>DATA!C309&amp;" - "&amp;DATA!B309</f>
        <v>Supervízor postprodukcie - EM3</v>
      </c>
      <c r="C310" s="84">
        <f>SUM(D310:I310)</f>
        <v>1</v>
      </c>
      <c r="D310" s="13">
        <v>0</v>
      </c>
      <c r="E310" s="13">
        <v>0</v>
      </c>
      <c r="F310" s="13">
        <v>1</v>
      </c>
      <c r="G310" s="13">
        <v>0</v>
      </c>
      <c r="H310" s="13">
        <v>0</v>
      </c>
      <c r="I310" s="13">
        <v>0</v>
      </c>
      <c r="J310" s="84">
        <f>SUM(K310:S310)</f>
        <v>0</v>
      </c>
      <c r="K310" s="13">
        <v>0</v>
      </c>
      <c r="L310" s="13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84">
        <f>SUM(U310:AC310)</f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 s="84">
        <v>0</v>
      </c>
      <c r="AE310" s="89">
        <f>SUM(C310,J310,T310,AD310,)</f>
        <v>1</v>
      </c>
    </row>
    <row r="311">
      <c r="A311" s="61" t="str">
        <f>DATA!A310</f>
        <v>VŠMU (VSMU)</v>
      </c>
      <c r="B311" s="97" t="str">
        <f>DATA!C310&amp;" - "&amp;DATA!B310</f>
        <v>Autor dramatického diela - EN1</v>
      </c>
      <c r="C311" s="84">
        <f>SUM(D311:I311)</f>
        <v>1</v>
      </c>
      <c r="D311" s="13">
        <v>0</v>
      </c>
      <c r="E311" s="13">
        <v>0</v>
      </c>
      <c r="F311" s="13">
        <v>0</v>
      </c>
      <c r="G311" s="13">
        <v>1</v>
      </c>
      <c r="H311" s="13">
        <v>0</v>
      </c>
      <c r="I311" s="13">
        <v>0</v>
      </c>
      <c r="J311" s="84">
        <f>SUM(K311:S311)</f>
        <v>0</v>
      </c>
      <c r="K311" s="13">
        <v>0</v>
      </c>
      <c r="L311" s="13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84">
        <f>SUM(U311:AC311)</f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s="84">
        <v>0</v>
      </c>
      <c r="AE311" s="89">
        <f>SUM(C311,J311,T311,AD311,)</f>
        <v>1</v>
      </c>
    </row>
    <row r="312">
      <c r="A312" s="61" t="str">
        <f>DATA!A311</f>
        <v>VŠMU (VSMU)</v>
      </c>
      <c r="B312" s="97" t="str">
        <f>DATA!C311&amp;" - "&amp;DATA!B311</f>
        <v>Autor dramatizácie literárneho diela - EN1</v>
      </c>
      <c r="C312" s="84">
        <f>SUM(D312:I312)</f>
        <v>2</v>
      </c>
      <c r="D312" s="13">
        <v>0</v>
      </c>
      <c r="E312" s="13">
        <v>0</v>
      </c>
      <c r="F312" s="13">
        <v>0</v>
      </c>
      <c r="G312" s="13">
        <v>2</v>
      </c>
      <c r="H312" s="13">
        <v>0</v>
      </c>
      <c r="I312" s="13">
        <v>0</v>
      </c>
      <c r="J312" s="84">
        <f>SUM(K312:S312)</f>
        <v>0</v>
      </c>
      <c r="K312" s="13">
        <v>0</v>
      </c>
      <c r="L312" s="13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84">
        <f>SUM(U312:AC312)</f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s="84">
        <v>0</v>
      </c>
      <c r="AE312" s="89">
        <f>SUM(C312,J312,T312,AD312,)</f>
        <v>2</v>
      </c>
    </row>
    <row r="313">
      <c r="A313" s="61" t="str">
        <f>DATA!A312</f>
        <v>VŠMU (VSMU)</v>
      </c>
      <c r="B313" s="97" t="str">
        <f>DATA!C312&amp;" - "&amp;DATA!B312</f>
        <v>Autor svetelného dizajnu - EN1</v>
      </c>
      <c r="C313" s="84">
        <f>SUM(D313:I313)</f>
        <v>2</v>
      </c>
      <c r="D313" s="13">
        <v>0</v>
      </c>
      <c r="E313" s="13">
        <v>0</v>
      </c>
      <c r="F313" s="13">
        <v>0</v>
      </c>
      <c r="G313" s="13">
        <v>2</v>
      </c>
      <c r="H313" s="13">
        <v>0</v>
      </c>
      <c r="I313" s="13">
        <v>0</v>
      </c>
      <c r="J313" s="84">
        <f>SUM(K313:S313)</f>
        <v>0</v>
      </c>
      <c r="K313" s="13">
        <v>0</v>
      </c>
      <c r="L313" s="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84">
        <f>SUM(U313:AC313)</f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s="84">
        <v>0</v>
      </c>
      <c r="AE313" s="89">
        <f>SUM(C313,J313,T313,AD313,)</f>
        <v>2</v>
      </c>
    </row>
    <row r="314">
      <c r="A314" s="61" t="str">
        <f>DATA!A313</f>
        <v>VŠMU (VSMU)</v>
      </c>
      <c r="B314" s="97" t="str">
        <f>DATA!C313&amp;" - "&amp;DATA!B313</f>
        <v>Dramaturg - EN1</v>
      </c>
      <c r="C314" s="84">
        <f>SUM(D314:I314)</f>
        <v>3</v>
      </c>
      <c r="D314" s="13">
        <v>0</v>
      </c>
      <c r="E314" s="13">
        <v>0</v>
      </c>
      <c r="F314" s="13">
        <v>0</v>
      </c>
      <c r="G314" s="13">
        <v>3</v>
      </c>
      <c r="H314" s="13">
        <v>0</v>
      </c>
      <c r="I314" s="13">
        <v>0</v>
      </c>
      <c r="J314" s="84">
        <f>SUM(K314:S314)</f>
        <v>0</v>
      </c>
      <c r="K314" s="13">
        <v>0</v>
      </c>
      <c r="L314" s="13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84">
        <f>SUM(U314:AC314)</f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s="84">
        <v>0</v>
      </c>
      <c r="AE314" s="89">
        <f>SUM(C314,J314,T314,AD314,)</f>
        <v>3</v>
      </c>
    </row>
    <row r="315">
      <c r="A315" s="61" t="str">
        <f>DATA!A314</f>
        <v>VŠMU (VSMU)</v>
      </c>
      <c r="B315" s="97" t="str">
        <f>DATA!C314&amp;" - "&amp;DATA!B314</f>
        <v>Hudobný dramaturg - EN1</v>
      </c>
      <c r="C315" s="84">
        <f>SUM(D315:I315)</f>
        <v>1</v>
      </c>
      <c r="D315" s="13">
        <v>0</v>
      </c>
      <c r="E315" s="13">
        <v>0</v>
      </c>
      <c r="F315" s="13">
        <v>0</v>
      </c>
      <c r="G315" s="13">
        <v>1</v>
      </c>
      <c r="H315" s="13">
        <v>0</v>
      </c>
      <c r="I315" s="13">
        <v>0</v>
      </c>
      <c r="J315" s="84">
        <f>SUM(K315:S315)</f>
        <v>0</v>
      </c>
      <c r="K315" s="13">
        <v>0</v>
      </c>
      <c r="L315" s="13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84">
        <f>SUM(U315:AC315)</f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s="84">
        <v>0</v>
      </c>
      <c r="AE315" s="89">
        <f>SUM(C315,J315,T315,AD315,)</f>
        <v>1</v>
      </c>
    </row>
    <row r="316">
      <c r="A316" s="61" t="str">
        <f>DATA!A315</f>
        <v>VŠMU (VSMU)</v>
      </c>
      <c r="B316" s="97" t="str">
        <f>DATA!C315&amp;" - "&amp;DATA!B315</f>
        <v>Choreograf - EN1</v>
      </c>
      <c r="C316" s="84">
        <f>SUM(D316:I316)</f>
        <v>1</v>
      </c>
      <c r="D316" s="13">
        <v>0</v>
      </c>
      <c r="E316" s="13">
        <v>0</v>
      </c>
      <c r="F316" s="13">
        <v>0</v>
      </c>
      <c r="G316" s="13">
        <v>1</v>
      </c>
      <c r="H316" s="13">
        <v>0</v>
      </c>
      <c r="I316" s="13">
        <v>0</v>
      </c>
      <c r="J316" s="84">
        <f>SUM(K316:S316)</f>
        <v>0</v>
      </c>
      <c r="K316" s="13">
        <v>0</v>
      </c>
      <c r="L316" s="13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84">
        <f>SUM(U316:AC316)</f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s="84">
        <v>0</v>
      </c>
      <c r="AE316" s="89">
        <f>SUM(C316,J316,T316,AD316,)</f>
        <v>1</v>
      </c>
    </row>
    <row r="317">
      <c r="A317" s="61" t="str">
        <f>DATA!A316</f>
        <v>VŠMU (VSMU)</v>
      </c>
      <c r="B317" s="97" t="str">
        <f>DATA!C316&amp;" - "&amp;DATA!B316</f>
        <v>Inštrumentalista - EN1</v>
      </c>
      <c r="C317" s="84">
        <f>SUM(D317:I317)</f>
        <v>0.04</v>
      </c>
      <c r="D317" s="13">
        <v>0</v>
      </c>
      <c r="E317" s="13">
        <v>0</v>
      </c>
      <c r="F317" s="13">
        <v>0</v>
      </c>
      <c r="G317" s="13">
        <v>0.04</v>
      </c>
      <c r="H317" s="13">
        <v>0</v>
      </c>
      <c r="I317" s="13">
        <v>0</v>
      </c>
      <c r="J317" s="84">
        <f>SUM(K317:S317)</f>
        <v>0</v>
      </c>
      <c r="K317" s="13">
        <v>0</v>
      </c>
      <c r="L317" s="13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84">
        <f>SUM(U317:AC317)</f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 s="84">
        <v>0</v>
      </c>
      <c r="AE317" s="89">
        <f>SUM(C317,J317,T317,AD317,)</f>
        <v>0.04</v>
      </c>
    </row>
    <row r="318">
      <c r="A318" s="61" t="str">
        <f>DATA!A317</f>
        <v>VŠMU (VSMU)</v>
      </c>
      <c r="B318" s="97" t="str">
        <f>DATA!C317&amp;" - "&amp;DATA!B317</f>
        <v>Kostýmový výtvarník - EN1</v>
      </c>
      <c r="C318" s="84">
        <f>SUM(D318:I318)</f>
        <v>0.33334</v>
      </c>
      <c r="D318" s="13">
        <v>0</v>
      </c>
      <c r="E318" s="13">
        <v>0</v>
      </c>
      <c r="F318" s="13">
        <v>0</v>
      </c>
      <c r="G318" s="13">
        <v>0.33334</v>
      </c>
      <c r="H318" s="13">
        <v>0</v>
      </c>
      <c r="I318" s="13">
        <v>0</v>
      </c>
      <c r="J318" s="84">
        <f>SUM(K318:S318)</f>
        <v>0</v>
      </c>
      <c r="K318" s="13">
        <v>0</v>
      </c>
      <c r="L318" s="13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84">
        <f>SUM(U318:AC318)</f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s="84">
        <v>0</v>
      </c>
      <c r="AE318" s="89">
        <f>SUM(C318,J318,T318,AD318,)</f>
        <v>0.33334</v>
      </c>
    </row>
    <row r="319">
      <c r="A319" s="61" t="str">
        <f>DATA!A318</f>
        <v>VŠMU (VSMU)</v>
      </c>
      <c r="B319" s="97" t="str">
        <f>DATA!C318&amp;" - "&amp;DATA!B318</f>
        <v>Režisér - EN1</v>
      </c>
      <c r="C319" s="84">
        <f>SUM(D319:I319)</f>
        <v>5.33333</v>
      </c>
      <c r="D319" s="13">
        <v>0</v>
      </c>
      <c r="E319" s="13">
        <v>0</v>
      </c>
      <c r="F319" s="13">
        <v>0</v>
      </c>
      <c r="G319" s="13">
        <v>5.33333</v>
      </c>
      <c r="H319" s="13">
        <v>0</v>
      </c>
      <c r="I319" s="13">
        <v>0</v>
      </c>
      <c r="J319" s="84">
        <f>SUM(K319:S319)</f>
        <v>0</v>
      </c>
      <c r="K319" s="13">
        <v>0</v>
      </c>
      <c r="L319" s="13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84">
        <f>SUM(U319:AC319)</f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s="84">
        <v>0</v>
      </c>
      <c r="AE319" s="89">
        <f>SUM(C319,J319,T319,AD319,)</f>
        <v>5.33333</v>
      </c>
    </row>
    <row r="320">
      <c r="A320" s="61" t="str">
        <f>DATA!A319</f>
        <v>VŠMU (VSMU)</v>
      </c>
      <c r="B320" s="97" t="str">
        <f>DATA!C319&amp;" - "&amp;DATA!B319</f>
        <v>Scénograf - EN1</v>
      </c>
      <c r="C320" s="84">
        <f>SUM(D320:I320)</f>
        <v>2</v>
      </c>
      <c r="D320" s="13">
        <v>0</v>
      </c>
      <c r="E320" s="13">
        <v>0</v>
      </c>
      <c r="F320" s="13">
        <v>0</v>
      </c>
      <c r="G320" s="13">
        <v>2</v>
      </c>
      <c r="H320" s="13">
        <v>0</v>
      </c>
      <c r="I320" s="13">
        <v>0</v>
      </c>
      <c r="J320" s="84">
        <f>SUM(K320:S320)</f>
        <v>0</v>
      </c>
      <c r="K320" s="13">
        <v>0</v>
      </c>
      <c r="L320" s="13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84">
        <f>SUM(U320:AC320)</f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 s="84">
        <v>0</v>
      </c>
      <c r="AE320" s="89">
        <f>SUM(C320,J320,T320,AD320,)</f>
        <v>2</v>
      </c>
    </row>
    <row r="321">
      <c r="A321" s="61" t="str">
        <f>DATA!A320</f>
        <v>VŠMU (VSMU)</v>
      </c>
      <c r="B321" s="97" t="str">
        <f>DATA!C320&amp;" - "&amp;DATA!B320</f>
        <v>Spevák - sólista - EN1</v>
      </c>
      <c r="C321" s="84">
        <f>SUM(D321:I321)</f>
        <v>0.25</v>
      </c>
      <c r="D321" s="13">
        <v>0</v>
      </c>
      <c r="E321" s="13">
        <v>0</v>
      </c>
      <c r="F321" s="13">
        <v>0</v>
      </c>
      <c r="G321" s="13">
        <v>0.25</v>
      </c>
      <c r="H321" s="13">
        <v>0</v>
      </c>
      <c r="I321" s="13">
        <v>0</v>
      </c>
      <c r="J321" s="84">
        <f>SUM(K321:S321)</f>
        <v>0</v>
      </c>
      <c r="K321" s="13">
        <v>0</v>
      </c>
      <c r="L321" s="13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84">
        <f>SUM(U321:AC321)</f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s="84">
        <v>0</v>
      </c>
      <c r="AE321" s="89">
        <f>SUM(C321,J321,T321,AD321,)</f>
        <v>0.25</v>
      </c>
    </row>
    <row r="322">
      <c r="A322" s="61" t="str">
        <f>DATA!A321</f>
        <v>VŠMU (VSMU)</v>
      </c>
      <c r="B322" s="97" t="str">
        <f>DATA!C321&amp;" - "&amp;DATA!B321</f>
        <v>Asistent zvuku - EN2</v>
      </c>
      <c r="C322" s="84">
        <f>SUM(D322:I322)</f>
        <v>2.00004</v>
      </c>
      <c r="D322" s="13">
        <v>0</v>
      </c>
      <c r="E322" s="13">
        <v>0</v>
      </c>
      <c r="F322" s="13">
        <v>0</v>
      </c>
      <c r="G322" s="13">
        <v>0</v>
      </c>
      <c r="H322" s="13">
        <v>2.00004</v>
      </c>
      <c r="I322" s="13">
        <v>0</v>
      </c>
      <c r="J322" s="84">
        <f>SUM(K322:S322)</f>
        <v>0</v>
      </c>
      <c r="K322" s="13">
        <v>0</v>
      </c>
      <c r="L322" s="13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84">
        <f>SUM(U322:AC322)</f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 s="84">
        <v>0</v>
      </c>
      <c r="AE322" s="89">
        <f>SUM(C322,J322,T322,AD322,)</f>
        <v>2.00004</v>
      </c>
    </row>
    <row r="323">
      <c r="A323" s="61" t="str">
        <f>DATA!A322</f>
        <v>VŠMU (VSMU)</v>
      </c>
      <c r="B323" s="97" t="str">
        <f>DATA!C322&amp;" - "&amp;DATA!B322</f>
        <v>Autor námetu - EN2</v>
      </c>
      <c r="C323" s="84">
        <f>SUM(D323:I323)</f>
        <v>4</v>
      </c>
      <c r="D323" s="13">
        <v>0</v>
      </c>
      <c r="E323" s="13">
        <v>0</v>
      </c>
      <c r="F323" s="13">
        <v>0</v>
      </c>
      <c r="G323" s="13">
        <v>0</v>
      </c>
      <c r="H323" s="13">
        <v>4</v>
      </c>
      <c r="I323" s="13">
        <v>0</v>
      </c>
      <c r="J323" s="84">
        <f>SUM(K323:S323)</f>
        <v>0</v>
      </c>
      <c r="K323" s="13">
        <v>0</v>
      </c>
      <c r="L323" s="1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84">
        <f>SUM(U323:AC323)</f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 s="84">
        <v>0</v>
      </c>
      <c r="AE323" s="89">
        <f>SUM(C323,J323,T323,AD323,)</f>
        <v>4</v>
      </c>
    </row>
    <row r="324">
      <c r="A324" s="61" t="str">
        <f>DATA!A323</f>
        <v>VŠMU (VSMU)</v>
      </c>
      <c r="B324" s="97" t="str">
        <f>DATA!C323&amp;" - "&amp;DATA!B323</f>
        <v>Herec v hlavnej úlohe - EN2</v>
      </c>
      <c r="C324" s="84">
        <f>SUM(D324:I324)</f>
        <v>4</v>
      </c>
      <c r="D324" s="13">
        <v>0</v>
      </c>
      <c r="E324" s="13">
        <v>0</v>
      </c>
      <c r="F324" s="13">
        <v>0</v>
      </c>
      <c r="G324" s="13">
        <v>0</v>
      </c>
      <c r="H324" s="13">
        <v>4</v>
      </c>
      <c r="I324" s="13">
        <v>0</v>
      </c>
      <c r="J324" s="84">
        <f>SUM(K324:S324)</f>
        <v>0</v>
      </c>
      <c r="K324" s="13">
        <v>0</v>
      </c>
      <c r="L324" s="13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84">
        <f>SUM(U324:AC324)</f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 s="84">
        <v>0</v>
      </c>
      <c r="AE324" s="89">
        <f>SUM(C324,J324,T324,AD324,)</f>
        <v>4</v>
      </c>
    </row>
    <row r="325">
      <c r="A325" s="61" t="str">
        <f>DATA!A324</f>
        <v>VŠMU (VSMU)</v>
      </c>
      <c r="B325" s="97" t="str">
        <f>DATA!C324&amp;" - "&amp;DATA!B324</f>
        <v>Herec vo vedľajšej úlohe - EN2</v>
      </c>
      <c r="C325" s="84">
        <f>SUM(D325:I325)</f>
        <v>1</v>
      </c>
      <c r="D325" s="13">
        <v>0</v>
      </c>
      <c r="E325" s="13">
        <v>0</v>
      </c>
      <c r="F325" s="13">
        <v>0</v>
      </c>
      <c r="G325" s="13">
        <v>0</v>
      </c>
      <c r="H325" s="13">
        <v>1</v>
      </c>
      <c r="I325" s="13">
        <v>0</v>
      </c>
      <c r="J325" s="84">
        <f>SUM(K325:S325)</f>
        <v>0</v>
      </c>
      <c r="K325" s="13">
        <v>0</v>
      </c>
      <c r="L325" s="13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84">
        <f>SUM(U325:AC325)</f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 s="84">
        <v>0</v>
      </c>
      <c r="AE325" s="89">
        <f>SUM(C325,J325,T325,AD325,)</f>
        <v>1</v>
      </c>
    </row>
    <row r="326">
      <c r="A326" s="61" t="str">
        <f>DATA!A325</f>
        <v>VŠMU (VSMU)</v>
      </c>
      <c r="B326" s="97" t="str">
        <f>DATA!C325&amp;" - "&amp;DATA!B325</f>
        <v>Inštrumentalista - EN2</v>
      </c>
      <c r="C326" s="84">
        <f>SUM(D326:I326)</f>
        <v>0.03</v>
      </c>
      <c r="D326" s="13">
        <v>0</v>
      </c>
      <c r="E326" s="13">
        <v>0</v>
      </c>
      <c r="F326" s="13">
        <v>0</v>
      </c>
      <c r="G326" s="13">
        <v>0</v>
      </c>
      <c r="H326" s="13">
        <v>0.03</v>
      </c>
      <c r="I326" s="13">
        <v>0</v>
      </c>
      <c r="J326" s="84">
        <f>SUM(K326:S326)</f>
        <v>0</v>
      </c>
      <c r="K326" s="13">
        <v>0</v>
      </c>
      <c r="L326" s="13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84">
        <f>SUM(U326:AC326)</f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 s="84">
        <v>0</v>
      </c>
      <c r="AE326" s="89">
        <f>SUM(C326,J326,T326,AD326,)</f>
        <v>0.03</v>
      </c>
    </row>
    <row r="327">
      <c r="A327" s="61" t="str">
        <f>DATA!A326</f>
        <v>VŠMU (VSMU)</v>
      </c>
      <c r="B327" s="97" t="str">
        <f>DATA!C326&amp;" - "&amp;DATA!B326</f>
        <v>Kameraman - EN2</v>
      </c>
      <c r="C327" s="84">
        <f>SUM(D327:I327)</f>
        <v>1</v>
      </c>
      <c r="D327" s="13">
        <v>0</v>
      </c>
      <c r="E327" s="13">
        <v>0</v>
      </c>
      <c r="F327" s="13">
        <v>0</v>
      </c>
      <c r="G327" s="13">
        <v>0</v>
      </c>
      <c r="H327" s="13">
        <v>1</v>
      </c>
      <c r="I327" s="13">
        <v>0</v>
      </c>
      <c r="J327" s="84">
        <f>SUM(K327:S327)</f>
        <v>0</v>
      </c>
      <c r="K327" s="13">
        <v>0</v>
      </c>
      <c r="L327" s="13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84">
        <f>SUM(U327:AC327)</f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 s="84">
        <v>0</v>
      </c>
      <c r="AE327" s="89">
        <f>SUM(C327,J327,T327,AD327,)</f>
        <v>1</v>
      </c>
    </row>
    <row r="328">
      <c r="A328" s="61" t="str">
        <f>DATA!A327</f>
        <v>VŠMU (VSMU)</v>
      </c>
      <c r="B328" s="97" t="str">
        <f>DATA!C327&amp;" - "&amp;DATA!B327</f>
        <v>Producent - EN2</v>
      </c>
      <c r="C328" s="84">
        <f>SUM(D328:I328)</f>
        <v>4</v>
      </c>
      <c r="D328" s="13">
        <v>0</v>
      </c>
      <c r="E328" s="13">
        <v>0</v>
      </c>
      <c r="F328" s="13">
        <v>0</v>
      </c>
      <c r="G328" s="13">
        <v>0</v>
      </c>
      <c r="H328" s="13">
        <v>4</v>
      </c>
      <c r="I328" s="13">
        <v>0</v>
      </c>
      <c r="J328" s="84">
        <f>SUM(K328:S328)</f>
        <v>0</v>
      </c>
      <c r="K328" s="13">
        <v>0</v>
      </c>
      <c r="L328" s="13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84">
        <f>SUM(U328:AC328)</f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 s="84">
        <v>0</v>
      </c>
      <c r="AE328" s="89">
        <f>SUM(C328,J328,T328,AD328,)</f>
        <v>4</v>
      </c>
    </row>
    <row r="329">
      <c r="A329" s="61" t="str">
        <f>DATA!A328</f>
        <v>VŠMU (VSMU)</v>
      </c>
      <c r="B329" s="97" t="str">
        <f>DATA!C328&amp;" - "&amp;DATA!B328</f>
        <v>Supervízor postprodukcie - EN2</v>
      </c>
      <c r="C329" s="84">
        <f>SUM(D329:I329)</f>
        <v>8</v>
      </c>
      <c r="D329" s="13">
        <v>0</v>
      </c>
      <c r="E329" s="13">
        <v>0</v>
      </c>
      <c r="F329" s="13">
        <v>0</v>
      </c>
      <c r="G329" s="13">
        <v>0</v>
      </c>
      <c r="H329" s="13">
        <v>8</v>
      </c>
      <c r="I329" s="13">
        <v>0</v>
      </c>
      <c r="J329" s="84">
        <f>SUM(K329:S329)</f>
        <v>0</v>
      </c>
      <c r="K329" s="13">
        <v>0</v>
      </c>
      <c r="L329" s="13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84">
        <f>SUM(U329:AC329)</f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 s="84">
        <v>0</v>
      </c>
      <c r="AE329" s="89">
        <f>SUM(C329,J329,T329,AD329,)</f>
        <v>8</v>
      </c>
    </row>
    <row r="330">
      <c r="A330" s="61" t="str">
        <f>DATA!A329</f>
        <v>VŠMU (VSMU)</v>
      </c>
      <c r="B330" s="97" t="str">
        <f>DATA!C329&amp;" - "&amp;DATA!B329</f>
        <v>Umelecký vedúci - EN2</v>
      </c>
      <c r="C330" s="84">
        <f>SUM(D330:I330)</f>
        <v>2</v>
      </c>
      <c r="D330" s="13">
        <v>0</v>
      </c>
      <c r="E330" s="13">
        <v>0</v>
      </c>
      <c r="F330" s="13">
        <v>0</v>
      </c>
      <c r="G330" s="13">
        <v>0</v>
      </c>
      <c r="H330" s="13">
        <v>2</v>
      </c>
      <c r="I330" s="13">
        <v>0</v>
      </c>
      <c r="J330" s="84">
        <f>SUM(K330:S330)</f>
        <v>0</v>
      </c>
      <c r="K330" s="13">
        <v>0</v>
      </c>
      <c r="L330" s="13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84">
        <f>SUM(U330:AC330)</f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s="84">
        <v>0</v>
      </c>
      <c r="AE330" s="89">
        <f>SUM(C330,J330,T330,AD330,)</f>
        <v>2</v>
      </c>
    </row>
    <row r="331">
      <c r="A331" s="61" t="str">
        <f>DATA!A330</f>
        <v>VŠMU (VSMU)</v>
      </c>
      <c r="B331" s="97" t="str">
        <f>DATA!C330&amp;" - "&amp;DATA!B330</f>
        <v>Zvukár - EN2</v>
      </c>
      <c r="C331" s="84">
        <f>SUM(D331:I331)</f>
        <v>0.66668</v>
      </c>
      <c r="D331" s="13">
        <v>0</v>
      </c>
      <c r="E331" s="13">
        <v>0</v>
      </c>
      <c r="F331" s="13">
        <v>0</v>
      </c>
      <c r="G331" s="13">
        <v>0</v>
      </c>
      <c r="H331" s="13">
        <v>0.66668</v>
      </c>
      <c r="I331" s="13">
        <v>0</v>
      </c>
      <c r="J331" s="84">
        <f>SUM(K331:S331)</f>
        <v>0</v>
      </c>
      <c r="K331" s="13">
        <v>0</v>
      </c>
      <c r="L331" s="13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84">
        <f>SUM(U331:AC331)</f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s="84">
        <v>0</v>
      </c>
      <c r="AE331" s="89">
        <f>SUM(C331,J331,T331,AD331,)</f>
        <v>0.66668</v>
      </c>
    </row>
    <row r="332">
      <c r="A332" s="61" t="str">
        <f>DATA!A331</f>
        <v>VŠMU (VSMU)</v>
      </c>
      <c r="B332" s="97" t="str">
        <f>DATA!C331&amp;" - "&amp;DATA!B331</f>
        <v>Autor scenára - EN3</v>
      </c>
      <c r="C332" s="84">
        <f>SUM(D332:I332)</f>
        <v>1.6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1.6</v>
      </c>
      <c r="J332" s="84">
        <f>SUM(K332:S332)</f>
        <v>0</v>
      </c>
      <c r="K332" s="13">
        <v>0</v>
      </c>
      <c r="L332" s="13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84">
        <f>SUM(U332:AC332)</f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 s="84">
        <v>0</v>
      </c>
      <c r="AE332" s="89">
        <f>SUM(C332,J332,T332,AD332,)</f>
        <v>1.6</v>
      </c>
    </row>
    <row r="333">
      <c r="A333" s="61" t="str">
        <f>DATA!A332</f>
        <v>VŠMU (VSMU)</v>
      </c>
      <c r="B333" s="97" t="str">
        <f>DATA!C332&amp;" - "&amp;DATA!B332</f>
        <v>Herec v hlavnej úlohe - EN3</v>
      </c>
      <c r="C333" s="84">
        <f>SUM(D333:I333)</f>
        <v>0.88896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0.88896</v>
      </c>
      <c r="J333" s="84">
        <f>SUM(K333:S333)</f>
        <v>0</v>
      </c>
      <c r="K333" s="13">
        <v>0</v>
      </c>
      <c r="L333" s="1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84">
        <f>SUM(U333:AC333)</f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s="84">
        <v>0</v>
      </c>
      <c r="AE333" s="89">
        <f>SUM(C333,J333,T333,AD333,)</f>
        <v>0.88896</v>
      </c>
    </row>
    <row r="334">
      <c r="A334" s="61" t="str">
        <f>DATA!A333</f>
        <v>VŠMU (VSMU)</v>
      </c>
      <c r="B334" s="97" t="str">
        <f>DATA!C333&amp;" - "&amp;DATA!B333</f>
        <v>Inštrumentalista - EN3</v>
      </c>
      <c r="C334" s="84">
        <f>SUM(D334:I334)</f>
        <v>0.02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0.02</v>
      </c>
      <c r="J334" s="84">
        <f>SUM(K334:S334)</f>
        <v>0</v>
      </c>
      <c r="K334" s="13">
        <v>0</v>
      </c>
      <c r="L334" s="13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 s="84">
        <f>SUM(U334:AC334)</f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s="84">
        <v>0</v>
      </c>
      <c r="AE334" s="89">
        <f>SUM(C334,J334,T334,AD334,)</f>
        <v>0.02</v>
      </c>
    </row>
    <row r="335">
      <c r="A335" s="61" t="str">
        <f>DATA!A334</f>
        <v>VŠMU (VSMU)</v>
      </c>
      <c r="B335" s="97" t="str">
        <f>DATA!C334&amp;" - "&amp;DATA!B334</f>
        <v>Scénograf - EN3</v>
      </c>
      <c r="C335" s="84">
        <f>SUM(D335:I335)</f>
        <v>4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4</v>
      </c>
      <c r="J335" s="84">
        <f>SUM(K335:S335)</f>
        <v>0</v>
      </c>
      <c r="K335" s="13">
        <v>0</v>
      </c>
      <c r="L335" s="13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84">
        <f>SUM(U335:AC335)</f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s="84">
        <v>0</v>
      </c>
      <c r="AE335" s="89">
        <f>SUM(C335,J335,T335,AD335,)</f>
        <v>4</v>
      </c>
    </row>
    <row r="336">
      <c r="A336" s="61" t="str">
        <f>DATA!A335</f>
        <v>VŠMU (VSMU)</v>
      </c>
      <c r="B336" s="97" t="str">
        <f>DATA!C335&amp;" - "&amp;DATA!B335</f>
        <v>Umelecký vedúci - EN3</v>
      </c>
      <c r="C336" s="84">
        <f>SUM(D336:I336)</f>
        <v>2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2</v>
      </c>
      <c r="J336" s="84">
        <f>SUM(K336:S336)</f>
        <v>0</v>
      </c>
      <c r="K336" s="13">
        <v>0</v>
      </c>
      <c r="L336" s="13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 s="84">
        <f>SUM(U336:AC336)</f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s="84">
        <v>0</v>
      </c>
      <c r="AE336" s="89">
        <f>SUM(C336,J336,T336,AD336,)</f>
        <v>2</v>
      </c>
    </row>
    <row r="337">
      <c r="A337" s="61" t="str">
        <f>DATA!A336</f>
        <v>VŠMU (VSMU)</v>
      </c>
      <c r="B337" s="97" t="str">
        <f>DATA!C336&amp;" - "&amp;DATA!B336</f>
        <v>Dirigent - I</v>
      </c>
      <c r="C337" s="84">
        <f>SUM(D337:I337)</f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84">
        <f>SUM(K337:S337)</f>
        <v>0</v>
      </c>
      <c r="K337" s="13">
        <v>0</v>
      </c>
      <c r="L337" s="13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84">
        <f>SUM(U337:AC337)</f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 s="84">
        <v>11</v>
      </c>
      <c r="AE337" s="89">
        <f>SUM(C337,J337,T337,AD337,)</f>
        <v>11</v>
      </c>
    </row>
    <row r="338">
      <c r="A338" s="61" t="str">
        <f>DATA!A337</f>
        <v>VŠMU (VSMU)</v>
      </c>
      <c r="B338" s="97" t="str">
        <f>DATA!C337&amp;" - "&amp;DATA!B337</f>
        <v>Inštrumentalista - I</v>
      </c>
      <c r="C338" s="84">
        <f>SUM(D338:I338)</f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84">
        <f>SUM(K338:S338)</f>
        <v>0</v>
      </c>
      <c r="K338" s="13">
        <v>0</v>
      </c>
      <c r="L338" s="13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 s="84">
        <f>SUM(U338:AC338)</f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s="84">
        <v>2.16668</v>
      </c>
      <c r="AE338" s="89">
        <f>SUM(C338,J338,T338,AD338,)</f>
        <v>2.16668</v>
      </c>
    </row>
    <row r="339">
      <c r="A339" s="61" t="str">
        <f>DATA!A338</f>
        <v>VŠMU (VSMU)</v>
      </c>
      <c r="B339" s="97" t="str">
        <f>DATA!C338&amp;" - "&amp;DATA!B338</f>
        <v>Inštrumentalista - sólista - I</v>
      </c>
      <c r="C339" s="84">
        <f>SUM(D339:I339)</f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84">
        <f>SUM(K339:S339)</f>
        <v>0</v>
      </c>
      <c r="K339" s="13">
        <v>0</v>
      </c>
      <c r="L339" s="13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84">
        <f>SUM(U339:AC339)</f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s="84">
        <v>1</v>
      </c>
      <c r="AE339" s="89">
        <f>SUM(C339,J339,T339,AD339,)</f>
        <v>1</v>
      </c>
    </row>
    <row r="340">
      <c r="A340" s="61" t="str">
        <f>DATA!A339</f>
        <v>VŠMU (VSMU)</v>
      </c>
      <c r="B340" s="97" t="str">
        <f>DATA!C339&amp;" - "&amp;DATA!B339</f>
        <v>Scénograf - I</v>
      </c>
      <c r="C340" s="84">
        <f>SUM(D340:I340)</f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84">
        <f>SUM(K340:S340)</f>
        <v>0</v>
      </c>
      <c r="K340" s="13">
        <v>0</v>
      </c>
      <c r="L340" s="13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84">
        <f>SUM(U340:AC340)</f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 s="84">
        <v>1</v>
      </c>
      <c r="AE340" s="89">
        <f>SUM(C340,J340,T340,AD340,)</f>
        <v>1</v>
      </c>
    </row>
    <row r="341">
      <c r="A341" s="61" t="str">
        <f>DATA!A340</f>
        <v>VŠMU (VSMU)</v>
      </c>
      <c r="B341" s="97" t="str">
        <f>DATA!C340&amp;" - "&amp;DATA!B340</f>
        <v>Asistent zvuku - SM1</v>
      </c>
      <c r="C341" s="84">
        <f>SUM(D341:I341)</f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84">
        <f>SUM(K341:S341)</f>
        <v>0</v>
      </c>
      <c r="K341" s="13">
        <v>0</v>
      </c>
      <c r="L341" s="13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84">
        <f>SUM(U341:AC341)</f>
        <v>0.25</v>
      </c>
      <c r="U341">
        <v>0.25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s="84">
        <v>0</v>
      </c>
      <c r="AE341" s="89">
        <f>SUM(C341,J341,T341,AD341,)</f>
        <v>0.25</v>
      </c>
    </row>
    <row r="342">
      <c r="A342" s="61" t="str">
        <f>DATA!A341</f>
        <v>VŠMU (VSMU)</v>
      </c>
      <c r="B342" s="97" t="str">
        <f>DATA!C341&amp;" - "&amp;DATA!B341</f>
        <v>Autor bábok - SM1</v>
      </c>
      <c r="C342" s="84">
        <f>SUM(D342:I342)</f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84">
        <f>SUM(K342:S342)</f>
        <v>0</v>
      </c>
      <c r="K342" s="13">
        <v>0</v>
      </c>
      <c r="L342" s="13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84">
        <f>SUM(U342:AC342)</f>
        <v>2</v>
      </c>
      <c r="U342">
        <v>2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s="84">
        <v>0</v>
      </c>
      <c r="AE342" s="89">
        <f>SUM(C342,J342,T342,AD342,)</f>
        <v>2</v>
      </c>
    </row>
    <row r="343">
      <c r="A343" s="61" t="str">
        <f>DATA!A342</f>
        <v>VŠMU (VSMU)</v>
      </c>
      <c r="B343" s="97" t="str">
        <f>DATA!C342&amp;" - "&amp;DATA!B342</f>
        <v>Autor dramatizácie literárneho diela - SM1</v>
      </c>
      <c r="C343" s="84">
        <f>SUM(D343:I343)</f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84">
        <f>SUM(K343:S343)</f>
        <v>0</v>
      </c>
      <c r="K343" s="13">
        <v>0</v>
      </c>
      <c r="L343" s="1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84">
        <f>SUM(U343:AC343)</f>
        <v>1</v>
      </c>
      <c r="U343">
        <v>1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 s="84">
        <v>0</v>
      </c>
      <c r="AE343" s="89">
        <f>SUM(C343,J343,T343,AD343,)</f>
        <v>1</v>
      </c>
    </row>
    <row r="344">
      <c r="A344" s="61" t="str">
        <f>DATA!A343</f>
        <v>VŠMU (VSMU)</v>
      </c>
      <c r="B344" s="97" t="str">
        <f>DATA!C343&amp;" - "&amp;DATA!B343</f>
        <v>Autor svetelného dizajnu - SM1</v>
      </c>
      <c r="C344" s="84">
        <f>SUM(D344:I344)</f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84">
        <f>SUM(K344:S344)</f>
        <v>0</v>
      </c>
      <c r="K344" s="13">
        <v>0</v>
      </c>
      <c r="L344" s="13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84">
        <f>SUM(U344:AC344)</f>
        <v>1</v>
      </c>
      <c r="U344">
        <v>1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s="84">
        <v>0</v>
      </c>
      <c r="AE344" s="89">
        <f>SUM(C344,J344,T344,AD344,)</f>
        <v>1</v>
      </c>
    </row>
    <row r="345">
      <c r="A345" s="61" t="str">
        <f>DATA!A344</f>
        <v>VŠMU (VSMU)</v>
      </c>
      <c r="B345" s="97" t="str">
        <f>DATA!C344&amp;" - "&amp;DATA!B344</f>
        <v>Dizajnér - SM1</v>
      </c>
      <c r="C345" s="84">
        <f>SUM(D345:I345)</f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84">
        <f>SUM(K345:S345)</f>
        <v>0</v>
      </c>
      <c r="K345" s="13">
        <v>0</v>
      </c>
      <c r="L345" s="13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84">
        <f>SUM(U345:AC345)</f>
        <v>1</v>
      </c>
      <c r="U345">
        <v>1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 s="84">
        <v>0</v>
      </c>
      <c r="AE345" s="89">
        <f>SUM(C345,J345,T345,AD345,)</f>
        <v>1</v>
      </c>
    </row>
    <row r="346">
      <c r="A346" s="61" t="str">
        <f>DATA!A345</f>
        <v>VŠMU (VSMU)</v>
      </c>
      <c r="B346" s="97" t="str">
        <f>DATA!C345&amp;" - "&amp;DATA!B345</f>
        <v>Dramaturg - SM1</v>
      </c>
      <c r="C346" s="84">
        <f>SUM(D346:I346)</f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84">
        <f>SUM(K346:S346)</f>
        <v>0</v>
      </c>
      <c r="K346" s="13">
        <v>0</v>
      </c>
      <c r="L346" s="13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84">
        <f>SUM(U346:AC346)</f>
        <v>2</v>
      </c>
      <c r="U346">
        <v>2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s="84">
        <v>0</v>
      </c>
      <c r="AE346" s="89">
        <f>SUM(C346,J346,T346,AD346,)</f>
        <v>2</v>
      </c>
    </row>
    <row r="347">
      <c r="A347" s="61" t="str">
        <f>DATA!A346</f>
        <v>VŠMU (VSMU)</v>
      </c>
      <c r="B347" s="97" t="str">
        <f>DATA!C346&amp;" - "&amp;DATA!B346</f>
        <v>Dramaturg projektu - SM1</v>
      </c>
      <c r="C347" s="84">
        <f>SUM(D347:I347)</f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84">
        <f>SUM(K347:S347)</f>
        <v>0</v>
      </c>
      <c r="K347" s="13">
        <v>0</v>
      </c>
      <c r="L347" s="13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84">
        <f>SUM(U347:AC347)</f>
        <v>1</v>
      </c>
      <c r="U347">
        <v>1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 s="84">
        <v>0</v>
      </c>
      <c r="AE347" s="89">
        <f>SUM(C347,J347,T347,AD347,)</f>
        <v>1</v>
      </c>
    </row>
    <row r="348">
      <c r="A348" s="61" t="str">
        <f>DATA!A347</f>
        <v>VŠMU (VSMU)</v>
      </c>
      <c r="B348" s="97" t="str">
        <f>DATA!C347&amp;" - "&amp;DATA!B347</f>
        <v>Herec - SM1</v>
      </c>
      <c r="C348" s="84">
        <f>SUM(D348:I348)</f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84">
        <f>SUM(K348:S348)</f>
        <v>0</v>
      </c>
      <c r="K348" s="13">
        <v>0</v>
      </c>
      <c r="L348" s="13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84">
        <f>SUM(U348:AC348)</f>
        <v>0.5</v>
      </c>
      <c r="U348">
        <v>0.5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s="84">
        <v>0</v>
      </c>
      <c r="AE348" s="89">
        <f>SUM(C348,J348,T348,AD348,)</f>
        <v>0.5</v>
      </c>
    </row>
    <row r="349">
      <c r="A349" s="61" t="str">
        <f>DATA!A348</f>
        <v>VŠMU (VSMU)</v>
      </c>
      <c r="B349" s="97" t="str">
        <f>DATA!C348&amp;" - "&amp;DATA!B348</f>
        <v>Herec v hlavnej úlohe - SM1</v>
      </c>
      <c r="C349" s="84">
        <f>SUM(D349:I349)</f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84">
        <f>SUM(K349:S349)</f>
        <v>0</v>
      </c>
      <c r="K349" s="13">
        <v>0</v>
      </c>
      <c r="L349" s="13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84">
        <f>SUM(U349:AC349)</f>
        <v>1.75004</v>
      </c>
      <c r="U349">
        <v>1.75004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s="84">
        <v>0</v>
      </c>
      <c r="AE349" s="89">
        <f>SUM(C349,J349,T349,AD349,)</f>
        <v>1.75004</v>
      </c>
    </row>
    <row r="350">
      <c r="A350" s="61" t="str">
        <f>DATA!A349</f>
        <v>VŠMU (VSMU)</v>
      </c>
      <c r="B350" s="97" t="str">
        <f>DATA!C349&amp;" - "&amp;DATA!B349</f>
        <v>Herec vo vedľajšej úlohe - SM1</v>
      </c>
      <c r="C350" s="84">
        <f>SUM(D350:I350)</f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84">
        <f>SUM(K350:S350)</f>
        <v>0</v>
      </c>
      <c r="K350" s="13">
        <v>0</v>
      </c>
      <c r="L350" s="13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 s="84">
        <f>SUM(U350:AC350)</f>
        <v>0.25402</v>
      </c>
      <c r="U350">
        <v>0.25402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 s="84">
        <v>0</v>
      </c>
      <c r="AE350" s="89">
        <f>SUM(C350,J350,T350,AD350,)</f>
        <v>0.25402</v>
      </c>
    </row>
    <row r="351">
      <c r="A351" s="61" t="str">
        <f>DATA!A350</f>
        <v>VŠMU (VSMU)</v>
      </c>
      <c r="B351" s="97" t="str">
        <f>DATA!C350&amp;" - "&amp;DATA!B350</f>
        <v>Choreograf - SM1</v>
      </c>
      <c r="C351" s="84">
        <f>SUM(D351:I351)</f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84">
        <f>SUM(K351:S351)</f>
        <v>0</v>
      </c>
      <c r="K351" s="13">
        <v>0</v>
      </c>
      <c r="L351" s="13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84">
        <f>SUM(U351:AC351)</f>
        <v>2.33333</v>
      </c>
      <c r="U351">
        <v>2.33333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 s="84">
        <v>0</v>
      </c>
      <c r="AE351" s="89">
        <f>SUM(C351,J351,T351,AD351,)</f>
        <v>2.33333</v>
      </c>
    </row>
    <row r="352">
      <c r="A352" s="61" t="str">
        <f>DATA!A351</f>
        <v>VŠMU (VSMU)</v>
      </c>
      <c r="B352" s="97" t="str">
        <f>DATA!C351&amp;" - "&amp;DATA!B351</f>
        <v>Inštrumentalista - SM1</v>
      </c>
      <c r="C352" s="84">
        <f>SUM(D352:I352)</f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84">
        <f>SUM(K352:S352)</f>
        <v>0</v>
      </c>
      <c r="K352" s="13">
        <v>0</v>
      </c>
      <c r="L352" s="13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84">
        <f>SUM(U352:AC352)</f>
        <v>0.33421</v>
      </c>
      <c r="U352">
        <v>0.33421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 s="84">
        <v>0</v>
      </c>
      <c r="AE352" s="89">
        <f>SUM(C352,J352,T352,AD352,)</f>
        <v>0.33421</v>
      </c>
    </row>
    <row r="353">
      <c r="A353" s="61" t="str">
        <f>DATA!A352</f>
        <v>VŠMU (VSMU)</v>
      </c>
      <c r="B353" s="97" t="str">
        <f>DATA!C352&amp;" - "&amp;DATA!B352</f>
        <v>Inštrumentalista - sólista - SM1</v>
      </c>
      <c r="C353" s="84">
        <f>SUM(D353:I353)</f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84">
        <f>SUM(K353:S353)</f>
        <v>0</v>
      </c>
      <c r="K353" s="13">
        <v>0</v>
      </c>
      <c r="L353" s="1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84">
        <f>SUM(U353:AC353)</f>
        <v>4.54678</v>
      </c>
      <c r="U353">
        <v>4.54678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 s="84">
        <v>0</v>
      </c>
      <c r="AE353" s="89">
        <f>SUM(C353,J353,T353,AD353,)</f>
        <v>4.54678</v>
      </c>
    </row>
    <row r="354">
      <c r="A354" s="61" t="str">
        <f>DATA!A353</f>
        <v>VŠMU (VSMU)</v>
      </c>
      <c r="B354" s="97" t="str">
        <f>DATA!C353&amp;" - "&amp;DATA!B353</f>
        <v>Kostýmový výtvarník - SM1</v>
      </c>
      <c r="C354" s="84">
        <f>SUM(D354:I354)</f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84">
        <f>SUM(K354:S354)</f>
        <v>0</v>
      </c>
      <c r="K354" s="13">
        <v>0</v>
      </c>
      <c r="L354" s="13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84">
        <f>SUM(U354:AC354)</f>
        <v>5</v>
      </c>
      <c r="U354">
        <v>5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s="84">
        <v>0</v>
      </c>
      <c r="AE354" s="89">
        <f>SUM(C354,J354,T354,AD354,)</f>
        <v>5</v>
      </c>
    </row>
    <row r="355">
      <c r="A355" s="61" t="str">
        <f>DATA!A354</f>
        <v>VŠMU (VSMU)</v>
      </c>
      <c r="B355" s="97" t="str">
        <f>DATA!C354&amp;" - "&amp;DATA!B354</f>
        <v>Majster zvuku - SM1</v>
      </c>
      <c r="C355" s="84">
        <f>SUM(D355:I355)</f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84">
        <f>SUM(K355:S355)</f>
        <v>0</v>
      </c>
      <c r="K355" s="13">
        <v>0</v>
      </c>
      <c r="L355" s="13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84">
        <f>SUM(U355:AC355)</f>
        <v>1</v>
      </c>
      <c r="U355">
        <v>1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 s="84">
        <v>0</v>
      </c>
      <c r="AE355" s="89">
        <f>SUM(C355,J355,T355,AD355,)</f>
        <v>1</v>
      </c>
    </row>
    <row r="356">
      <c r="A356" s="61" t="str">
        <f>DATA!A355</f>
        <v>VŠMU (VSMU)</v>
      </c>
      <c r="B356" s="97" t="str">
        <f>DATA!C355&amp;" - "&amp;DATA!B355</f>
        <v>Performer - SM1</v>
      </c>
      <c r="C356" s="84">
        <f>SUM(D356:I356)</f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84">
        <f>SUM(K356:S356)</f>
        <v>0</v>
      </c>
      <c r="K356" s="13">
        <v>0</v>
      </c>
      <c r="L356" s="13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84">
        <f>SUM(U356:AC356)</f>
        <v>1</v>
      </c>
      <c r="U356">
        <v>1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s="84">
        <v>0</v>
      </c>
      <c r="AE356" s="89">
        <f>SUM(C356,J356,T356,AD356,)</f>
        <v>1</v>
      </c>
    </row>
    <row r="357">
      <c r="A357" s="61" t="str">
        <f>DATA!A356</f>
        <v>VŠMU (VSMU)</v>
      </c>
      <c r="B357" s="97" t="str">
        <f>DATA!C356&amp;" - "&amp;DATA!B356</f>
        <v>Režisér - SM1</v>
      </c>
      <c r="C357" s="84">
        <f>SUM(D357:I357)</f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84">
        <f>SUM(K357:S357)</f>
        <v>0</v>
      </c>
      <c r="K357" s="13">
        <v>0</v>
      </c>
      <c r="L357" s="13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84">
        <f>SUM(U357:AC357)</f>
        <v>8</v>
      </c>
      <c r="U357">
        <v>8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s="84">
        <v>0</v>
      </c>
      <c r="AE357" s="89">
        <f>SUM(C357,J357,T357,AD357,)</f>
        <v>8</v>
      </c>
    </row>
    <row r="358">
      <c r="A358" s="61" t="str">
        <f>DATA!A357</f>
        <v>VŠMU (VSMU)</v>
      </c>
      <c r="B358" s="97" t="str">
        <f>DATA!C357&amp;" - "&amp;DATA!B357</f>
        <v>Scénograf - SM1</v>
      </c>
      <c r="C358" s="84">
        <f>SUM(D358:I358)</f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84">
        <f>SUM(K358:S358)</f>
        <v>0</v>
      </c>
      <c r="K358" s="13">
        <v>0</v>
      </c>
      <c r="L358" s="13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84">
        <f>SUM(U358:AC358)</f>
        <v>8</v>
      </c>
      <c r="U358">
        <v>8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s="84">
        <v>0</v>
      </c>
      <c r="AE358" s="89">
        <f>SUM(C358,J358,T358,AD358,)</f>
        <v>8</v>
      </c>
    </row>
    <row r="359">
      <c r="A359" s="61" t="str">
        <f>DATA!A358</f>
        <v>VŠMU (VSMU)</v>
      </c>
      <c r="B359" s="97" t="str">
        <f>DATA!C358&amp;" - "&amp;DATA!B358</f>
        <v>Supervízor postprodukcie - SM1</v>
      </c>
      <c r="C359" s="84">
        <f>SUM(D359:I359)</f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84">
        <f>SUM(K359:S359)</f>
        <v>0</v>
      </c>
      <c r="K359" s="13">
        <v>0</v>
      </c>
      <c r="L359" s="13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84">
        <f>SUM(U359:AC359)</f>
        <v>1</v>
      </c>
      <c r="U359">
        <v>1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 s="84">
        <v>0</v>
      </c>
      <c r="AE359" s="89">
        <f>SUM(C359,J359,T359,AD359,)</f>
        <v>1</v>
      </c>
    </row>
    <row r="360">
      <c r="A360" s="61" t="str">
        <f>DATA!A359</f>
        <v>VŠMU (VSMU)</v>
      </c>
      <c r="B360" s="97" t="str">
        <f>DATA!C359&amp;" - "&amp;DATA!B359</f>
        <v>Tanečný interpret - SM1</v>
      </c>
      <c r="C360" s="84">
        <f>SUM(D360:I360)</f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84">
        <f>SUM(K360:S360)</f>
        <v>0</v>
      </c>
      <c r="K360" s="13">
        <v>0</v>
      </c>
      <c r="L360" s="13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84">
        <f>SUM(U360:AC360)</f>
        <v>0.66668</v>
      </c>
      <c r="U360">
        <v>0.66668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s="84">
        <v>0</v>
      </c>
      <c r="AE360" s="89">
        <f>SUM(C360,J360,T360,AD360,)</f>
        <v>0.66668</v>
      </c>
    </row>
    <row r="361">
      <c r="A361" s="61" t="str">
        <f>DATA!A360</f>
        <v>VŠMU (VSMU)</v>
      </c>
      <c r="B361" s="97" t="str">
        <f>DATA!C360&amp;" - "&amp;DATA!B360</f>
        <v>Tanečný interpret - sólista - SM1</v>
      </c>
      <c r="C361" s="84">
        <f>SUM(D361:I361)</f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84">
        <f>SUM(K361:S361)</f>
        <v>0</v>
      </c>
      <c r="K361" s="13">
        <v>0</v>
      </c>
      <c r="L361" s="13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84">
        <f>SUM(U361:AC361)</f>
        <v>0.66667</v>
      </c>
      <c r="U361">
        <v>0.66667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 s="84">
        <v>0</v>
      </c>
      <c r="AE361" s="89">
        <f>SUM(C361,J361,T361,AD361,)</f>
        <v>0.66667</v>
      </c>
    </row>
    <row r="362">
      <c r="A362" s="61" t="str">
        <f>DATA!A361</f>
        <v>VŠMU (VSMU)</v>
      </c>
      <c r="B362" s="97" t="str">
        <f>DATA!C361&amp;" - "&amp;DATA!B361</f>
        <v>Umelecký vedúci - SM1</v>
      </c>
      <c r="C362" s="84">
        <f>SUM(D362:I362)</f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84">
        <f>SUM(K362:S362)</f>
        <v>0</v>
      </c>
      <c r="K362" s="13">
        <v>0</v>
      </c>
      <c r="L362" s="13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84">
        <f>SUM(U362:AC362)</f>
        <v>2</v>
      </c>
      <c r="U362">
        <v>2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s="84">
        <v>0</v>
      </c>
      <c r="AE362" s="89">
        <f>SUM(C362,J362,T362,AD362,)</f>
        <v>2</v>
      </c>
    </row>
    <row r="363">
      <c r="A363" s="61" t="str">
        <f>DATA!A362</f>
        <v>VŠMU (VSMU)</v>
      </c>
      <c r="B363" s="97" t="str">
        <f>DATA!C362&amp;" - "&amp;DATA!B362</f>
        <v>Autor bábok - SM2</v>
      </c>
      <c r="C363" s="84">
        <f>SUM(D363:I363)</f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84">
        <f>SUM(K363:S363)</f>
        <v>0</v>
      </c>
      <c r="K363" s="13">
        <v>0</v>
      </c>
      <c r="L363" s="1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84">
        <f>SUM(U363:AC363)</f>
        <v>1</v>
      </c>
      <c r="U363">
        <v>0</v>
      </c>
      <c r="V363">
        <v>1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s="84">
        <v>0</v>
      </c>
      <c r="AE363" s="89">
        <f>SUM(C363,J363,T363,AD363,)</f>
        <v>1</v>
      </c>
    </row>
    <row r="364">
      <c r="A364" s="61" t="str">
        <f>DATA!A363</f>
        <v>VŠMU (VSMU)</v>
      </c>
      <c r="B364" s="97" t="str">
        <f>DATA!C363&amp;" - "&amp;DATA!B363</f>
        <v>Autor hudby - SM2</v>
      </c>
      <c r="C364" s="84">
        <f>SUM(D364:I364)</f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84">
        <f>SUM(K364:S364)</f>
        <v>0</v>
      </c>
      <c r="K364" s="13">
        <v>0</v>
      </c>
      <c r="L364" s="13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84">
        <f>SUM(U364:AC364)</f>
        <v>4</v>
      </c>
      <c r="U364">
        <v>0</v>
      </c>
      <c r="V364">
        <v>4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 s="84">
        <v>0</v>
      </c>
      <c r="AE364" s="89">
        <f>SUM(C364,J364,T364,AD364,)</f>
        <v>4</v>
      </c>
    </row>
    <row r="365">
      <c r="A365" s="61" t="str">
        <f>DATA!A364</f>
        <v>VŠMU (VSMU)</v>
      </c>
      <c r="B365" s="97" t="str">
        <f>DATA!C364&amp;" - "&amp;DATA!B364</f>
        <v>Autor výtvarného návrhu - SM2</v>
      </c>
      <c r="C365" s="84">
        <f>SUM(D365:I365)</f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84">
        <f>SUM(K365:S365)</f>
        <v>0</v>
      </c>
      <c r="K365" s="13">
        <v>0</v>
      </c>
      <c r="L365" s="13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84">
        <f>SUM(U365:AC365)</f>
        <v>1</v>
      </c>
      <c r="U365">
        <v>0</v>
      </c>
      <c r="V365">
        <v>1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 s="84">
        <v>0</v>
      </c>
      <c r="AE365" s="89">
        <f>SUM(C365,J365,T365,AD365,)</f>
        <v>1</v>
      </c>
    </row>
    <row r="366">
      <c r="A366" s="61" t="str">
        <f>DATA!A365</f>
        <v>VŠMU (VSMU)</v>
      </c>
      <c r="B366" s="97" t="str">
        <f>DATA!C365&amp;" - "&amp;DATA!B365</f>
        <v>Dirigent - SM2</v>
      </c>
      <c r="C366" s="84">
        <f>SUM(D366:I366)</f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84">
        <f>SUM(K366:S366)</f>
        <v>0</v>
      </c>
      <c r="K366" s="13">
        <v>0</v>
      </c>
      <c r="L366" s="13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 s="84">
        <f>SUM(U366:AC366)</f>
        <v>2</v>
      </c>
      <c r="U366">
        <v>0</v>
      </c>
      <c r="V366">
        <v>2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 s="84">
        <v>0</v>
      </c>
      <c r="AE366" s="89">
        <f>SUM(C366,J366,T366,AD366,)</f>
        <v>2</v>
      </c>
    </row>
    <row r="367">
      <c r="A367" s="61" t="str">
        <f>DATA!A366</f>
        <v>VŠMU (VSMU)</v>
      </c>
      <c r="B367" s="97" t="str">
        <f>DATA!C366&amp;" - "&amp;DATA!B366</f>
        <v>Dramaturg - SM2</v>
      </c>
      <c r="C367" s="84">
        <f>SUM(D367:I367)</f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84">
        <f>SUM(K367:S367)</f>
        <v>0</v>
      </c>
      <c r="K367" s="13">
        <v>0</v>
      </c>
      <c r="L367" s="13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84">
        <f>SUM(U367:AC367)</f>
        <v>2</v>
      </c>
      <c r="U367">
        <v>0</v>
      </c>
      <c r="V367">
        <v>2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 s="84">
        <v>0</v>
      </c>
      <c r="AE367" s="89">
        <f>SUM(C367,J367,T367,AD367,)</f>
        <v>2</v>
      </c>
    </row>
    <row r="368">
      <c r="A368" s="61" t="str">
        <f>DATA!A367</f>
        <v>VŠMU (VSMU)</v>
      </c>
      <c r="B368" s="97" t="str">
        <f>DATA!C367&amp;" - "&amp;DATA!B367</f>
        <v>Dramaturg - SM2</v>
      </c>
      <c r="C368" s="84">
        <f>SUM(D368:I368)</f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84">
        <f>SUM(K368:S368)</f>
        <v>0</v>
      </c>
      <c r="K368" s="13">
        <v>0</v>
      </c>
      <c r="L368" s="13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84">
        <f>SUM(U368:AC368)</f>
        <v>3</v>
      </c>
      <c r="U368">
        <v>0</v>
      </c>
      <c r="V368">
        <v>3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 s="84">
        <v>0</v>
      </c>
      <c r="AE368" s="89">
        <f>SUM(C368,J368,T368,AD368,)</f>
        <v>3</v>
      </c>
    </row>
    <row r="369">
      <c r="A369" s="61" t="str">
        <f>DATA!A368</f>
        <v>VŠMU (VSMU)</v>
      </c>
      <c r="B369" s="97" t="str">
        <f>DATA!C368&amp;" - "&amp;DATA!B368</f>
        <v>Herec v hlavnej úlohe - SM2</v>
      </c>
      <c r="C369" s="84">
        <f>SUM(D369:I369)</f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84">
        <f>SUM(K369:S369)</f>
        <v>0</v>
      </c>
      <c r="K369" s="13">
        <v>0</v>
      </c>
      <c r="L369" s="13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 s="84">
        <f>SUM(U369:AC369)</f>
        <v>1.90053</v>
      </c>
      <c r="U369">
        <v>0</v>
      </c>
      <c r="V369">
        <v>1.90053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s="84">
        <v>0</v>
      </c>
      <c r="AE369" s="89">
        <f>SUM(C369,J369,T369,AD369,)</f>
        <v>1.90053</v>
      </c>
    </row>
    <row r="370">
      <c r="A370" s="61" t="str">
        <f>DATA!A369</f>
        <v>VŠMU (VSMU)</v>
      </c>
      <c r="B370" s="97" t="str">
        <f>DATA!C369&amp;" - "&amp;DATA!B369</f>
        <v>Herec v hlavnej úlohe - SM2</v>
      </c>
      <c r="C370" s="84">
        <f>SUM(D370:I370)</f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84">
        <f>SUM(K370:S370)</f>
        <v>0</v>
      </c>
      <c r="K370" s="13">
        <v>0</v>
      </c>
      <c r="L370" s="13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 s="84">
        <f>SUM(U370:AC370)</f>
        <v>1</v>
      </c>
      <c r="U370">
        <v>0</v>
      </c>
      <c r="V370">
        <v>1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 s="84">
        <v>0</v>
      </c>
      <c r="AE370" s="89">
        <f>SUM(C370,J370,T370,AD370,)</f>
        <v>1</v>
      </c>
    </row>
    <row r="371">
      <c r="A371" s="61" t="str">
        <f>DATA!A370</f>
        <v>VŠMU (VSMU)</v>
      </c>
      <c r="B371" s="97" t="str">
        <f>DATA!C370&amp;" - "&amp;DATA!B370</f>
        <v>Choreograf - SM2</v>
      </c>
      <c r="C371" s="84">
        <f>SUM(D371:I371)</f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84">
        <f>SUM(K371:S371)</f>
        <v>0</v>
      </c>
      <c r="K371" s="13">
        <v>0</v>
      </c>
      <c r="L371" s="13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84">
        <f>SUM(U371:AC371)</f>
        <v>2</v>
      </c>
      <c r="U371">
        <v>0</v>
      </c>
      <c r="V371">
        <v>2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s="84">
        <v>0</v>
      </c>
      <c r="AE371" s="89">
        <f>SUM(C371,J371,T371,AD371,)</f>
        <v>2</v>
      </c>
    </row>
    <row r="372">
      <c r="A372" s="61" t="str">
        <f>DATA!A371</f>
        <v>VŠMU (VSMU)</v>
      </c>
      <c r="B372" s="97" t="str">
        <f>DATA!C371&amp;" - "&amp;DATA!B371</f>
        <v>Inštrumentalista - SM2</v>
      </c>
      <c r="C372" s="84">
        <f>SUM(D372:I372)</f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84">
        <f>SUM(K372:S372)</f>
        <v>0</v>
      </c>
      <c r="K372" s="13">
        <v>0</v>
      </c>
      <c r="L372" s="13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84">
        <f>SUM(U372:AC372)</f>
        <v>0.32058</v>
      </c>
      <c r="U372">
        <v>0</v>
      </c>
      <c r="V372">
        <v>0.32058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s="84">
        <v>0</v>
      </c>
      <c r="AE372" s="89">
        <f>SUM(C372,J372,T372,AD372,)</f>
        <v>0.32058</v>
      </c>
    </row>
    <row r="373">
      <c r="A373" s="61" t="str">
        <f>DATA!A372</f>
        <v>VŠMU (VSMU)</v>
      </c>
      <c r="B373" s="97" t="str">
        <f>DATA!C372&amp;" - "&amp;DATA!B372</f>
        <v>Inštrumentalista - sólista - SM2</v>
      </c>
      <c r="C373" s="84">
        <f>SUM(D373:I373)</f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84">
        <f>SUM(K373:S373)</f>
        <v>0</v>
      </c>
      <c r="K373" s="13">
        <v>0</v>
      </c>
      <c r="L373" s="1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 s="84">
        <f>SUM(U373:AC373)</f>
        <v>2.41666</v>
      </c>
      <c r="U373">
        <v>0</v>
      </c>
      <c r="V373">
        <v>2.41666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s="84">
        <v>0</v>
      </c>
      <c r="AE373" s="89">
        <f>SUM(C373,J373,T373,AD373,)</f>
        <v>2.41666</v>
      </c>
    </row>
    <row r="374">
      <c r="A374" s="61" t="str">
        <f>DATA!A373</f>
        <v>VŠMU (VSMU)</v>
      </c>
      <c r="B374" s="97" t="str">
        <f>DATA!C373&amp;" - "&amp;DATA!B373</f>
        <v>Kostýmový výtvarník - SM2</v>
      </c>
      <c r="C374" s="84">
        <f>SUM(D374:I374)</f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84">
        <f>SUM(K374:S374)</f>
        <v>0</v>
      </c>
      <c r="K374" s="13">
        <v>0</v>
      </c>
      <c r="L374" s="13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84">
        <f>SUM(U374:AC374)</f>
        <v>4</v>
      </c>
      <c r="U374">
        <v>0</v>
      </c>
      <c r="V374">
        <v>4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 s="84">
        <v>0</v>
      </c>
      <c r="AE374" s="89">
        <f>SUM(C374,J374,T374,AD374,)</f>
        <v>4</v>
      </c>
    </row>
    <row r="375">
      <c r="A375" s="61" t="str">
        <f>DATA!A374</f>
        <v>VŠMU (VSMU)</v>
      </c>
      <c r="B375" s="97" t="str">
        <f>DATA!C374&amp;" - "&amp;DATA!B374</f>
        <v>Producent - SM2</v>
      </c>
      <c r="C375" s="84">
        <f>SUM(D375:I375)</f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84">
        <f>SUM(K375:S375)</f>
        <v>0</v>
      </c>
      <c r="K375" s="13">
        <v>0</v>
      </c>
      <c r="L375" s="13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84">
        <f>SUM(U375:AC375)</f>
        <v>1</v>
      </c>
      <c r="U375">
        <v>0</v>
      </c>
      <c r="V375">
        <v>1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s="84">
        <v>0</v>
      </c>
      <c r="AE375" s="89">
        <f>SUM(C375,J375,T375,AD375,)</f>
        <v>1</v>
      </c>
    </row>
    <row r="376">
      <c r="A376" s="61" t="str">
        <f>DATA!A375</f>
        <v>VŠMU (VSMU)</v>
      </c>
      <c r="B376" s="97" t="str">
        <f>DATA!C375&amp;" - "&amp;DATA!B375</f>
        <v>Režisér - SM2</v>
      </c>
      <c r="C376" s="84">
        <f>SUM(D376:I376)</f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84">
        <f>SUM(K376:S376)</f>
        <v>0</v>
      </c>
      <c r="K376" s="13">
        <v>0</v>
      </c>
      <c r="L376" s="13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 s="84">
        <f>SUM(U376:AC376)</f>
        <v>5</v>
      </c>
      <c r="U376">
        <v>0</v>
      </c>
      <c r="V376">
        <v>5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s="84">
        <v>0</v>
      </c>
      <c r="AE376" s="89">
        <f>SUM(C376,J376,T376,AD376,)</f>
        <v>5</v>
      </c>
    </row>
    <row r="377">
      <c r="A377" s="61" t="str">
        <f>DATA!A376</f>
        <v>VŠMU (VSMU)</v>
      </c>
      <c r="B377" s="97" t="str">
        <f>DATA!C376&amp;" - "&amp;DATA!B376</f>
        <v>Režisér - SM2</v>
      </c>
      <c r="C377" s="84">
        <f>SUM(D377:I377)</f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84">
        <f>SUM(K377:S377)</f>
        <v>0</v>
      </c>
      <c r="K377" s="13">
        <v>0</v>
      </c>
      <c r="L377" s="13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84">
        <f>SUM(U377:AC377)</f>
        <v>1</v>
      </c>
      <c r="U377">
        <v>0</v>
      </c>
      <c r="V377">
        <v>1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s="84">
        <v>0</v>
      </c>
      <c r="AE377" s="89">
        <f>SUM(C377,J377,T377,AD377,)</f>
        <v>1</v>
      </c>
    </row>
    <row r="378">
      <c r="A378" s="61" t="str">
        <f>DATA!A377</f>
        <v>VŠMU (VSMU)</v>
      </c>
      <c r="B378" s="97" t="str">
        <f>DATA!C377&amp;" - "&amp;DATA!B377</f>
        <v>Scénograf - SM2</v>
      </c>
      <c r="C378" s="84">
        <f>SUM(D378:I378)</f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84">
        <f>SUM(K378:S378)</f>
        <v>0</v>
      </c>
      <c r="K378" s="13">
        <v>0</v>
      </c>
      <c r="L378" s="13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 s="84">
        <f>SUM(U378:AC378)</f>
        <v>7</v>
      </c>
      <c r="U378">
        <v>0</v>
      </c>
      <c r="V378">
        <v>7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s="84">
        <v>0</v>
      </c>
      <c r="AE378" s="89">
        <f>SUM(C378,J378,T378,AD378,)</f>
        <v>7</v>
      </c>
    </row>
    <row r="379">
      <c r="A379" s="61" t="str">
        <f>DATA!A378</f>
        <v>VŠMU (VSMU)</v>
      </c>
      <c r="B379" s="97" t="str">
        <f>DATA!C378&amp;" - "&amp;DATA!B378</f>
        <v>Tanečný interpret - SM2</v>
      </c>
      <c r="C379" s="84">
        <f>SUM(D379:I379)</f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84">
        <f>SUM(K379:S379)</f>
        <v>0</v>
      </c>
      <c r="K379" s="13">
        <v>0</v>
      </c>
      <c r="L379" s="13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84">
        <f>SUM(U379:AC379)</f>
        <v>0.25</v>
      </c>
      <c r="U379">
        <v>0</v>
      </c>
      <c r="V379">
        <v>0.25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s="84">
        <v>0</v>
      </c>
      <c r="AE379" s="89">
        <f>SUM(C379,J379,T379,AD379,)</f>
        <v>0.25</v>
      </c>
    </row>
    <row r="380">
      <c r="A380" s="61" t="str">
        <f>DATA!A379</f>
        <v>VŠMU (VSMU)</v>
      </c>
      <c r="B380" s="97" t="str">
        <f>DATA!C379&amp;" - "&amp;DATA!B379</f>
        <v>Tanečný interpret - sólista - SM2</v>
      </c>
      <c r="C380" s="84">
        <f>SUM(D380:I380)</f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84">
        <f>SUM(K380:S380)</f>
        <v>0</v>
      </c>
      <c r="K380" s="13">
        <v>0</v>
      </c>
      <c r="L380" s="13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84">
        <f>SUM(U380:AC380)</f>
        <v>0.2</v>
      </c>
      <c r="U380">
        <v>0</v>
      </c>
      <c r="V380">
        <v>0.2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 s="84">
        <v>0</v>
      </c>
      <c r="AE380" s="89">
        <f>SUM(C380,J380,T380,AD380,)</f>
        <v>0.2</v>
      </c>
    </row>
    <row r="381">
      <c r="A381" s="61" t="str">
        <f>DATA!A380</f>
        <v>VŠMU (VSMU)</v>
      </c>
      <c r="B381" s="97" t="str">
        <f>DATA!C380&amp;" - "&amp;DATA!B380</f>
        <v>Autor hudby - SM3</v>
      </c>
      <c r="C381" s="84">
        <f>SUM(D381:I381)</f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84">
        <f>SUM(K381:S381)</f>
        <v>0</v>
      </c>
      <c r="K381" s="13">
        <v>0</v>
      </c>
      <c r="L381" s="13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84">
        <f>SUM(U381:AC381)</f>
        <v>4</v>
      </c>
      <c r="U381">
        <v>0</v>
      </c>
      <c r="V381">
        <v>0</v>
      </c>
      <c r="W381">
        <v>4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 s="84">
        <v>0</v>
      </c>
      <c r="AE381" s="89">
        <f>SUM(C381,J381,T381,AD381,)</f>
        <v>4</v>
      </c>
    </row>
    <row r="382">
      <c r="A382" s="61" t="str">
        <f>DATA!A381</f>
        <v>VŠMU (VSMU)</v>
      </c>
      <c r="B382" s="97" t="str">
        <f>DATA!C381&amp;" - "&amp;DATA!B381</f>
        <v>Autor scenára - SM3</v>
      </c>
      <c r="C382" s="84">
        <f>SUM(D382:I382)</f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84">
        <f>SUM(K382:S382)</f>
        <v>0</v>
      </c>
      <c r="K382" s="13">
        <v>0</v>
      </c>
      <c r="L382" s="13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 s="84">
        <f>SUM(U382:AC382)</f>
        <v>1</v>
      </c>
      <c r="U382">
        <v>0</v>
      </c>
      <c r="V382">
        <v>0</v>
      </c>
      <c r="W382">
        <v>1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 s="84">
        <v>0</v>
      </c>
      <c r="AE382" s="89">
        <f>SUM(C382,J382,T382,AD382,)</f>
        <v>1</v>
      </c>
    </row>
    <row r="383">
      <c r="A383" s="61" t="str">
        <f>DATA!A382</f>
        <v>VŠMU (VSMU)</v>
      </c>
      <c r="B383" s="97" t="str">
        <f>DATA!C382&amp;" - "&amp;DATA!B382</f>
        <v>Dirigent - SM3</v>
      </c>
      <c r="C383" s="84">
        <f>SUM(D383:I383)</f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84">
        <f>SUM(K383:S383)</f>
        <v>0</v>
      </c>
      <c r="K383" s="13">
        <v>0</v>
      </c>
      <c r="L383" s="1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 s="84">
        <f>SUM(U383:AC383)</f>
        <v>1</v>
      </c>
      <c r="U383">
        <v>0</v>
      </c>
      <c r="V383">
        <v>0</v>
      </c>
      <c r="W383">
        <v>1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 s="84">
        <v>0</v>
      </c>
      <c r="AE383" s="89">
        <f>SUM(C383,J383,T383,AD383,)</f>
        <v>1</v>
      </c>
    </row>
    <row r="384">
      <c r="A384" s="61" t="str">
        <f>DATA!A383</f>
        <v>VŠMU (VSMU)</v>
      </c>
      <c r="B384" s="97" t="str">
        <f>DATA!C383&amp;" - "&amp;DATA!B383</f>
        <v>Choreograf - SM3</v>
      </c>
      <c r="C384" s="84">
        <f>SUM(D384:I384)</f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84">
        <f>SUM(K384:S384)</f>
        <v>0</v>
      </c>
      <c r="K384" s="13">
        <v>0</v>
      </c>
      <c r="L384" s="13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84">
        <f>SUM(U384:AC384)</f>
        <v>3</v>
      </c>
      <c r="U384">
        <v>0</v>
      </c>
      <c r="V384">
        <v>0</v>
      </c>
      <c r="W384">
        <v>3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 s="84">
        <v>0</v>
      </c>
      <c r="AE384" s="89">
        <f>SUM(C384,J384,T384,AD384,)</f>
        <v>3</v>
      </c>
    </row>
    <row r="385">
      <c r="A385" s="61" t="str">
        <f>DATA!A384</f>
        <v>VŠMU (VSMU)</v>
      </c>
      <c r="B385" s="97" t="str">
        <f>DATA!C384&amp;" - "&amp;DATA!B384</f>
        <v>Inštrumentalista - SM3</v>
      </c>
      <c r="C385" s="84">
        <f>SUM(D385:I385)</f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84">
        <f>SUM(K385:S385)</f>
        <v>0</v>
      </c>
      <c r="K385" s="13">
        <v>0</v>
      </c>
      <c r="L385" s="13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84">
        <f>SUM(U385:AC385)</f>
        <v>0.30224</v>
      </c>
      <c r="U385">
        <v>0</v>
      </c>
      <c r="V385">
        <v>0</v>
      </c>
      <c r="W385">
        <v>0.30224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 s="84">
        <v>0</v>
      </c>
      <c r="AE385" s="89">
        <f>SUM(C385,J385,T385,AD385,)</f>
        <v>0.30224</v>
      </c>
    </row>
    <row r="386">
      <c r="A386" s="61" t="str">
        <f>DATA!A385</f>
        <v>VŠMU (VSMU)</v>
      </c>
      <c r="B386" s="97" t="str">
        <f>DATA!C385&amp;" - "&amp;DATA!B385</f>
        <v>Inštrumentalista - sólista - SM3</v>
      </c>
      <c r="C386" s="84">
        <f>SUM(D386:I386)</f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84">
        <f>SUM(K386:S386)</f>
        <v>0</v>
      </c>
      <c r="K386" s="13">
        <v>0</v>
      </c>
      <c r="L386" s="13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 s="84">
        <f>SUM(U386:AC386)</f>
        <v>21.4548</v>
      </c>
      <c r="U386">
        <v>0</v>
      </c>
      <c r="V386">
        <v>0</v>
      </c>
      <c r="W386">
        <v>21.4548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s="84">
        <v>0</v>
      </c>
      <c r="AE386" s="89">
        <f>SUM(C386,J386,T386,AD386,)</f>
        <v>21.4548</v>
      </c>
    </row>
    <row r="387">
      <c r="A387" s="61" t="str">
        <f>DATA!A386</f>
        <v>VŠMU (VSMU)</v>
      </c>
      <c r="B387" s="97" t="str">
        <f>DATA!C386&amp;" - "&amp;DATA!B386</f>
        <v>Korepetítor - SM3</v>
      </c>
      <c r="C387" s="84">
        <f>SUM(D387:I387)</f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84">
        <f>SUM(K387:S387)</f>
        <v>0</v>
      </c>
      <c r="K387" s="13">
        <v>0</v>
      </c>
      <c r="L387" s="13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 s="84">
        <f>SUM(U387:AC387)</f>
        <v>5</v>
      </c>
      <c r="U387">
        <v>0</v>
      </c>
      <c r="V387">
        <v>0</v>
      </c>
      <c r="W387">
        <v>5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 s="84">
        <v>0</v>
      </c>
      <c r="AE387" s="89">
        <f>SUM(C387,J387,T387,AD387,)</f>
        <v>5</v>
      </c>
    </row>
    <row r="388">
      <c r="A388" s="61" t="str">
        <f>DATA!A387</f>
        <v>VŠMU (VSMU)</v>
      </c>
      <c r="B388" s="97" t="str">
        <f>DATA!C387&amp;" - "&amp;DATA!B387</f>
        <v>Spevák - sólista - SM3</v>
      </c>
      <c r="C388" s="84">
        <f>SUM(D388:I388)</f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84">
        <f>SUM(K388:S388)</f>
        <v>0</v>
      </c>
      <c r="K388" s="13">
        <v>0</v>
      </c>
      <c r="L388" s="13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 s="84">
        <f>SUM(U388:AC388)</f>
        <v>1</v>
      </c>
      <c r="U388">
        <v>0</v>
      </c>
      <c r="V388">
        <v>0</v>
      </c>
      <c r="W388">
        <v>1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 s="84">
        <v>0</v>
      </c>
      <c r="AE388" s="89">
        <f>SUM(C388,J388,T388,AD388,)</f>
        <v>1</v>
      </c>
    </row>
    <row r="389">
      <c r="A389" s="61" t="str">
        <f>DATA!A388</f>
        <v>VŠMU (VSMU)</v>
      </c>
      <c r="B389" s="97" t="str">
        <f>DATA!C388&amp;" - "&amp;DATA!B388</f>
        <v>Zbormajster - SM3</v>
      </c>
      <c r="C389" s="84">
        <f>SUM(D389:I389)</f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84">
        <f>SUM(K389:S389)</f>
        <v>0</v>
      </c>
      <c r="K389" s="13">
        <v>0</v>
      </c>
      <c r="L389" s="13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 s="84">
        <f>SUM(U389:AC389)</f>
        <v>9</v>
      </c>
      <c r="U389">
        <v>0</v>
      </c>
      <c r="V389">
        <v>0</v>
      </c>
      <c r="W389">
        <v>9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s="84">
        <v>0</v>
      </c>
      <c r="AE389" s="89">
        <f>SUM(C389,J389,T389,AD389,)</f>
        <v>9</v>
      </c>
    </row>
    <row r="390">
      <c r="A390" s="61" t="str">
        <f>DATA!A389</f>
        <v>VŠMU (VSMU)</v>
      </c>
      <c r="B390" s="97" t="str">
        <f>DATA!C389&amp;" - "&amp;DATA!B389</f>
        <v>Autor bábok - SN1</v>
      </c>
      <c r="C390" s="84">
        <f>SUM(D390:I390)</f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84">
        <f>SUM(K390:S390)</f>
        <v>0</v>
      </c>
      <c r="K390" s="13">
        <v>0</v>
      </c>
      <c r="L390" s="13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84">
        <f>SUM(U390:AC390)</f>
        <v>6.5</v>
      </c>
      <c r="U390">
        <v>0</v>
      </c>
      <c r="V390">
        <v>0</v>
      </c>
      <c r="W390">
        <v>0</v>
      </c>
      <c r="X390">
        <v>6.5</v>
      </c>
      <c r="Y390">
        <v>0</v>
      </c>
      <c r="Z390">
        <v>0</v>
      </c>
      <c r="AA390">
        <v>0</v>
      </c>
      <c r="AB390">
        <v>0</v>
      </c>
      <c r="AC390">
        <v>0</v>
      </c>
      <c r="AD390" s="84">
        <v>0</v>
      </c>
      <c r="AE390" s="89">
        <f>SUM(C390,J390,T390,AD390,)</f>
        <v>6.5</v>
      </c>
    </row>
    <row r="391">
      <c r="A391" s="61" t="str">
        <f>DATA!A390</f>
        <v>VŠMU (VSMU)</v>
      </c>
      <c r="B391" s="97" t="str">
        <f>DATA!C390&amp;" - "&amp;DATA!B390</f>
        <v>Autor dialógov - SN1</v>
      </c>
      <c r="C391" s="84">
        <f>SUM(D391:I391)</f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84">
        <f>SUM(K391:S391)</f>
        <v>0</v>
      </c>
      <c r="K391" s="13">
        <v>0</v>
      </c>
      <c r="L391" s="13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84">
        <f>SUM(U391:AC391)</f>
        <v>2</v>
      </c>
      <c r="U391">
        <v>0</v>
      </c>
      <c r="V391">
        <v>0</v>
      </c>
      <c r="W391">
        <v>0</v>
      </c>
      <c r="X391">
        <v>2</v>
      </c>
      <c r="Y391">
        <v>0</v>
      </c>
      <c r="Z391">
        <v>0</v>
      </c>
      <c r="AA391">
        <v>0</v>
      </c>
      <c r="AB391">
        <v>0</v>
      </c>
      <c r="AC391">
        <v>0</v>
      </c>
      <c r="AD391" s="84">
        <v>0</v>
      </c>
      <c r="AE391" s="89">
        <f>SUM(C391,J391,T391,AD391,)</f>
        <v>2</v>
      </c>
    </row>
    <row r="392">
      <c r="A392" s="61" t="str">
        <f>DATA!A391</f>
        <v>VŠMU (VSMU)</v>
      </c>
      <c r="B392" s="97" t="str">
        <f>DATA!C391&amp;" - "&amp;DATA!B391</f>
        <v>Autor dramatického diela - SN1</v>
      </c>
      <c r="C392" s="84">
        <f>SUM(D392:I392)</f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84">
        <f>SUM(K392:S392)</f>
        <v>0</v>
      </c>
      <c r="K392" s="13">
        <v>0</v>
      </c>
      <c r="L392" s="13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84">
        <f>SUM(U392:AC392)</f>
        <v>1</v>
      </c>
      <c r="U392">
        <v>0</v>
      </c>
      <c r="V392">
        <v>0</v>
      </c>
      <c r="W392">
        <v>0</v>
      </c>
      <c r="X392">
        <v>1</v>
      </c>
      <c r="Y392">
        <v>0</v>
      </c>
      <c r="Z392">
        <v>0</v>
      </c>
      <c r="AA392">
        <v>0</v>
      </c>
      <c r="AB392">
        <v>0</v>
      </c>
      <c r="AC392">
        <v>0</v>
      </c>
      <c r="AD392" s="84">
        <v>0</v>
      </c>
      <c r="AE392" s="89">
        <f>SUM(C392,J392,T392,AD392,)</f>
        <v>1</v>
      </c>
    </row>
    <row r="393">
      <c r="A393" s="61" t="str">
        <f>DATA!A392</f>
        <v>VŠMU (VSMU)</v>
      </c>
      <c r="B393" s="97" t="str">
        <f>DATA!C392&amp;" - "&amp;DATA!B392</f>
        <v>Autor dramatizácie literárneho diela - SN1</v>
      </c>
      <c r="C393" s="84">
        <f>SUM(D393:I393)</f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84">
        <f>SUM(K393:S393)</f>
        <v>0</v>
      </c>
      <c r="K393" s="13">
        <v>0</v>
      </c>
      <c r="L393" s="1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 s="84">
        <f>SUM(U393:AC393)</f>
        <v>3.5</v>
      </c>
      <c r="U393">
        <v>0</v>
      </c>
      <c r="V393">
        <v>0</v>
      </c>
      <c r="W393">
        <v>0</v>
      </c>
      <c r="X393">
        <v>3.5</v>
      </c>
      <c r="Y393">
        <v>0</v>
      </c>
      <c r="Z393">
        <v>0</v>
      </c>
      <c r="AA393">
        <v>0</v>
      </c>
      <c r="AB393">
        <v>0</v>
      </c>
      <c r="AC393">
        <v>0</v>
      </c>
      <c r="AD393" s="84">
        <v>0</v>
      </c>
      <c r="AE393" s="89">
        <f>SUM(C393,J393,T393,AD393,)</f>
        <v>3.5</v>
      </c>
    </row>
    <row r="394">
      <c r="A394" s="61" t="str">
        <f>DATA!A393</f>
        <v>VŠMU (VSMU)</v>
      </c>
      <c r="B394" s="97" t="str">
        <f>DATA!C393&amp;" - "&amp;DATA!B393</f>
        <v>Autor hudby - SN1</v>
      </c>
      <c r="C394" s="84">
        <f>SUM(D394:I394)</f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84">
        <f>SUM(K394:S394)</f>
        <v>0</v>
      </c>
      <c r="K394" s="13">
        <v>0</v>
      </c>
      <c r="L394" s="13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84">
        <f>SUM(U394:AC394)</f>
        <v>8.25</v>
      </c>
      <c r="U394">
        <v>0</v>
      </c>
      <c r="V394">
        <v>0</v>
      </c>
      <c r="W394">
        <v>0</v>
      </c>
      <c r="X394">
        <v>8.25</v>
      </c>
      <c r="Y394">
        <v>0</v>
      </c>
      <c r="Z394">
        <v>0</v>
      </c>
      <c r="AA394">
        <v>0</v>
      </c>
      <c r="AB394">
        <v>0</v>
      </c>
      <c r="AC394">
        <v>0</v>
      </c>
      <c r="AD394" s="84">
        <v>0</v>
      </c>
      <c r="AE394" s="89">
        <f>SUM(C394,J394,T394,AD394,)</f>
        <v>8.25</v>
      </c>
    </row>
    <row r="395">
      <c r="A395" s="61" t="str">
        <f>DATA!A394</f>
        <v>VŠMU (VSMU)</v>
      </c>
      <c r="B395" s="97" t="str">
        <f>DATA!C394&amp;" - "&amp;DATA!B394</f>
        <v>Autor libreta - SN1</v>
      </c>
      <c r="C395" s="84">
        <f>SUM(D395:I395)</f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84">
        <f>SUM(K395:S395)</f>
        <v>0</v>
      </c>
      <c r="K395" s="13">
        <v>0</v>
      </c>
      <c r="L395" s="13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84">
        <f>SUM(U395:AC395)</f>
        <v>3</v>
      </c>
      <c r="U395">
        <v>0</v>
      </c>
      <c r="V395">
        <v>0</v>
      </c>
      <c r="W395">
        <v>0</v>
      </c>
      <c r="X395">
        <v>3</v>
      </c>
      <c r="Y395">
        <v>0</v>
      </c>
      <c r="Z395">
        <v>0</v>
      </c>
      <c r="AA395">
        <v>0</v>
      </c>
      <c r="AB395">
        <v>0</v>
      </c>
      <c r="AC395">
        <v>0</v>
      </c>
      <c r="AD395" s="84">
        <v>0</v>
      </c>
      <c r="AE395" s="89">
        <f>SUM(C395,J395,T395,AD395,)</f>
        <v>3</v>
      </c>
    </row>
    <row r="396">
      <c r="A396" s="61" t="str">
        <f>DATA!A395</f>
        <v>VŠMU (VSMU)</v>
      </c>
      <c r="B396" s="97" t="str">
        <f>DATA!C395&amp;" - "&amp;DATA!B395</f>
        <v>Autor námetu - SN1</v>
      </c>
      <c r="C396" s="84">
        <f>SUM(D396:I396)</f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84">
        <f>SUM(K396:S396)</f>
        <v>0</v>
      </c>
      <c r="K396" s="13">
        <v>0</v>
      </c>
      <c r="L396" s="13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84">
        <f>SUM(U396:AC396)</f>
        <v>3</v>
      </c>
      <c r="U396">
        <v>0</v>
      </c>
      <c r="V396">
        <v>0</v>
      </c>
      <c r="W396">
        <v>0</v>
      </c>
      <c r="X396">
        <v>3</v>
      </c>
      <c r="Y396">
        <v>0</v>
      </c>
      <c r="Z396">
        <v>0</v>
      </c>
      <c r="AA396">
        <v>0</v>
      </c>
      <c r="AB396">
        <v>0</v>
      </c>
      <c r="AC396">
        <v>0</v>
      </c>
      <c r="AD396" s="84">
        <v>0</v>
      </c>
      <c r="AE396" s="89">
        <f>SUM(C396,J396,T396,AD396,)</f>
        <v>3</v>
      </c>
    </row>
    <row r="397">
      <c r="A397" s="61" t="str">
        <f>DATA!A396</f>
        <v>VŠMU (VSMU)</v>
      </c>
      <c r="B397" s="97" t="str">
        <f>DATA!C396&amp;" - "&amp;DATA!B396</f>
        <v>Autor námetu - SN1</v>
      </c>
      <c r="C397" s="84">
        <f>SUM(D397:I397)</f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84">
        <f>SUM(K397:S397)</f>
        <v>0</v>
      </c>
      <c r="K397" s="13">
        <v>0</v>
      </c>
      <c r="L397" s="13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 s="84">
        <f>SUM(U397:AC397)</f>
        <v>0.5</v>
      </c>
      <c r="U397">
        <v>0</v>
      </c>
      <c r="V397">
        <v>0</v>
      </c>
      <c r="W397">
        <v>0</v>
      </c>
      <c r="X397">
        <v>0.5</v>
      </c>
      <c r="Y397">
        <v>0</v>
      </c>
      <c r="Z397">
        <v>0</v>
      </c>
      <c r="AA397">
        <v>0</v>
      </c>
      <c r="AB397">
        <v>0</v>
      </c>
      <c r="AC397">
        <v>0</v>
      </c>
      <c r="AD397" s="84">
        <v>0</v>
      </c>
      <c r="AE397" s="89">
        <f>SUM(C397,J397,T397,AD397,)</f>
        <v>0.5</v>
      </c>
    </row>
    <row r="398">
      <c r="A398" s="61" t="str">
        <f>DATA!A397</f>
        <v>VŠMU (VSMU)</v>
      </c>
      <c r="B398" s="97" t="str">
        <f>DATA!C397&amp;" - "&amp;DATA!B397</f>
        <v>Autor pohybovej spolupráce - SN1</v>
      </c>
      <c r="C398" s="84">
        <f>SUM(D398:I398)</f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84">
        <f>SUM(K398:S398)</f>
        <v>0</v>
      </c>
      <c r="K398" s="13">
        <v>0</v>
      </c>
      <c r="L398" s="13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 s="84">
        <f>SUM(U398:AC398)</f>
        <v>2</v>
      </c>
      <c r="U398">
        <v>0</v>
      </c>
      <c r="V398">
        <v>0</v>
      </c>
      <c r="W398">
        <v>0</v>
      </c>
      <c r="X398">
        <v>2</v>
      </c>
      <c r="Y398">
        <v>0</v>
      </c>
      <c r="Z398">
        <v>0</v>
      </c>
      <c r="AA398">
        <v>0</v>
      </c>
      <c r="AB398">
        <v>0</v>
      </c>
      <c r="AC398">
        <v>0</v>
      </c>
      <c r="AD398" s="84">
        <v>0</v>
      </c>
      <c r="AE398" s="89">
        <f>SUM(C398,J398,T398,AD398,)</f>
        <v>2</v>
      </c>
    </row>
    <row r="399">
      <c r="A399" s="61" t="str">
        <f>DATA!A398</f>
        <v>VŠMU (VSMU)</v>
      </c>
      <c r="B399" s="97" t="str">
        <f>DATA!C398&amp;" - "&amp;DATA!B398</f>
        <v>Autor rozhlasovej/televíznej adaptácie - SN1</v>
      </c>
      <c r="C399" s="84">
        <f>SUM(D399:I399)</f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84">
        <f>SUM(K399:S399)</f>
        <v>0</v>
      </c>
      <c r="K399" s="13">
        <v>0</v>
      </c>
      <c r="L399" s="13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84">
        <f>SUM(U399:AC399)</f>
        <v>1</v>
      </c>
      <c r="U399">
        <v>0</v>
      </c>
      <c r="V399">
        <v>0</v>
      </c>
      <c r="W399">
        <v>0</v>
      </c>
      <c r="X399">
        <v>1</v>
      </c>
      <c r="Y399">
        <v>0</v>
      </c>
      <c r="Z399">
        <v>0</v>
      </c>
      <c r="AA399">
        <v>0</v>
      </c>
      <c r="AB399">
        <v>0</v>
      </c>
      <c r="AC399">
        <v>0</v>
      </c>
      <c r="AD399" s="84">
        <v>0</v>
      </c>
      <c r="AE399" s="89">
        <f>SUM(C399,J399,T399,AD399,)</f>
        <v>1</v>
      </c>
    </row>
    <row r="400">
      <c r="A400" s="61" t="str">
        <f>DATA!A399</f>
        <v>VŠMU (VSMU)</v>
      </c>
      <c r="B400" s="97" t="str">
        <f>DATA!C399&amp;" - "&amp;DATA!B399</f>
        <v>Autor scenára - SN1</v>
      </c>
      <c r="C400" s="84">
        <f>SUM(D400:I400)</f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84">
        <f>SUM(K400:S400)</f>
        <v>0</v>
      </c>
      <c r="K400" s="13">
        <v>0</v>
      </c>
      <c r="L400" s="13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 s="84">
        <f>SUM(U400:AC400)</f>
        <v>0.83334</v>
      </c>
      <c r="U400">
        <v>0</v>
      </c>
      <c r="V400">
        <v>0</v>
      </c>
      <c r="W400">
        <v>0</v>
      </c>
      <c r="X400">
        <v>0.83334</v>
      </c>
      <c r="Y400">
        <v>0</v>
      </c>
      <c r="Z400">
        <v>0</v>
      </c>
      <c r="AA400">
        <v>0</v>
      </c>
      <c r="AB400">
        <v>0</v>
      </c>
      <c r="AC400">
        <v>0</v>
      </c>
      <c r="AD400" s="84">
        <v>0</v>
      </c>
      <c r="AE400" s="89">
        <f>SUM(C400,J400,T400,AD400,)</f>
        <v>0.83334</v>
      </c>
    </row>
    <row r="401">
      <c r="A401" s="61" t="str">
        <f>DATA!A400</f>
        <v>VŠMU (VSMU)</v>
      </c>
      <c r="B401" s="97" t="str">
        <f>DATA!C400&amp;" - "&amp;DATA!B400</f>
        <v>Autor scenára - SN1</v>
      </c>
      <c r="C401" s="84">
        <f>SUM(D401:I401)</f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84">
        <f>SUM(K401:S401)</f>
        <v>0</v>
      </c>
      <c r="K401" s="13">
        <v>0</v>
      </c>
      <c r="L401" s="13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84">
        <f>SUM(U401:AC401)</f>
        <v>2.5</v>
      </c>
      <c r="U401">
        <v>0</v>
      </c>
      <c r="V401">
        <v>0</v>
      </c>
      <c r="W401">
        <v>0</v>
      </c>
      <c r="X401">
        <v>2.5</v>
      </c>
      <c r="Y401">
        <v>0</v>
      </c>
      <c r="Z401">
        <v>0</v>
      </c>
      <c r="AA401">
        <v>0</v>
      </c>
      <c r="AB401">
        <v>0</v>
      </c>
      <c r="AC401">
        <v>0</v>
      </c>
      <c r="AD401" s="84">
        <v>0</v>
      </c>
      <c r="AE401" s="89">
        <f>SUM(C401,J401,T401,AD401,)</f>
        <v>2.5</v>
      </c>
    </row>
    <row r="402">
      <c r="A402" s="61" t="str">
        <f>DATA!A401</f>
        <v>VŠMU (VSMU)</v>
      </c>
      <c r="B402" s="97" t="str">
        <f>DATA!C401&amp;" - "&amp;DATA!B401</f>
        <v>Autor svetelného dizajnu - SN1</v>
      </c>
      <c r="C402" s="84">
        <f>SUM(D402:I402)</f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84">
        <f>SUM(K402:S402)</f>
        <v>0</v>
      </c>
      <c r="K402" s="13">
        <v>0</v>
      </c>
      <c r="L402" s="13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 s="84">
        <f>SUM(U402:AC402)</f>
        <v>5</v>
      </c>
      <c r="U402">
        <v>0</v>
      </c>
      <c r="V402">
        <v>0</v>
      </c>
      <c r="W402">
        <v>0</v>
      </c>
      <c r="X402">
        <v>5</v>
      </c>
      <c r="Y402">
        <v>0</v>
      </c>
      <c r="Z402">
        <v>0</v>
      </c>
      <c r="AA402">
        <v>0</v>
      </c>
      <c r="AB402">
        <v>0</v>
      </c>
      <c r="AC402">
        <v>0</v>
      </c>
      <c r="AD402" s="84">
        <v>0</v>
      </c>
      <c r="AE402" s="89">
        <f>SUM(C402,J402,T402,AD402,)</f>
        <v>5</v>
      </c>
    </row>
    <row r="403">
      <c r="A403" s="61" t="str">
        <f>DATA!A402</f>
        <v>VŠMU (VSMU)</v>
      </c>
      <c r="B403" s="97" t="str">
        <f>DATA!C402&amp;" - "&amp;DATA!B402</f>
        <v>Autor textu - SN1</v>
      </c>
      <c r="C403" s="84">
        <f>SUM(D403:I403)</f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84">
        <f>SUM(K403:S403)</f>
        <v>0</v>
      </c>
      <c r="K403" s="13">
        <v>0</v>
      </c>
      <c r="L403" s="1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 s="84">
        <f>SUM(U403:AC403)</f>
        <v>4.66666</v>
      </c>
      <c r="U403">
        <v>0</v>
      </c>
      <c r="V403">
        <v>0</v>
      </c>
      <c r="W403">
        <v>0</v>
      </c>
      <c r="X403">
        <v>4.66666</v>
      </c>
      <c r="Y403">
        <v>0</v>
      </c>
      <c r="Z403">
        <v>0</v>
      </c>
      <c r="AA403">
        <v>0</v>
      </c>
      <c r="AB403">
        <v>0</v>
      </c>
      <c r="AC403">
        <v>0</v>
      </c>
      <c r="AD403" s="84">
        <v>0</v>
      </c>
      <c r="AE403" s="89">
        <f>SUM(C403,J403,T403,AD403,)</f>
        <v>4.66666</v>
      </c>
    </row>
    <row r="404">
      <c r="A404" s="61" t="str">
        <f>DATA!A403</f>
        <v>VŠMU (VSMU)</v>
      </c>
      <c r="B404" s="97" t="str">
        <f>DATA!C403&amp;" - "&amp;DATA!B403</f>
        <v>Autor úpravy dramatického diela - SN1</v>
      </c>
      <c r="C404" s="84">
        <f>SUM(D404:I404)</f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84">
        <f>SUM(K404:S404)</f>
        <v>0</v>
      </c>
      <c r="K404" s="13">
        <v>0</v>
      </c>
      <c r="L404" s="13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84">
        <f>SUM(U404:AC404)</f>
        <v>0.33334</v>
      </c>
      <c r="U404">
        <v>0</v>
      </c>
      <c r="V404">
        <v>0</v>
      </c>
      <c r="W404">
        <v>0</v>
      </c>
      <c r="X404">
        <v>0.33334</v>
      </c>
      <c r="Y404">
        <v>0</v>
      </c>
      <c r="Z404">
        <v>0</v>
      </c>
      <c r="AA404">
        <v>0</v>
      </c>
      <c r="AB404">
        <v>0</v>
      </c>
      <c r="AC404">
        <v>0</v>
      </c>
      <c r="AD404" s="84">
        <v>0</v>
      </c>
      <c r="AE404" s="89">
        <f>SUM(C404,J404,T404,AD404,)</f>
        <v>0.33334</v>
      </c>
    </row>
    <row r="405">
      <c r="A405" s="61" t="str">
        <f>DATA!A404</f>
        <v>VŠMU (VSMU)</v>
      </c>
      <c r="B405" s="97" t="str">
        <f>DATA!C404&amp;" - "&amp;DATA!B404</f>
        <v>Autor videoprojekcie - SN1</v>
      </c>
      <c r="C405" s="84">
        <f>SUM(D405:I405)</f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84">
        <f>SUM(K405:S405)</f>
        <v>0</v>
      </c>
      <c r="K405" s="13">
        <v>0</v>
      </c>
      <c r="L405" s="13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84">
        <f>SUM(U405:AC405)</f>
        <v>1</v>
      </c>
      <c r="U405">
        <v>0</v>
      </c>
      <c r="V405">
        <v>0</v>
      </c>
      <c r="W405">
        <v>0</v>
      </c>
      <c r="X405">
        <v>1</v>
      </c>
      <c r="Y405">
        <v>0</v>
      </c>
      <c r="Z405">
        <v>0</v>
      </c>
      <c r="AA405">
        <v>0</v>
      </c>
      <c r="AB405">
        <v>0</v>
      </c>
      <c r="AC405">
        <v>0</v>
      </c>
      <c r="AD405" s="84">
        <v>0</v>
      </c>
      <c r="AE405" s="89">
        <f>SUM(C405,J405,T405,AD405,)</f>
        <v>1</v>
      </c>
    </row>
    <row r="406">
      <c r="A406" s="61" t="str">
        <f>DATA!A405</f>
        <v>VŠMU (VSMU)</v>
      </c>
      <c r="B406" s="97" t="str">
        <f>DATA!C405&amp;" - "&amp;DATA!B405</f>
        <v>Autor výtvarného návrhu - SN1</v>
      </c>
      <c r="C406" s="84">
        <f>SUM(D406:I406)</f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84">
        <f>SUM(K406:S406)</f>
        <v>0</v>
      </c>
      <c r="K406" s="13">
        <v>0</v>
      </c>
      <c r="L406" s="13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 s="84">
        <f>SUM(U406:AC406)</f>
        <v>0.2</v>
      </c>
      <c r="U406">
        <v>0</v>
      </c>
      <c r="V406">
        <v>0</v>
      </c>
      <c r="W406">
        <v>0</v>
      </c>
      <c r="X406">
        <v>0.2</v>
      </c>
      <c r="Y406">
        <v>0</v>
      </c>
      <c r="Z406">
        <v>0</v>
      </c>
      <c r="AA406">
        <v>0</v>
      </c>
      <c r="AB406">
        <v>0</v>
      </c>
      <c r="AC406">
        <v>0</v>
      </c>
      <c r="AD406" s="84">
        <v>0</v>
      </c>
      <c r="AE406" s="89">
        <f>SUM(C406,J406,T406,AD406,)</f>
        <v>0.2</v>
      </c>
    </row>
    <row r="407">
      <c r="A407" s="61" t="str">
        <f>DATA!A406</f>
        <v>VŠMU (VSMU)</v>
      </c>
      <c r="B407" s="97" t="str">
        <f>DATA!C406&amp;" - "&amp;DATA!B406</f>
        <v>Dirigent - SN1</v>
      </c>
      <c r="C407" s="84">
        <f>SUM(D407:I407)</f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84">
        <f>SUM(K407:S407)</f>
        <v>0</v>
      </c>
      <c r="K407" s="13">
        <v>0</v>
      </c>
      <c r="L407" s="13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84">
        <f>SUM(U407:AC407)</f>
        <v>3</v>
      </c>
      <c r="U407">
        <v>0</v>
      </c>
      <c r="V407">
        <v>0</v>
      </c>
      <c r="W407">
        <v>0</v>
      </c>
      <c r="X407">
        <v>3</v>
      </c>
      <c r="Y407">
        <v>0</v>
      </c>
      <c r="Z407">
        <v>0</v>
      </c>
      <c r="AA407">
        <v>0</v>
      </c>
      <c r="AB407">
        <v>0</v>
      </c>
      <c r="AC407">
        <v>0</v>
      </c>
      <c r="AD407" s="84">
        <v>0</v>
      </c>
      <c r="AE407" s="89">
        <f>SUM(C407,J407,T407,AD407,)</f>
        <v>3</v>
      </c>
    </row>
    <row r="408">
      <c r="A408" s="61" t="str">
        <f>DATA!A407</f>
        <v>VŠMU (VSMU)</v>
      </c>
      <c r="B408" s="97" t="str">
        <f>DATA!C407&amp;" - "&amp;DATA!B407</f>
        <v>Dramaturg - SN1</v>
      </c>
      <c r="C408" s="84">
        <f>SUM(D408:I408)</f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84">
        <f>SUM(K408:S408)</f>
        <v>0</v>
      </c>
      <c r="K408" s="13">
        <v>0</v>
      </c>
      <c r="L408" s="13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 s="84">
        <f>SUM(U408:AC408)</f>
        <v>1</v>
      </c>
      <c r="U408">
        <v>0</v>
      </c>
      <c r="V408">
        <v>0</v>
      </c>
      <c r="W408">
        <v>0</v>
      </c>
      <c r="X408">
        <v>1</v>
      </c>
      <c r="Y408">
        <v>0</v>
      </c>
      <c r="Z408">
        <v>0</v>
      </c>
      <c r="AA408">
        <v>0</v>
      </c>
      <c r="AB408">
        <v>0</v>
      </c>
      <c r="AC408">
        <v>0</v>
      </c>
      <c r="AD408" s="84">
        <v>0</v>
      </c>
      <c r="AE408" s="89">
        <f>SUM(C408,J408,T408,AD408,)</f>
        <v>1</v>
      </c>
    </row>
    <row r="409">
      <c r="A409" s="61" t="str">
        <f>DATA!A408</f>
        <v>VŠMU (VSMU)</v>
      </c>
      <c r="B409" s="97" t="str">
        <f>DATA!C408&amp;" - "&amp;DATA!B408</f>
        <v>Dramaturg - SN1</v>
      </c>
      <c r="C409" s="84">
        <f>SUM(D409:I409)</f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84">
        <f>SUM(K409:S409)</f>
        <v>0</v>
      </c>
      <c r="K409" s="13">
        <v>0</v>
      </c>
      <c r="L409" s="13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84">
        <f>SUM(U409:AC409)</f>
        <v>9.5</v>
      </c>
      <c r="U409">
        <v>0</v>
      </c>
      <c r="V409">
        <v>0</v>
      </c>
      <c r="W409">
        <v>0</v>
      </c>
      <c r="X409">
        <v>9.5</v>
      </c>
      <c r="Y409">
        <v>0</v>
      </c>
      <c r="Z409">
        <v>0</v>
      </c>
      <c r="AA409">
        <v>0</v>
      </c>
      <c r="AB409">
        <v>0</v>
      </c>
      <c r="AC409">
        <v>0</v>
      </c>
      <c r="AD409" s="84">
        <v>0</v>
      </c>
      <c r="AE409" s="89">
        <f>SUM(C409,J409,T409,AD409,)</f>
        <v>9.5</v>
      </c>
    </row>
    <row r="410">
      <c r="A410" s="61" t="str">
        <f>DATA!A409</f>
        <v>VŠMU (VSMU)</v>
      </c>
      <c r="B410" s="97" t="str">
        <f>DATA!C409&amp;" - "&amp;DATA!B409</f>
        <v>Herec - SN1</v>
      </c>
      <c r="C410" s="84">
        <f>SUM(D410:I410)</f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84">
        <f>SUM(K410:S410)</f>
        <v>0</v>
      </c>
      <c r="K410" s="13">
        <v>0</v>
      </c>
      <c r="L410" s="13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 s="84">
        <f>SUM(U410:AC410)</f>
        <v>1.5</v>
      </c>
      <c r="U410">
        <v>0</v>
      </c>
      <c r="V410">
        <v>0</v>
      </c>
      <c r="W410">
        <v>0</v>
      </c>
      <c r="X410">
        <v>1.5</v>
      </c>
      <c r="Y410">
        <v>0</v>
      </c>
      <c r="Z410">
        <v>0</v>
      </c>
      <c r="AA410">
        <v>0</v>
      </c>
      <c r="AB410">
        <v>0</v>
      </c>
      <c r="AC410">
        <v>0</v>
      </c>
      <c r="AD410" s="84">
        <v>0</v>
      </c>
      <c r="AE410" s="89">
        <f>SUM(C410,J410,T410,AD410,)</f>
        <v>1.5</v>
      </c>
    </row>
    <row r="411">
      <c r="A411" s="61" t="str">
        <f>DATA!A410</f>
        <v>VŠMU (VSMU)</v>
      </c>
      <c r="B411" s="97" t="str">
        <f>DATA!C410&amp;" - "&amp;DATA!B410</f>
        <v>Herec v hlavnej úlohe - SN1</v>
      </c>
      <c r="C411" s="84">
        <f>SUM(D411:I411)</f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84">
        <f>SUM(K411:S411)</f>
        <v>0</v>
      </c>
      <c r="K411" s="13">
        <v>0</v>
      </c>
      <c r="L411" s="13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84">
        <f>SUM(U411:AC411)</f>
        <v>6.5936</v>
      </c>
      <c r="U411">
        <v>0</v>
      </c>
      <c r="V411">
        <v>0</v>
      </c>
      <c r="W411">
        <v>0</v>
      </c>
      <c r="X411">
        <v>6.5936</v>
      </c>
      <c r="Y411">
        <v>0</v>
      </c>
      <c r="Z411">
        <v>0</v>
      </c>
      <c r="AA411">
        <v>0</v>
      </c>
      <c r="AB411">
        <v>0</v>
      </c>
      <c r="AC411">
        <v>0</v>
      </c>
      <c r="AD411" s="84">
        <v>0</v>
      </c>
      <c r="AE411" s="89">
        <f>SUM(C411,J411,T411,AD411,)</f>
        <v>6.5936</v>
      </c>
    </row>
    <row r="412">
      <c r="A412" s="61" t="str">
        <f>DATA!A411</f>
        <v>VŠMU (VSMU)</v>
      </c>
      <c r="B412" s="97" t="str">
        <f>DATA!C411&amp;" - "&amp;DATA!B411</f>
        <v>Herec vo vedľajšej úlohe - SN1</v>
      </c>
      <c r="C412" s="84">
        <f>SUM(D412:I412)</f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84">
        <f>SUM(K412:S412)</f>
        <v>0</v>
      </c>
      <c r="K412" s="13">
        <v>0</v>
      </c>
      <c r="L412" s="13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84">
        <f>SUM(U412:AC412)</f>
        <v>0.45835</v>
      </c>
      <c r="U412">
        <v>0</v>
      </c>
      <c r="V412">
        <v>0</v>
      </c>
      <c r="W412">
        <v>0</v>
      </c>
      <c r="X412">
        <v>0.45835</v>
      </c>
      <c r="Y412">
        <v>0</v>
      </c>
      <c r="Z412">
        <v>0</v>
      </c>
      <c r="AA412">
        <v>0</v>
      </c>
      <c r="AB412">
        <v>0</v>
      </c>
      <c r="AC412">
        <v>0</v>
      </c>
      <c r="AD412" s="84">
        <v>0</v>
      </c>
      <c r="AE412" s="89">
        <f>SUM(C412,J412,T412,AD412,)</f>
        <v>0.45835</v>
      </c>
    </row>
    <row r="413">
      <c r="A413" s="61" t="str">
        <f>DATA!A412</f>
        <v>VŠMU (VSMU)</v>
      </c>
      <c r="B413" s="97" t="str">
        <f>DATA!C412&amp;" - "&amp;DATA!B412</f>
        <v>Herec vo vedľajšej úlohe - SN1</v>
      </c>
      <c r="C413" s="84">
        <f>SUM(D413:I413)</f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84">
        <f>SUM(K413:S413)</f>
        <v>0</v>
      </c>
      <c r="K413" s="13">
        <v>0</v>
      </c>
      <c r="L413" s="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 s="84">
        <f>SUM(U413:AC413)</f>
        <v>1</v>
      </c>
      <c r="U413">
        <v>0</v>
      </c>
      <c r="V413">
        <v>0</v>
      </c>
      <c r="W413">
        <v>0</v>
      </c>
      <c r="X413">
        <v>1</v>
      </c>
      <c r="Y413">
        <v>0</v>
      </c>
      <c r="Z413">
        <v>0</v>
      </c>
      <c r="AA413">
        <v>0</v>
      </c>
      <c r="AB413">
        <v>0</v>
      </c>
      <c r="AC413">
        <v>0</v>
      </c>
      <c r="AD413" s="84">
        <v>0</v>
      </c>
      <c r="AE413" s="89">
        <f>SUM(C413,J413,T413,AD413,)</f>
        <v>1</v>
      </c>
    </row>
    <row r="414">
      <c r="A414" s="61" t="str">
        <f>DATA!A413</f>
        <v>VŠMU (VSMU)</v>
      </c>
      <c r="B414" s="97" t="str">
        <f>DATA!C413&amp;" - "&amp;DATA!B413</f>
        <v>Hlasový pedagóg - SN1</v>
      </c>
      <c r="C414" s="84">
        <f>SUM(D414:I414)</f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84">
        <f>SUM(K414:S414)</f>
        <v>0</v>
      </c>
      <c r="K414" s="13">
        <v>0</v>
      </c>
      <c r="L414" s="13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 s="84">
        <f>SUM(U414:AC414)</f>
        <v>1</v>
      </c>
      <c r="U414">
        <v>0</v>
      </c>
      <c r="V414">
        <v>0</v>
      </c>
      <c r="W414">
        <v>0</v>
      </c>
      <c r="X414">
        <v>1</v>
      </c>
      <c r="Y414">
        <v>0</v>
      </c>
      <c r="Z414">
        <v>0</v>
      </c>
      <c r="AA414">
        <v>0</v>
      </c>
      <c r="AB414">
        <v>0</v>
      </c>
      <c r="AC414">
        <v>0</v>
      </c>
      <c r="AD414" s="84">
        <v>0</v>
      </c>
      <c r="AE414" s="89">
        <f>SUM(C414,J414,T414,AD414,)</f>
        <v>1</v>
      </c>
    </row>
    <row r="415">
      <c r="A415" s="61" t="str">
        <f>DATA!A414</f>
        <v>VŠMU (VSMU)</v>
      </c>
      <c r="B415" s="97" t="str">
        <f>DATA!C414&amp;" - "&amp;DATA!B414</f>
        <v>Hudobný dramaturg - SN1</v>
      </c>
      <c r="C415" s="84">
        <f>SUM(D415:I415)</f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84">
        <f>SUM(K415:S415)</f>
        <v>0</v>
      </c>
      <c r="K415" s="13">
        <v>0</v>
      </c>
      <c r="L415" s="13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 s="84">
        <f>SUM(U415:AC415)</f>
        <v>1</v>
      </c>
      <c r="U415">
        <v>0</v>
      </c>
      <c r="V415">
        <v>0</v>
      </c>
      <c r="W415">
        <v>0</v>
      </c>
      <c r="X415">
        <v>1</v>
      </c>
      <c r="Y415">
        <v>0</v>
      </c>
      <c r="Z415">
        <v>0</v>
      </c>
      <c r="AA415">
        <v>0</v>
      </c>
      <c r="AB415">
        <v>0</v>
      </c>
      <c r="AC415">
        <v>0</v>
      </c>
      <c r="AD415" s="84">
        <v>0</v>
      </c>
      <c r="AE415" s="89">
        <f>SUM(C415,J415,T415,AD415,)</f>
        <v>1</v>
      </c>
    </row>
    <row r="416">
      <c r="A416" s="61" t="str">
        <f>DATA!A415</f>
        <v>VŠMU (VSMU)</v>
      </c>
      <c r="B416" s="97" t="str">
        <f>DATA!C415&amp;" - "&amp;DATA!B415</f>
        <v>Choreograf - SN1</v>
      </c>
      <c r="C416" s="84">
        <f>SUM(D416:I416)</f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84">
        <f>SUM(K416:S416)</f>
        <v>0</v>
      </c>
      <c r="K416" s="13">
        <v>0</v>
      </c>
      <c r="L416" s="13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84">
        <f>SUM(U416:AC416)</f>
        <v>4</v>
      </c>
      <c r="U416">
        <v>0</v>
      </c>
      <c r="V416">
        <v>0</v>
      </c>
      <c r="W416">
        <v>0</v>
      </c>
      <c r="X416">
        <v>4</v>
      </c>
      <c r="Y416">
        <v>0</v>
      </c>
      <c r="Z416">
        <v>0</v>
      </c>
      <c r="AA416">
        <v>0</v>
      </c>
      <c r="AB416">
        <v>0</v>
      </c>
      <c r="AC416">
        <v>0</v>
      </c>
      <c r="AD416" s="84">
        <v>0</v>
      </c>
      <c r="AE416" s="89">
        <f>SUM(C416,J416,T416,AD416,)</f>
        <v>4</v>
      </c>
    </row>
    <row r="417">
      <c r="A417" s="61" t="str">
        <f>DATA!A416</f>
        <v>VŠMU (VSMU)</v>
      </c>
      <c r="B417" s="97" t="str">
        <f>DATA!C416&amp;" - "&amp;DATA!B416</f>
        <v>Inštrumentalista - SN1</v>
      </c>
      <c r="C417" s="84">
        <f>SUM(D417:I417)</f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84">
        <f>SUM(K417:S417)</f>
        <v>0</v>
      </c>
      <c r="K417" s="13">
        <v>0</v>
      </c>
      <c r="L417" s="13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 s="84">
        <f>SUM(U417:AC417)</f>
        <v>3.29959</v>
      </c>
      <c r="U417">
        <v>0</v>
      </c>
      <c r="V417">
        <v>0</v>
      </c>
      <c r="W417">
        <v>0</v>
      </c>
      <c r="X417">
        <v>3.29959</v>
      </c>
      <c r="Y417">
        <v>0</v>
      </c>
      <c r="Z417">
        <v>0</v>
      </c>
      <c r="AA417">
        <v>0</v>
      </c>
      <c r="AB417">
        <v>0</v>
      </c>
      <c r="AC417">
        <v>0</v>
      </c>
      <c r="AD417" s="84">
        <v>0</v>
      </c>
      <c r="AE417" s="89">
        <f>SUM(C417,J417,T417,AD417,)</f>
        <v>3.29959</v>
      </c>
    </row>
    <row r="418">
      <c r="A418" s="61" t="str">
        <f>DATA!A417</f>
        <v>VŠMU (VSMU)</v>
      </c>
      <c r="B418" s="97" t="str">
        <f>DATA!C417&amp;" - "&amp;DATA!B417</f>
        <v>Inštrumentalista - sólista - SN1</v>
      </c>
      <c r="C418" s="84">
        <f>SUM(D418:I418)</f>
        <v>0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84">
        <f>SUM(K418:S418)</f>
        <v>0</v>
      </c>
      <c r="K418" s="13">
        <v>0</v>
      </c>
      <c r="L418" s="13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84">
        <f>SUM(U418:AC418)</f>
        <v>20.16668</v>
      </c>
      <c r="U418">
        <v>0</v>
      </c>
      <c r="V418">
        <v>0</v>
      </c>
      <c r="W418">
        <v>0</v>
      </c>
      <c r="X418">
        <v>20.16668</v>
      </c>
      <c r="Y418">
        <v>0</v>
      </c>
      <c r="Z418">
        <v>0</v>
      </c>
      <c r="AA418">
        <v>0</v>
      </c>
      <c r="AB418">
        <v>0</v>
      </c>
      <c r="AC418">
        <v>0</v>
      </c>
      <c r="AD418" s="84">
        <v>0</v>
      </c>
      <c r="AE418" s="89">
        <f>SUM(C418,J418,T418,AD418,)</f>
        <v>20.16668</v>
      </c>
    </row>
    <row r="419">
      <c r="A419" s="61" t="str">
        <f>DATA!A418</f>
        <v>VŠMU (VSMU)</v>
      </c>
      <c r="B419" s="97" t="str">
        <f>DATA!C418&amp;" - "&amp;DATA!B418</f>
        <v>Korepetítor - SN1</v>
      </c>
      <c r="C419" s="84">
        <f>SUM(D419:I419)</f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84">
        <f>SUM(K419:S419)</f>
        <v>0</v>
      </c>
      <c r="K419" s="13">
        <v>0</v>
      </c>
      <c r="L419" s="13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84">
        <f>SUM(U419:AC419)</f>
        <v>1</v>
      </c>
      <c r="U419">
        <v>0</v>
      </c>
      <c r="V419">
        <v>0</v>
      </c>
      <c r="W419">
        <v>0</v>
      </c>
      <c r="X419">
        <v>1</v>
      </c>
      <c r="Y419">
        <v>0</v>
      </c>
      <c r="Z419">
        <v>0</v>
      </c>
      <c r="AA419">
        <v>0</v>
      </c>
      <c r="AB419">
        <v>0</v>
      </c>
      <c r="AC419">
        <v>0</v>
      </c>
      <c r="AD419" s="84">
        <v>0</v>
      </c>
      <c r="AE419" s="89">
        <f>SUM(C419,J419,T419,AD419,)</f>
        <v>1</v>
      </c>
    </row>
    <row r="420">
      <c r="A420" s="61" t="str">
        <f>DATA!A419</f>
        <v>VŠMU (VSMU)</v>
      </c>
      <c r="B420" s="97" t="str">
        <f>DATA!C419&amp;" - "&amp;DATA!B419</f>
        <v>Kostýmový výtvarník - SN1</v>
      </c>
      <c r="C420" s="84">
        <f>SUM(D420:I420)</f>
        <v>0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84">
        <f>SUM(K420:S420)</f>
        <v>0</v>
      </c>
      <c r="K420" s="13">
        <v>0</v>
      </c>
      <c r="L420" s="13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 s="84">
        <f>SUM(U420:AC420)</f>
        <v>15.5</v>
      </c>
      <c r="U420">
        <v>0</v>
      </c>
      <c r="V420">
        <v>0</v>
      </c>
      <c r="W420">
        <v>0</v>
      </c>
      <c r="X420">
        <v>15.5</v>
      </c>
      <c r="Y420">
        <v>0</v>
      </c>
      <c r="Z420">
        <v>0</v>
      </c>
      <c r="AA420">
        <v>0</v>
      </c>
      <c r="AB420">
        <v>0</v>
      </c>
      <c r="AC420">
        <v>0</v>
      </c>
      <c r="AD420" s="84">
        <v>0</v>
      </c>
      <c r="AE420" s="89">
        <f>SUM(C420,J420,T420,AD420,)</f>
        <v>15.5</v>
      </c>
    </row>
    <row r="421">
      <c r="A421" s="61" t="str">
        <f>DATA!A420</f>
        <v>VŠMU (VSMU)</v>
      </c>
      <c r="B421" s="97" t="str">
        <f>DATA!C420&amp;" - "&amp;DATA!B420</f>
        <v>Kostýmový výtvarník - SN1</v>
      </c>
      <c r="C421" s="84">
        <f>SUM(D421:I421)</f>
        <v>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84">
        <f>SUM(K421:S421)</f>
        <v>0</v>
      </c>
      <c r="K421" s="13">
        <v>0</v>
      </c>
      <c r="L421" s="13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84">
        <f>SUM(U421:AC421)</f>
        <v>1</v>
      </c>
      <c r="U421">
        <v>0</v>
      </c>
      <c r="V421">
        <v>0</v>
      </c>
      <c r="W421">
        <v>0</v>
      </c>
      <c r="X421">
        <v>1</v>
      </c>
      <c r="Y421">
        <v>0</v>
      </c>
      <c r="Z421">
        <v>0</v>
      </c>
      <c r="AA421">
        <v>0</v>
      </c>
      <c r="AB421">
        <v>0</v>
      </c>
      <c r="AC421">
        <v>0</v>
      </c>
      <c r="AD421" s="84">
        <v>0</v>
      </c>
      <c r="AE421" s="89">
        <f>SUM(C421,J421,T421,AD421,)</f>
        <v>1</v>
      </c>
    </row>
    <row r="422">
      <c r="A422" s="61" t="str">
        <f>DATA!A421</f>
        <v>VŠMU (VSMU)</v>
      </c>
      <c r="B422" s="97" t="str">
        <f>DATA!C421&amp;" - "&amp;DATA!B421</f>
        <v>Majster zvuku - SN1</v>
      </c>
      <c r="C422" s="84">
        <f>SUM(D422:I422)</f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84">
        <f>SUM(K422:S422)</f>
        <v>0</v>
      </c>
      <c r="K422" s="13">
        <v>0</v>
      </c>
      <c r="L422" s="13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 s="84">
        <f>SUM(U422:AC422)</f>
        <v>0.5</v>
      </c>
      <c r="U422">
        <v>0</v>
      </c>
      <c r="V422">
        <v>0</v>
      </c>
      <c r="W422">
        <v>0</v>
      </c>
      <c r="X422">
        <v>0.5</v>
      </c>
      <c r="Y422">
        <v>0</v>
      </c>
      <c r="Z422">
        <v>0</v>
      </c>
      <c r="AA422">
        <v>0</v>
      </c>
      <c r="AB422">
        <v>0</v>
      </c>
      <c r="AC422">
        <v>0</v>
      </c>
      <c r="AD422" s="84">
        <v>0</v>
      </c>
      <c r="AE422" s="89">
        <f>SUM(C422,J422,T422,AD422,)</f>
        <v>0.5</v>
      </c>
    </row>
    <row r="423">
      <c r="A423" s="61" t="str">
        <f>DATA!A422</f>
        <v>VŠMU (VSMU)</v>
      </c>
      <c r="B423" s="97" t="str">
        <f>DATA!C422&amp;" - "&amp;DATA!B422</f>
        <v>Prekladateľ - SN1</v>
      </c>
      <c r="C423" s="84">
        <f>SUM(D423:I423)</f>
        <v>0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84">
        <f>SUM(K423:S423)</f>
        <v>0</v>
      </c>
      <c r="K423" s="13">
        <v>0</v>
      </c>
      <c r="L423" s="1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 s="84">
        <f>SUM(U423:AC423)</f>
        <v>1</v>
      </c>
      <c r="U423">
        <v>0</v>
      </c>
      <c r="V423">
        <v>0</v>
      </c>
      <c r="W423">
        <v>0</v>
      </c>
      <c r="X423">
        <v>1</v>
      </c>
      <c r="Y423">
        <v>0</v>
      </c>
      <c r="Z423">
        <v>0</v>
      </c>
      <c r="AA423">
        <v>0</v>
      </c>
      <c r="AB423">
        <v>0</v>
      </c>
      <c r="AC423">
        <v>0</v>
      </c>
      <c r="AD423" s="84">
        <v>0</v>
      </c>
      <c r="AE423" s="89">
        <f>SUM(C423,J423,T423,AD423,)</f>
        <v>1</v>
      </c>
    </row>
    <row r="424">
      <c r="A424" s="61" t="str">
        <f>DATA!A423</f>
        <v>VŠMU (VSMU)</v>
      </c>
      <c r="B424" s="97" t="str">
        <f>DATA!C423&amp;" - "&amp;DATA!B423</f>
        <v>Producent VFX - SN1</v>
      </c>
      <c r="C424" s="84">
        <f>SUM(D424:I424)</f>
        <v>0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3">
        <v>0</v>
      </c>
      <c r="J424" s="84">
        <f>SUM(K424:S424)</f>
        <v>0</v>
      </c>
      <c r="K424" s="13">
        <v>0</v>
      </c>
      <c r="L424" s="13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 s="84">
        <f>SUM(U424:AC424)</f>
        <v>2</v>
      </c>
      <c r="U424">
        <v>0</v>
      </c>
      <c r="V424">
        <v>0</v>
      </c>
      <c r="W424">
        <v>0</v>
      </c>
      <c r="X424">
        <v>2</v>
      </c>
      <c r="Y424">
        <v>0</v>
      </c>
      <c r="Z424">
        <v>0</v>
      </c>
      <c r="AA424">
        <v>0</v>
      </c>
      <c r="AB424">
        <v>0</v>
      </c>
      <c r="AC424">
        <v>0</v>
      </c>
      <c r="AD424" s="84">
        <v>0</v>
      </c>
      <c r="AE424" s="89">
        <f>SUM(C424,J424,T424,AD424,)</f>
        <v>2</v>
      </c>
    </row>
    <row r="425">
      <c r="A425" s="61" t="str">
        <f>DATA!A424</f>
        <v>VŠMU (VSMU)</v>
      </c>
      <c r="B425" s="97" t="str">
        <f>DATA!C424&amp;" - "&amp;DATA!B424</f>
        <v>Režisér - SN1</v>
      </c>
      <c r="C425" s="84">
        <f>SUM(D425:I425)</f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84">
        <f>SUM(K425:S425)</f>
        <v>0</v>
      </c>
      <c r="K425" s="13">
        <v>0</v>
      </c>
      <c r="L425" s="13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 s="84">
        <f>SUM(U425:AC425)</f>
        <v>6</v>
      </c>
      <c r="U425">
        <v>0</v>
      </c>
      <c r="V425">
        <v>0</v>
      </c>
      <c r="W425">
        <v>0</v>
      </c>
      <c r="X425">
        <v>6</v>
      </c>
      <c r="Y425">
        <v>0</v>
      </c>
      <c r="Z425">
        <v>0</v>
      </c>
      <c r="AA425">
        <v>0</v>
      </c>
      <c r="AB425">
        <v>0</v>
      </c>
      <c r="AC425">
        <v>0</v>
      </c>
      <c r="AD425" s="84">
        <v>0</v>
      </c>
      <c r="AE425" s="89">
        <f>SUM(C425,J425,T425,AD425,)</f>
        <v>6</v>
      </c>
    </row>
    <row r="426">
      <c r="A426" s="61" t="str">
        <f>DATA!A425</f>
        <v>VŠMU (VSMU)</v>
      </c>
      <c r="B426" s="97" t="str">
        <f>DATA!C425&amp;" - "&amp;DATA!B425</f>
        <v>Režisér - SN1</v>
      </c>
      <c r="C426" s="84">
        <f>SUM(D426:I426)</f>
        <v>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84">
        <f>SUM(K426:S426)</f>
        <v>0</v>
      </c>
      <c r="K426" s="13">
        <v>0</v>
      </c>
      <c r="L426" s="13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84">
        <f>SUM(U426:AC426)</f>
        <v>30.83333</v>
      </c>
      <c r="U426">
        <v>0</v>
      </c>
      <c r="V426">
        <v>0</v>
      </c>
      <c r="W426">
        <v>0</v>
      </c>
      <c r="X426">
        <v>30.83333</v>
      </c>
      <c r="Y426">
        <v>0</v>
      </c>
      <c r="Z426">
        <v>0</v>
      </c>
      <c r="AA426">
        <v>0</v>
      </c>
      <c r="AB426">
        <v>0</v>
      </c>
      <c r="AC426">
        <v>0</v>
      </c>
      <c r="AD426" s="84">
        <v>0</v>
      </c>
      <c r="AE426" s="89">
        <f>SUM(C426,J426,T426,AD426,)</f>
        <v>30.83333</v>
      </c>
    </row>
    <row r="427">
      <c r="A427" s="61" t="str">
        <f>DATA!A426</f>
        <v>VŠMU (VSMU)</v>
      </c>
      <c r="B427" s="97" t="str">
        <f>DATA!C426&amp;" - "&amp;DATA!B426</f>
        <v>Scénograf - SN1</v>
      </c>
      <c r="C427" s="84">
        <f>SUM(D427:I427)</f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84">
        <f>SUM(K427:S427)</f>
        <v>0</v>
      </c>
      <c r="K427" s="13">
        <v>0</v>
      </c>
      <c r="L427" s="13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 s="84">
        <f>SUM(U427:AC427)</f>
        <v>19.5</v>
      </c>
      <c r="U427">
        <v>0</v>
      </c>
      <c r="V427">
        <v>0</v>
      </c>
      <c r="W427">
        <v>0</v>
      </c>
      <c r="X427">
        <v>19.5</v>
      </c>
      <c r="Y427">
        <v>0</v>
      </c>
      <c r="Z427">
        <v>0</v>
      </c>
      <c r="AA427">
        <v>0</v>
      </c>
      <c r="AB427">
        <v>0</v>
      </c>
      <c r="AC427">
        <v>0</v>
      </c>
      <c r="AD427" s="84">
        <v>0</v>
      </c>
      <c r="AE427" s="89">
        <f>SUM(C427,J427,T427,AD427,)</f>
        <v>19.5</v>
      </c>
    </row>
    <row r="428">
      <c r="A428" s="61" t="str">
        <f>DATA!A427</f>
        <v>VŠMU (VSMU)</v>
      </c>
      <c r="B428" s="97" t="str">
        <f>DATA!C427&amp;" - "&amp;DATA!B427</f>
        <v>Scénograf - SN1</v>
      </c>
      <c r="C428" s="84">
        <f>SUM(D428:I428)</f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84">
        <f>SUM(K428:S428)</f>
        <v>0</v>
      </c>
      <c r="K428" s="13">
        <v>0</v>
      </c>
      <c r="L428" s="13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 s="84">
        <f>SUM(U428:AC428)</f>
        <v>1</v>
      </c>
      <c r="U428">
        <v>0</v>
      </c>
      <c r="V428">
        <v>0</v>
      </c>
      <c r="W428">
        <v>0</v>
      </c>
      <c r="X428">
        <v>1</v>
      </c>
      <c r="Y428">
        <v>0</v>
      </c>
      <c r="Z428">
        <v>0</v>
      </c>
      <c r="AA428">
        <v>0</v>
      </c>
      <c r="AB428">
        <v>0</v>
      </c>
      <c r="AC428">
        <v>0</v>
      </c>
      <c r="AD428" s="84">
        <v>0</v>
      </c>
      <c r="AE428" s="89">
        <f>SUM(C428,J428,T428,AD428,)</f>
        <v>1</v>
      </c>
    </row>
    <row r="429">
      <c r="A429" s="61" t="str">
        <f>DATA!A428</f>
        <v>VŠMU (VSMU)</v>
      </c>
      <c r="B429" s="97" t="str">
        <f>DATA!C428&amp;" - "&amp;DATA!B428</f>
        <v>Spevák - sólista - SN1</v>
      </c>
      <c r="C429" s="84">
        <f>SUM(D429:I429)</f>
        <v>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84">
        <f>SUM(K429:S429)</f>
        <v>0</v>
      </c>
      <c r="K429" s="13">
        <v>0</v>
      </c>
      <c r="L429" s="13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 s="84">
        <f>SUM(U429:AC429)</f>
        <v>0.75</v>
      </c>
      <c r="U429">
        <v>0</v>
      </c>
      <c r="V429">
        <v>0</v>
      </c>
      <c r="W429">
        <v>0</v>
      </c>
      <c r="X429">
        <v>0.75</v>
      </c>
      <c r="Y429">
        <v>0</v>
      </c>
      <c r="Z429">
        <v>0</v>
      </c>
      <c r="AA429">
        <v>0</v>
      </c>
      <c r="AB429">
        <v>0</v>
      </c>
      <c r="AC429">
        <v>0</v>
      </c>
      <c r="AD429" s="84">
        <v>0</v>
      </c>
      <c r="AE429" s="89">
        <f>SUM(C429,J429,T429,AD429,)</f>
        <v>0.75</v>
      </c>
    </row>
    <row r="430">
      <c r="A430" s="61" t="str">
        <f>DATA!A429</f>
        <v>VŠMU (VSMU)</v>
      </c>
      <c r="B430" s="97" t="str">
        <f>DATA!C429&amp;" - "&amp;DATA!B429</f>
        <v>Supervízor postprodukcie - SN1</v>
      </c>
      <c r="C430" s="84">
        <f>SUM(D430:I430)</f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84">
        <f>SUM(K430:S430)</f>
        <v>0</v>
      </c>
      <c r="K430" s="13">
        <v>0</v>
      </c>
      <c r="L430" s="13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 s="84">
        <f>SUM(U430:AC430)</f>
        <v>2</v>
      </c>
      <c r="U430">
        <v>0</v>
      </c>
      <c r="V430">
        <v>0</v>
      </c>
      <c r="W430">
        <v>0</v>
      </c>
      <c r="X430">
        <v>2</v>
      </c>
      <c r="Y430">
        <v>0</v>
      </c>
      <c r="Z430">
        <v>0</v>
      </c>
      <c r="AA430">
        <v>0</v>
      </c>
      <c r="AB430">
        <v>0</v>
      </c>
      <c r="AC430">
        <v>0</v>
      </c>
      <c r="AD430" s="84">
        <v>0</v>
      </c>
      <c r="AE430" s="89">
        <f>SUM(C430,J430,T430,AD430,)</f>
        <v>2</v>
      </c>
    </row>
    <row r="431">
      <c r="A431" s="61" t="str">
        <f>DATA!A430</f>
        <v>VŠMU (VSMU)</v>
      </c>
      <c r="B431" s="97" t="str">
        <f>DATA!C430&amp;" - "&amp;DATA!B430</f>
        <v>Supervízor vizuálnych efektov - SN1</v>
      </c>
      <c r="C431" s="84">
        <f>SUM(D431:I431)</f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84">
        <f>SUM(K431:S431)</f>
        <v>0</v>
      </c>
      <c r="K431" s="13">
        <v>0</v>
      </c>
      <c r="L431" s="13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 s="84">
        <f>SUM(U431:AC431)</f>
        <v>0.5</v>
      </c>
      <c r="U431">
        <v>0</v>
      </c>
      <c r="V431">
        <v>0</v>
      </c>
      <c r="W431">
        <v>0</v>
      </c>
      <c r="X431">
        <v>0.5</v>
      </c>
      <c r="Y431">
        <v>0</v>
      </c>
      <c r="Z431">
        <v>0</v>
      </c>
      <c r="AA431">
        <v>0</v>
      </c>
      <c r="AB431">
        <v>0</v>
      </c>
      <c r="AC431">
        <v>0</v>
      </c>
      <c r="AD431" s="84">
        <v>0</v>
      </c>
      <c r="AE431" s="89">
        <f>SUM(C431,J431,T431,AD431,)</f>
        <v>0.5</v>
      </c>
    </row>
    <row r="432">
      <c r="A432" s="61" t="str">
        <f>DATA!A431</f>
        <v>VŠMU (VSMU)</v>
      </c>
      <c r="B432" s="97" t="str">
        <f>DATA!C431&amp;" - "&amp;DATA!B431</f>
        <v>Tanečný interpret - sólista - SN1</v>
      </c>
      <c r="C432" s="84">
        <f>SUM(D432:I432)</f>
        <v>0</v>
      </c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84">
        <f>SUM(K432:S432)</f>
        <v>0</v>
      </c>
      <c r="K432" s="13">
        <v>0</v>
      </c>
      <c r="L432" s="13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 s="84">
        <f>SUM(U432:AC432)</f>
        <v>1.08337</v>
      </c>
      <c r="U432">
        <v>0</v>
      </c>
      <c r="V432">
        <v>0</v>
      </c>
      <c r="W432">
        <v>0</v>
      </c>
      <c r="X432">
        <v>1.08337</v>
      </c>
      <c r="Y432">
        <v>0</v>
      </c>
      <c r="Z432">
        <v>0</v>
      </c>
      <c r="AA432">
        <v>0</v>
      </c>
      <c r="AB432">
        <v>0</v>
      </c>
      <c r="AC432">
        <v>0</v>
      </c>
      <c r="AD432" s="84">
        <v>0</v>
      </c>
      <c r="AE432" s="89">
        <f>SUM(C432,J432,T432,AD432,)</f>
        <v>1.08337</v>
      </c>
    </row>
    <row r="433">
      <c r="A433" s="61" t="str">
        <f>DATA!A432</f>
        <v>VŠMU (VSMU)</v>
      </c>
      <c r="B433" s="97" t="str">
        <f>DATA!C432&amp;" - "&amp;DATA!B432</f>
        <v>Umelecký vedúci - SN1</v>
      </c>
      <c r="C433" s="84">
        <f>SUM(D433:I433)</f>
        <v>0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84">
        <f>SUM(K433:S433)</f>
        <v>0</v>
      </c>
      <c r="K433" s="13">
        <v>0</v>
      </c>
      <c r="L433" s="1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 s="84">
        <f>SUM(U433:AC433)</f>
        <v>1</v>
      </c>
      <c r="U433">
        <v>0</v>
      </c>
      <c r="V433">
        <v>0</v>
      </c>
      <c r="W433">
        <v>0</v>
      </c>
      <c r="X433">
        <v>1</v>
      </c>
      <c r="Y433">
        <v>0</v>
      </c>
      <c r="Z433">
        <v>0</v>
      </c>
      <c r="AA433">
        <v>0</v>
      </c>
      <c r="AB433">
        <v>0</v>
      </c>
      <c r="AC433">
        <v>0</v>
      </c>
      <c r="AD433" s="84">
        <v>0</v>
      </c>
      <c r="AE433" s="89">
        <f>SUM(C433,J433,T433,AD433,)</f>
        <v>1</v>
      </c>
    </row>
    <row r="434">
      <c r="A434" s="61" t="str">
        <f>DATA!A433</f>
        <v>VŠMU (VSMU)</v>
      </c>
      <c r="B434" s="97" t="str">
        <f>DATA!C433&amp;" - "&amp;DATA!B433</f>
        <v>Zvukár - SN1</v>
      </c>
      <c r="C434" s="84">
        <f>SUM(D434:I434)</f>
        <v>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84">
        <f>SUM(K434:S434)</f>
        <v>0</v>
      </c>
      <c r="K434" s="13">
        <v>0</v>
      </c>
      <c r="L434" s="13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 s="84">
        <f>SUM(U434:AC434)</f>
        <v>2.5</v>
      </c>
      <c r="U434">
        <v>0</v>
      </c>
      <c r="V434">
        <v>0</v>
      </c>
      <c r="W434">
        <v>0</v>
      </c>
      <c r="X434">
        <v>2.5</v>
      </c>
      <c r="Y434">
        <v>0</v>
      </c>
      <c r="Z434">
        <v>0</v>
      </c>
      <c r="AA434">
        <v>0</v>
      </c>
      <c r="AB434">
        <v>0</v>
      </c>
      <c r="AC434">
        <v>0</v>
      </c>
      <c r="AD434" s="84">
        <v>0</v>
      </c>
      <c r="AE434" s="89">
        <f>SUM(C434,J434,T434,AD434,)</f>
        <v>2.5</v>
      </c>
    </row>
    <row r="435">
      <c r="A435" s="61" t="str">
        <f>DATA!A434</f>
        <v>VŠMU (VSMU)</v>
      </c>
      <c r="B435" s="97" t="str">
        <f>DATA!C434&amp;" - "&amp;DATA!B434</f>
        <v>Autor dramatizácie literárneho diela - SN2</v>
      </c>
      <c r="C435" s="84">
        <f>SUM(D435:I435)</f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0</v>
      </c>
      <c r="J435" s="84">
        <f>SUM(K435:S435)</f>
        <v>0</v>
      </c>
      <c r="K435" s="13">
        <v>0</v>
      </c>
      <c r="L435" s="13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 s="84">
        <f>SUM(U435:AC435)</f>
        <v>0.5</v>
      </c>
      <c r="U435">
        <v>0</v>
      </c>
      <c r="V435">
        <v>0</v>
      </c>
      <c r="W435">
        <v>0</v>
      </c>
      <c r="X435">
        <v>0</v>
      </c>
      <c r="Y435">
        <v>0.5</v>
      </c>
      <c r="Z435">
        <v>0</v>
      </c>
      <c r="AA435">
        <v>0</v>
      </c>
      <c r="AB435">
        <v>0</v>
      </c>
      <c r="AC435">
        <v>0</v>
      </c>
      <c r="AD435" s="84">
        <v>0</v>
      </c>
      <c r="AE435" s="89">
        <f>SUM(C435,J435,T435,AD435,)</f>
        <v>0.5</v>
      </c>
    </row>
    <row r="436">
      <c r="A436" s="61" t="str">
        <f>DATA!A435</f>
        <v>VŠMU (VSMU)</v>
      </c>
      <c r="B436" s="97" t="str">
        <f>DATA!C435&amp;" - "&amp;DATA!B435</f>
        <v>Autor hudby - SN2</v>
      </c>
      <c r="C436" s="84">
        <f>SUM(D436:I436)</f>
        <v>0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84">
        <f>SUM(K436:S436)</f>
        <v>0</v>
      </c>
      <c r="K436" s="13">
        <v>0</v>
      </c>
      <c r="L436" s="13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 s="84">
        <f>SUM(U436:AC436)</f>
        <v>7</v>
      </c>
      <c r="U436">
        <v>0</v>
      </c>
      <c r="V436">
        <v>0</v>
      </c>
      <c r="W436">
        <v>0</v>
      </c>
      <c r="X436">
        <v>0</v>
      </c>
      <c r="Y436">
        <v>7</v>
      </c>
      <c r="Z436">
        <v>0</v>
      </c>
      <c r="AA436">
        <v>0</v>
      </c>
      <c r="AB436">
        <v>0</v>
      </c>
      <c r="AC436">
        <v>0</v>
      </c>
      <c r="AD436" s="84">
        <v>0</v>
      </c>
      <c r="AE436" s="89">
        <f>SUM(C436,J436,T436,AD436,)</f>
        <v>7</v>
      </c>
    </row>
    <row r="437">
      <c r="A437" s="61" t="str">
        <f>DATA!A436</f>
        <v>VŠMU (VSMU)</v>
      </c>
      <c r="B437" s="97" t="str">
        <f>DATA!C436&amp;" - "&amp;DATA!B436</f>
        <v>Autor rozhlasovej dramatizácie - SN2</v>
      </c>
      <c r="C437" s="84">
        <f>SUM(D437:I437)</f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84">
        <f>SUM(K437:S437)</f>
        <v>0</v>
      </c>
      <c r="K437" s="13">
        <v>0</v>
      </c>
      <c r="L437" s="13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 s="84">
        <f>SUM(U437:AC437)</f>
        <v>4</v>
      </c>
      <c r="U437">
        <v>0</v>
      </c>
      <c r="V437">
        <v>0</v>
      </c>
      <c r="W437">
        <v>0</v>
      </c>
      <c r="X437">
        <v>0</v>
      </c>
      <c r="Y437">
        <v>4</v>
      </c>
      <c r="Z437">
        <v>0</v>
      </c>
      <c r="AA437">
        <v>0</v>
      </c>
      <c r="AB437">
        <v>0</v>
      </c>
      <c r="AC437">
        <v>0</v>
      </c>
      <c r="AD437" s="84">
        <v>0</v>
      </c>
      <c r="AE437" s="89">
        <f>SUM(C437,J437,T437,AD437,)</f>
        <v>4</v>
      </c>
    </row>
    <row r="438">
      <c r="A438" s="61" t="str">
        <f>DATA!A437</f>
        <v>VŠMU (VSMU)</v>
      </c>
      <c r="B438" s="97" t="str">
        <f>DATA!C437&amp;" - "&amp;DATA!B437</f>
        <v>Autor svetelného dizajnu - SN2</v>
      </c>
      <c r="C438" s="84">
        <f>SUM(D438:I438)</f>
        <v>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84">
        <f>SUM(K438:S438)</f>
        <v>0</v>
      </c>
      <c r="K438" s="13">
        <v>0</v>
      </c>
      <c r="L438" s="13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 s="84">
        <f>SUM(U438:AC438)</f>
        <v>1</v>
      </c>
      <c r="U438">
        <v>0</v>
      </c>
      <c r="V438">
        <v>0</v>
      </c>
      <c r="W438">
        <v>0</v>
      </c>
      <c r="X438">
        <v>0</v>
      </c>
      <c r="Y438">
        <v>1</v>
      </c>
      <c r="Z438">
        <v>0</v>
      </c>
      <c r="AA438">
        <v>0</v>
      </c>
      <c r="AB438">
        <v>0</v>
      </c>
      <c r="AC438">
        <v>0</v>
      </c>
      <c r="AD438" s="84">
        <v>0</v>
      </c>
      <c r="AE438" s="89">
        <f>SUM(C438,J438,T438,AD438,)</f>
        <v>1</v>
      </c>
    </row>
    <row r="439">
      <c r="A439" s="61" t="str">
        <f>DATA!A438</f>
        <v>VŠMU (VSMU)</v>
      </c>
      <c r="B439" s="97" t="str">
        <f>DATA!C438&amp;" - "&amp;DATA!B438</f>
        <v>Autor textu - SN2</v>
      </c>
      <c r="C439" s="84">
        <f>SUM(D439:I439)</f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84">
        <f>SUM(K439:S439)</f>
        <v>0</v>
      </c>
      <c r="K439" s="13">
        <v>0</v>
      </c>
      <c r="L439" s="13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 s="84">
        <f>SUM(U439:AC439)</f>
        <v>2.33334</v>
      </c>
      <c r="U439">
        <v>0</v>
      </c>
      <c r="V439">
        <v>0</v>
      </c>
      <c r="W439">
        <v>0</v>
      </c>
      <c r="X439">
        <v>0</v>
      </c>
      <c r="Y439">
        <v>2.33334</v>
      </c>
      <c r="Z439">
        <v>0</v>
      </c>
      <c r="AA439">
        <v>0</v>
      </c>
      <c r="AB439">
        <v>0</v>
      </c>
      <c r="AC439">
        <v>0</v>
      </c>
      <c r="AD439" s="84">
        <v>0</v>
      </c>
      <c r="AE439" s="89">
        <f>SUM(C439,J439,T439,AD439,)</f>
        <v>2.33334</v>
      </c>
    </row>
    <row r="440">
      <c r="A440" s="61" t="str">
        <f>DATA!A439</f>
        <v>VŠMU (VSMU)</v>
      </c>
      <c r="B440" s="97" t="str">
        <f>DATA!C439&amp;" - "&amp;DATA!B439</f>
        <v>Dramaturg - SN2</v>
      </c>
      <c r="C440" s="84">
        <f>SUM(D440:I440)</f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84">
        <f>SUM(K440:S440)</f>
        <v>0</v>
      </c>
      <c r="K440" s="13">
        <v>0</v>
      </c>
      <c r="L440" s="13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 s="84">
        <f>SUM(U440:AC440)</f>
        <v>0.5</v>
      </c>
      <c r="U440">
        <v>0</v>
      </c>
      <c r="V440">
        <v>0</v>
      </c>
      <c r="W440">
        <v>0</v>
      </c>
      <c r="X440">
        <v>0</v>
      </c>
      <c r="Y440">
        <v>0.5</v>
      </c>
      <c r="Z440">
        <v>0</v>
      </c>
      <c r="AA440">
        <v>0</v>
      </c>
      <c r="AB440">
        <v>0</v>
      </c>
      <c r="AC440">
        <v>0</v>
      </c>
      <c r="AD440" s="84">
        <v>0</v>
      </c>
      <c r="AE440" s="89">
        <f>SUM(C440,J440,T440,AD440,)</f>
        <v>0.5</v>
      </c>
    </row>
    <row r="441">
      <c r="A441" s="61" t="str">
        <f>DATA!A440</f>
        <v>VŠMU (VSMU)</v>
      </c>
      <c r="B441" s="97" t="str">
        <f>DATA!C440&amp;" - "&amp;DATA!B440</f>
        <v>Dramaturg - SN2</v>
      </c>
      <c r="C441" s="84">
        <f>SUM(D441:I441)</f>
        <v>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84">
        <f>SUM(K441:S441)</f>
        <v>0</v>
      </c>
      <c r="K441" s="13">
        <v>0</v>
      </c>
      <c r="L441" s="13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84">
        <f>SUM(U441:AC441)</f>
        <v>5</v>
      </c>
      <c r="U441">
        <v>0</v>
      </c>
      <c r="V441">
        <v>0</v>
      </c>
      <c r="W441">
        <v>0</v>
      </c>
      <c r="X441">
        <v>0</v>
      </c>
      <c r="Y441">
        <v>5</v>
      </c>
      <c r="Z441">
        <v>0</v>
      </c>
      <c r="AA441">
        <v>0</v>
      </c>
      <c r="AB441">
        <v>0</v>
      </c>
      <c r="AC441">
        <v>0</v>
      </c>
      <c r="AD441" s="84">
        <v>0</v>
      </c>
      <c r="AE441" s="89">
        <f>SUM(C441,J441,T441,AD441,)</f>
        <v>5</v>
      </c>
    </row>
    <row r="442">
      <c r="A442" s="61" t="str">
        <f>DATA!A441</f>
        <v>VŠMU (VSMU)</v>
      </c>
      <c r="B442" s="97" t="str">
        <f>DATA!C441&amp;" - "&amp;DATA!B441</f>
        <v>Herec v hlavnej úlohe - SN2</v>
      </c>
      <c r="C442" s="84">
        <f>SUM(D442:I442)</f>
        <v>0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84">
        <f>SUM(K442:S442)</f>
        <v>0</v>
      </c>
      <c r="K442" s="13">
        <v>0</v>
      </c>
      <c r="L442" s="13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 s="84">
        <f>SUM(U442:AC442)</f>
        <v>0.45834</v>
      </c>
      <c r="U442">
        <v>0</v>
      </c>
      <c r="V442">
        <v>0</v>
      </c>
      <c r="W442">
        <v>0</v>
      </c>
      <c r="X442">
        <v>0</v>
      </c>
      <c r="Y442">
        <v>0.45834</v>
      </c>
      <c r="Z442">
        <v>0</v>
      </c>
      <c r="AA442">
        <v>0</v>
      </c>
      <c r="AB442">
        <v>0</v>
      </c>
      <c r="AC442">
        <v>0</v>
      </c>
      <c r="AD442" s="84">
        <v>0</v>
      </c>
      <c r="AE442" s="89">
        <f>SUM(C442,J442,T442,AD442,)</f>
        <v>0.45834</v>
      </c>
    </row>
    <row r="443">
      <c r="A443" s="61" t="str">
        <f>DATA!A442</f>
        <v>VŠMU (VSMU)</v>
      </c>
      <c r="B443" s="97" t="str">
        <f>DATA!C442&amp;" - "&amp;DATA!B442</f>
        <v>Herec v hlavnej úlohe - SN2</v>
      </c>
      <c r="C443" s="84">
        <f>SUM(D443:I443)</f>
        <v>0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84">
        <f>SUM(K443:S443)</f>
        <v>0</v>
      </c>
      <c r="K443" s="13">
        <v>0</v>
      </c>
      <c r="L443" s="1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 s="84">
        <f>SUM(U443:AC443)</f>
        <v>3.55318</v>
      </c>
      <c r="U443">
        <v>0</v>
      </c>
      <c r="V443">
        <v>0</v>
      </c>
      <c r="W443">
        <v>0</v>
      </c>
      <c r="X443">
        <v>0</v>
      </c>
      <c r="Y443">
        <v>3.55318</v>
      </c>
      <c r="Z443">
        <v>0</v>
      </c>
      <c r="AA443">
        <v>0</v>
      </c>
      <c r="AB443">
        <v>0</v>
      </c>
      <c r="AC443">
        <v>0</v>
      </c>
      <c r="AD443" s="84">
        <v>0</v>
      </c>
      <c r="AE443" s="89">
        <f>SUM(C443,J443,T443,AD443,)</f>
        <v>3.55318</v>
      </c>
    </row>
    <row r="444">
      <c r="A444" s="61" t="str">
        <f>DATA!A443</f>
        <v>VŠMU (VSMU)</v>
      </c>
      <c r="B444" s="97" t="str">
        <f>DATA!C443&amp;" - "&amp;DATA!B443</f>
        <v>Herec vo vedľajšej úlohe - SN2</v>
      </c>
      <c r="C444" s="84">
        <f>SUM(D444:I444)</f>
        <v>0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84">
        <f>SUM(K444:S444)</f>
        <v>0</v>
      </c>
      <c r="K444" s="13">
        <v>0</v>
      </c>
      <c r="L444" s="13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 s="84">
        <f>SUM(U444:AC444)</f>
        <v>0.4207</v>
      </c>
      <c r="U444">
        <v>0</v>
      </c>
      <c r="V444">
        <v>0</v>
      </c>
      <c r="W444">
        <v>0</v>
      </c>
      <c r="X444">
        <v>0</v>
      </c>
      <c r="Y444">
        <v>0.4207</v>
      </c>
      <c r="Z444">
        <v>0</v>
      </c>
      <c r="AA444">
        <v>0</v>
      </c>
      <c r="AB444">
        <v>0</v>
      </c>
      <c r="AC444">
        <v>0</v>
      </c>
      <c r="AD444" s="84">
        <v>0</v>
      </c>
      <c r="AE444" s="89">
        <f>SUM(C444,J444,T444,AD444,)</f>
        <v>0.4207</v>
      </c>
    </row>
    <row r="445">
      <c r="A445" s="61" t="str">
        <f>DATA!A444</f>
        <v>VŠMU (VSMU)</v>
      </c>
      <c r="B445" s="97" t="str">
        <f>DATA!C444&amp;" - "&amp;DATA!B444</f>
        <v>Choreograf - SN2</v>
      </c>
      <c r="C445" s="84">
        <f>SUM(D445:I445)</f>
        <v>0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84">
        <f>SUM(K445:S445)</f>
        <v>0</v>
      </c>
      <c r="K445" s="13">
        <v>0</v>
      </c>
      <c r="L445" s="13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84">
        <f>SUM(U445:AC445)</f>
        <v>1</v>
      </c>
      <c r="U445">
        <v>0</v>
      </c>
      <c r="V445">
        <v>0</v>
      </c>
      <c r="W445">
        <v>0</v>
      </c>
      <c r="X445">
        <v>0</v>
      </c>
      <c r="Y445">
        <v>1</v>
      </c>
      <c r="Z445">
        <v>0</v>
      </c>
      <c r="AA445">
        <v>0</v>
      </c>
      <c r="AB445">
        <v>0</v>
      </c>
      <c r="AC445">
        <v>0</v>
      </c>
      <c r="AD445" s="84">
        <v>0</v>
      </c>
      <c r="AE445" s="89">
        <f>SUM(C445,J445,T445,AD445,)</f>
        <v>1</v>
      </c>
    </row>
    <row r="446">
      <c r="A446" s="61" t="str">
        <f>DATA!A445</f>
        <v>VŠMU (VSMU)</v>
      </c>
      <c r="B446" s="97" t="str">
        <f>DATA!C445&amp;" - "&amp;DATA!B445</f>
        <v>Inštrumentalista - SN2</v>
      </c>
      <c r="C446" s="84">
        <f>SUM(D446:I446)</f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84">
        <f>SUM(K446:S446)</f>
        <v>0</v>
      </c>
      <c r="K446" s="13">
        <v>0</v>
      </c>
      <c r="L446" s="13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 s="84">
        <f>SUM(U446:AC446)</f>
        <v>0.63676</v>
      </c>
      <c r="U446">
        <v>0</v>
      </c>
      <c r="V446">
        <v>0</v>
      </c>
      <c r="W446">
        <v>0</v>
      </c>
      <c r="X446">
        <v>0</v>
      </c>
      <c r="Y446">
        <v>0.63676</v>
      </c>
      <c r="Z446">
        <v>0</v>
      </c>
      <c r="AA446">
        <v>0</v>
      </c>
      <c r="AB446">
        <v>0</v>
      </c>
      <c r="AC446">
        <v>0</v>
      </c>
      <c r="AD446" s="84">
        <v>0</v>
      </c>
      <c r="AE446" s="89">
        <f>SUM(C446,J446,T446,AD446,)</f>
        <v>0.63676</v>
      </c>
    </row>
    <row r="447">
      <c r="A447" s="61" t="str">
        <f>DATA!A446</f>
        <v>VŠMU (VSMU)</v>
      </c>
      <c r="B447" s="97" t="str">
        <f>DATA!C446&amp;" - "&amp;DATA!B446</f>
        <v>Inštrumentalista - sólista - SN2</v>
      </c>
      <c r="C447" s="84">
        <f>SUM(D447:I447)</f>
        <v>0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84">
        <f>SUM(K447:S447)</f>
        <v>0</v>
      </c>
      <c r="K447" s="13">
        <v>0</v>
      </c>
      <c r="L447" s="13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 s="84">
        <f>SUM(U447:AC447)</f>
        <v>32.45011</v>
      </c>
      <c r="U447">
        <v>0</v>
      </c>
      <c r="V447">
        <v>0</v>
      </c>
      <c r="W447">
        <v>0</v>
      </c>
      <c r="X447">
        <v>0</v>
      </c>
      <c r="Y447">
        <v>32.45011</v>
      </c>
      <c r="Z447">
        <v>0</v>
      </c>
      <c r="AA447">
        <v>0</v>
      </c>
      <c r="AB447">
        <v>0</v>
      </c>
      <c r="AC447">
        <v>0</v>
      </c>
      <c r="AD447" s="84">
        <v>0</v>
      </c>
      <c r="AE447" s="89">
        <f>SUM(C447,J447,T447,AD447,)</f>
        <v>32.45011</v>
      </c>
    </row>
    <row r="448">
      <c r="A448" s="61" t="str">
        <f>DATA!A447</f>
        <v>VŠMU (VSMU)</v>
      </c>
      <c r="B448" s="97" t="str">
        <f>DATA!C447&amp;" - "&amp;DATA!B447</f>
        <v>Kameraman - SN2</v>
      </c>
      <c r="C448" s="84">
        <f>SUM(D448:I448)</f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84">
        <f>SUM(K448:S448)</f>
        <v>0</v>
      </c>
      <c r="K448" s="13">
        <v>0</v>
      </c>
      <c r="L448" s="13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84">
        <f>SUM(U448:AC448)</f>
        <v>3</v>
      </c>
      <c r="U448">
        <v>0</v>
      </c>
      <c r="V448">
        <v>0</v>
      </c>
      <c r="W448">
        <v>0</v>
      </c>
      <c r="X448">
        <v>0</v>
      </c>
      <c r="Y448">
        <v>3</v>
      </c>
      <c r="Z448">
        <v>0</v>
      </c>
      <c r="AA448">
        <v>0</v>
      </c>
      <c r="AB448">
        <v>0</v>
      </c>
      <c r="AC448">
        <v>0</v>
      </c>
      <c r="AD448" s="84">
        <v>0</v>
      </c>
      <c r="AE448" s="89">
        <f>SUM(C448,J448,T448,AD448,)</f>
        <v>3</v>
      </c>
    </row>
    <row r="449">
      <c r="A449" s="61" t="str">
        <f>DATA!A448</f>
        <v>VŠMU (VSMU)</v>
      </c>
      <c r="B449" s="97" t="str">
        <f>DATA!C448&amp;" - "&amp;DATA!B448</f>
        <v>Kostýmový výtvarník - SN2</v>
      </c>
      <c r="C449" s="84">
        <f>SUM(D449:I449)</f>
        <v>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84">
        <f>SUM(K449:S449)</f>
        <v>0</v>
      </c>
      <c r="K449" s="13">
        <v>0</v>
      </c>
      <c r="L449" s="13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 s="84">
        <f>SUM(U449:AC449)</f>
        <v>4</v>
      </c>
      <c r="U449">
        <v>0</v>
      </c>
      <c r="V449">
        <v>0</v>
      </c>
      <c r="W449">
        <v>0</v>
      </c>
      <c r="X449">
        <v>0</v>
      </c>
      <c r="Y449">
        <v>4</v>
      </c>
      <c r="Z449">
        <v>0</v>
      </c>
      <c r="AA449">
        <v>0</v>
      </c>
      <c r="AB449">
        <v>0</v>
      </c>
      <c r="AC449">
        <v>0</v>
      </c>
      <c r="AD449" s="84">
        <v>0</v>
      </c>
      <c r="AE449" s="89">
        <f>SUM(C449,J449,T449,AD449,)</f>
        <v>4</v>
      </c>
    </row>
    <row r="450">
      <c r="A450" s="61" t="str">
        <f>DATA!A449</f>
        <v>VŠMU (VSMU)</v>
      </c>
      <c r="B450" s="97" t="str">
        <f>DATA!C449&amp;" - "&amp;DATA!B449</f>
        <v>Recitátor - SN2</v>
      </c>
      <c r="C450" s="84">
        <f>SUM(D450:I450)</f>
        <v>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84">
        <f>SUM(K450:S450)</f>
        <v>0</v>
      </c>
      <c r="K450" s="13">
        <v>0</v>
      </c>
      <c r="L450" s="13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 s="84">
        <f>SUM(U450:AC450)</f>
        <v>3</v>
      </c>
      <c r="U450">
        <v>0</v>
      </c>
      <c r="V450">
        <v>0</v>
      </c>
      <c r="W450">
        <v>0</v>
      </c>
      <c r="X450">
        <v>0</v>
      </c>
      <c r="Y450">
        <v>3</v>
      </c>
      <c r="Z450">
        <v>0</v>
      </c>
      <c r="AA450">
        <v>0</v>
      </c>
      <c r="AB450">
        <v>0</v>
      </c>
      <c r="AC450">
        <v>0</v>
      </c>
      <c r="AD450" s="84">
        <v>0</v>
      </c>
      <c r="AE450" s="89">
        <f>SUM(C450,J450,T450,AD450,)</f>
        <v>3</v>
      </c>
    </row>
    <row r="451">
      <c r="A451" s="61" t="str">
        <f>DATA!A450</f>
        <v>VŠMU (VSMU)</v>
      </c>
      <c r="B451" s="97" t="str">
        <f>DATA!C450&amp;" - "&amp;DATA!B450</f>
        <v>Režisér - SN2</v>
      </c>
      <c r="C451" s="84">
        <f>SUM(D451:I451)</f>
        <v>0</v>
      </c>
      <c r="D451" s="13">
        <v>0</v>
      </c>
      <c r="E451" s="13">
        <v>0</v>
      </c>
      <c r="F451" s="13">
        <v>0</v>
      </c>
      <c r="G451" s="13">
        <v>0</v>
      </c>
      <c r="H451" s="13">
        <v>0</v>
      </c>
      <c r="I451" s="13">
        <v>0</v>
      </c>
      <c r="J451" s="84">
        <f>SUM(K451:S451)</f>
        <v>0</v>
      </c>
      <c r="K451" s="13">
        <v>0</v>
      </c>
      <c r="L451" s="13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 s="84">
        <f>SUM(U451:AC451)</f>
        <v>13</v>
      </c>
      <c r="U451">
        <v>0</v>
      </c>
      <c r="V451">
        <v>0</v>
      </c>
      <c r="W451">
        <v>0</v>
      </c>
      <c r="X451">
        <v>0</v>
      </c>
      <c r="Y451">
        <v>13</v>
      </c>
      <c r="Z451">
        <v>0</v>
      </c>
      <c r="AA451">
        <v>0</v>
      </c>
      <c r="AB451">
        <v>0</v>
      </c>
      <c r="AC451">
        <v>0</v>
      </c>
      <c r="AD451" s="84">
        <v>0</v>
      </c>
      <c r="AE451" s="89">
        <f>SUM(C451,J451,T451,AD451,)</f>
        <v>13</v>
      </c>
    </row>
    <row r="452">
      <c r="A452" s="61" t="str">
        <f>DATA!A451</f>
        <v>VŠMU (VSMU)</v>
      </c>
      <c r="B452" s="97" t="str">
        <f>DATA!C451&amp;" - "&amp;DATA!B451</f>
        <v>Režisér - SN2</v>
      </c>
      <c r="C452" s="84">
        <f>SUM(D452:I452)</f>
        <v>0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84">
        <f>SUM(K452:S452)</f>
        <v>0</v>
      </c>
      <c r="K452" s="13">
        <v>0</v>
      </c>
      <c r="L452" s="13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 s="84">
        <f>SUM(U452:AC452)</f>
        <v>8.5</v>
      </c>
      <c r="U452">
        <v>0</v>
      </c>
      <c r="V452">
        <v>0</v>
      </c>
      <c r="W452">
        <v>0</v>
      </c>
      <c r="X452">
        <v>0</v>
      </c>
      <c r="Y452">
        <v>8.5</v>
      </c>
      <c r="Z452">
        <v>0</v>
      </c>
      <c r="AA452">
        <v>0</v>
      </c>
      <c r="AB452">
        <v>0</v>
      </c>
      <c r="AC452">
        <v>0</v>
      </c>
      <c r="AD452" s="84">
        <v>0</v>
      </c>
      <c r="AE452" s="89">
        <f>SUM(C452,J452,T452,AD452,)</f>
        <v>8.5</v>
      </c>
    </row>
    <row r="453">
      <c r="A453" s="61" t="str">
        <f>DATA!A452</f>
        <v>VŠMU (VSMU)</v>
      </c>
      <c r="B453" s="97" t="str">
        <f>DATA!C452&amp;" - "&amp;DATA!B452</f>
        <v>Scénograf - SN2</v>
      </c>
      <c r="C453" s="84">
        <f>SUM(D453:I453)</f>
        <v>0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84">
        <f>SUM(K453:S453)</f>
        <v>0</v>
      </c>
      <c r="K453" s="13">
        <v>0</v>
      </c>
      <c r="L453" s="1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 s="84">
        <f>SUM(U453:AC453)</f>
        <v>7.33334</v>
      </c>
      <c r="U453">
        <v>0</v>
      </c>
      <c r="V453">
        <v>0</v>
      </c>
      <c r="W453">
        <v>0</v>
      </c>
      <c r="X453">
        <v>0</v>
      </c>
      <c r="Y453">
        <v>7.33334</v>
      </c>
      <c r="Z453">
        <v>0</v>
      </c>
      <c r="AA453">
        <v>0</v>
      </c>
      <c r="AB453">
        <v>0</v>
      </c>
      <c r="AC453">
        <v>0</v>
      </c>
      <c r="AD453" s="84">
        <v>0</v>
      </c>
      <c r="AE453" s="89">
        <f>SUM(C453,J453,T453,AD453,)</f>
        <v>7.33334</v>
      </c>
    </row>
    <row r="454">
      <c r="A454" s="61" t="str">
        <f>DATA!A453</f>
        <v>VŠMU (VSMU)</v>
      </c>
      <c r="B454" s="97" t="str">
        <f>DATA!C453&amp;" - "&amp;DATA!B453</f>
        <v>Strihač - SN2</v>
      </c>
      <c r="C454" s="84">
        <f>SUM(D454:I454)</f>
        <v>0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84">
        <f>SUM(K454:S454)</f>
        <v>0</v>
      </c>
      <c r="K454" s="13">
        <v>0</v>
      </c>
      <c r="L454" s="13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 s="84">
        <f>SUM(U454:AC454)</f>
        <v>1</v>
      </c>
      <c r="U454">
        <v>0</v>
      </c>
      <c r="V454">
        <v>0</v>
      </c>
      <c r="W454">
        <v>0</v>
      </c>
      <c r="X454">
        <v>0</v>
      </c>
      <c r="Y454">
        <v>1</v>
      </c>
      <c r="Z454">
        <v>0</v>
      </c>
      <c r="AA454">
        <v>0</v>
      </c>
      <c r="AB454">
        <v>0</v>
      </c>
      <c r="AC454">
        <v>0</v>
      </c>
      <c r="AD454" s="84">
        <v>0</v>
      </c>
      <c r="AE454" s="89">
        <f>SUM(C454,J454,T454,AD454,)</f>
        <v>1</v>
      </c>
    </row>
    <row r="455">
      <c r="A455" s="61" t="str">
        <f>DATA!A454</f>
        <v>VŠMU (VSMU)</v>
      </c>
      <c r="B455" s="97" t="str">
        <f>DATA!C454&amp;" - "&amp;DATA!B454</f>
        <v>Supervízor postprodukcie - SN2</v>
      </c>
      <c r="C455" s="84">
        <f>SUM(D455:I455)</f>
        <v>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84">
        <f>SUM(K455:S455)</f>
        <v>0</v>
      </c>
      <c r="K455" s="13">
        <v>0</v>
      </c>
      <c r="L455" s="13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 s="84">
        <f>SUM(U455:AC455)</f>
        <v>1</v>
      </c>
      <c r="U455">
        <v>0</v>
      </c>
      <c r="V455">
        <v>0</v>
      </c>
      <c r="W455">
        <v>0</v>
      </c>
      <c r="X455">
        <v>0</v>
      </c>
      <c r="Y455">
        <v>1</v>
      </c>
      <c r="Z455">
        <v>0</v>
      </c>
      <c r="AA455">
        <v>0</v>
      </c>
      <c r="AB455">
        <v>0</v>
      </c>
      <c r="AC455">
        <v>0</v>
      </c>
      <c r="AD455" s="84">
        <v>0</v>
      </c>
      <c r="AE455" s="89">
        <f>SUM(C455,J455,T455,AD455,)</f>
        <v>1</v>
      </c>
    </row>
    <row r="456">
      <c r="A456" s="61" t="str">
        <f>DATA!A455</f>
        <v>VŠMU (VSMU)</v>
      </c>
      <c r="B456" s="97" t="str">
        <f>DATA!C455&amp;" - "&amp;DATA!B455</f>
        <v>Umelecký vedúci - SN2</v>
      </c>
      <c r="C456" s="84">
        <f>SUM(D456:I456)</f>
        <v>0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84">
        <f>SUM(K456:S456)</f>
        <v>0</v>
      </c>
      <c r="K456" s="13">
        <v>0</v>
      </c>
      <c r="L456" s="13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 s="84">
        <f>SUM(U456:AC456)</f>
        <v>1</v>
      </c>
      <c r="U456">
        <v>0</v>
      </c>
      <c r="V456">
        <v>0</v>
      </c>
      <c r="W456">
        <v>0</v>
      </c>
      <c r="X456">
        <v>0</v>
      </c>
      <c r="Y456">
        <v>1</v>
      </c>
      <c r="Z456">
        <v>0</v>
      </c>
      <c r="AA456">
        <v>0</v>
      </c>
      <c r="AB456">
        <v>0</v>
      </c>
      <c r="AC456">
        <v>0</v>
      </c>
      <c r="AD456" s="84">
        <v>0</v>
      </c>
      <c r="AE456" s="89">
        <f>SUM(C456,J456,T456,AD456,)</f>
        <v>1</v>
      </c>
    </row>
    <row r="457">
      <c r="A457" s="61" t="str">
        <f>DATA!A456</f>
        <v>VŠMU (VSMU)</v>
      </c>
      <c r="B457" s="97" t="str">
        <f>DATA!C456&amp;" - "&amp;DATA!B456</f>
        <v>Zbormajster - SN2</v>
      </c>
      <c r="C457" s="84">
        <f>SUM(D457:I457)</f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84">
        <f>SUM(K457:S457)</f>
        <v>0</v>
      </c>
      <c r="K457" s="13">
        <v>0</v>
      </c>
      <c r="L457" s="13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 s="84">
        <f>SUM(U457:AC457)</f>
        <v>2</v>
      </c>
      <c r="U457">
        <v>0</v>
      </c>
      <c r="V457">
        <v>0</v>
      </c>
      <c r="W457">
        <v>0</v>
      </c>
      <c r="X457">
        <v>0</v>
      </c>
      <c r="Y457">
        <v>2</v>
      </c>
      <c r="Z457">
        <v>0</v>
      </c>
      <c r="AA457">
        <v>0</v>
      </c>
      <c r="AB457">
        <v>0</v>
      </c>
      <c r="AC457">
        <v>0</v>
      </c>
      <c r="AD457" s="84">
        <v>0</v>
      </c>
      <c r="AE457" s="89">
        <f>SUM(C457,J457,T457,AD457,)</f>
        <v>2</v>
      </c>
    </row>
    <row r="458">
      <c r="A458" s="61" t="str">
        <f>DATA!A457</f>
        <v>VŠMU (VSMU)</v>
      </c>
      <c r="B458" s="97" t="str">
        <f>DATA!C457&amp;" - "&amp;DATA!B457</f>
        <v>Zvukár - SN2</v>
      </c>
      <c r="C458" s="84">
        <f>SUM(D458:I458)</f>
        <v>0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84">
        <f>SUM(K458:S458)</f>
        <v>0</v>
      </c>
      <c r="K458" s="13">
        <v>0</v>
      </c>
      <c r="L458" s="13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 s="84">
        <f>SUM(U458:AC458)</f>
        <v>0.5</v>
      </c>
      <c r="U458">
        <v>0</v>
      </c>
      <c r="V458">
        <v>0</v>
      </c>
      <c r="W458">
        <v>0</v>
      </c>
      <c r="X458">
        <v>0</v>
      </c>
      <c r="Y458">
        <v>0.5</v>
      </c>
      <c r="Z458">
        <v>0</v>
      </c>
      <c r="AA458">
        <v>0</v>
      </c>
      <c r="AB458">
        <v>0</v>
      </c>
      <c r="AC458">
        <v>0</v>
      </c>
      <c r="AD458" s="84">
        <v>0</v>
      </c>
      <c r="AE458" s="89">
        <f>SUM(C458,J458,T458,AD458,)</f>
        <v>0.5</v>
      </c>
    </row>
    <row r="459">
      <c r="A459" s="61" t="str">
        <f>DATA!A458</f>
        <v>VŠMU (VSMU)</v>
      </c>
      <c r="B459" s="97" t="str">
        <f>DATA!C458&amp;" - "&amp;DATA!B458</f>
        <v>Autor hudby - SN3</v>
      </c>
      <c r="C459" s="84">
        <f>SUM(D459:I459)</f>
        <v>0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84">
        <f>SUM(K459:S459)</f>
        <v>0</v>
      </c>
      <c r="K459" s="13">
        <v>0</v>
      </c>
      <c r="L459" s="13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 s="84">
        <f>SUM(U459:AC459)</f>
        <v>13.5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13.5</v>
      </c>
      <c r="AA459">
        <v>0</v>
      </c>
      <c r="AB459">
        <v>0</v>
      </c>
      <c r="AC459">
        <v>0</v>
      </c>
      <c r="AD459" s="84">
        <v>0</v>
      </c>
      <c r="AE459" s="89">
        <f>SUM(C459,J459,T459,AD459,)</f>
        <v>13.5</v>
      </c>
    </row>
    <row r="460">
      <c r="A460" s="61" t="str">
        <f>DATA!A459</f>
        <v>VŠMU (VSMU)</v>
      </c>
      <c r="B460" s="97" t="str">
        <f>DATA!C459&amp;" - "&amp;DATA!B459</f>
        <v>Autor pohybovej spolupráce - SN3</v>
      </c>
      <c r="C460" s="84">
        <f>SUM(D460:I460)</f>
        <v>0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84">
        <f>SUM(K460:S460)</f>
        <v>0</v>
      </c>
      <c r="K460" s="13">
        <v>0</v>
      </c>
      <c r="L460" s="13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 s="84">
        <f>SUM(U460:AC460)</f>
        <v>1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1</v>
      </c>
      <c r="AA460">
        <v>0</v>
      </c>
      <c r="AB460">
        <v>0</v>
      </c>
      <c r="AC460">
        <v>0</v>
      </c>
      <c r="AD460" s="84">
        <v>0</v>
      </c>
      <c r="AE460" s="89">
        <f>SUM(C460,J460,T460,AD460,)</f>
        <v>1</v>
      </c>
    </row>
    <row r="461">
      <c r="A461" s="61" t="str">
        <f>DATA!A460</f>
        <v>VŠMU (VSMU)</v>
      </c>
      <c r="B461" s="97" t="str">
        <f>DATA!C460&amp;" - "&amp;DATA!B460</f>
        <v>Autor scenára - SN3</v>
      </c>
      <c r="C461" s="84">
        <f>SUM(D461:I461)</f>
        <v>0</v>
      </c>
      <c r="D461" s="13">
        <v>0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84">
        <f>SUM(K461:S461)</f>
        <v>0</v>
      </c>
      <c r="K461" s="13">
        <v>0</v>
      </c>
      <c r="L461" s="13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 s="84">
        <f>SUM(U461:AC461)</f>
        <v>7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7</v>
      </c>
      <c r="AA461">
        <v>0</v>
      </c>
      <c r="AB461">
        <v>0</v>
      </c>
      <c r="AC461">
        <v>0</v>
      </c>
      <c r="AD461" s="84">
        <v>0</v>
      </c>
      <c r="AE461" s="89">
        <f>SUM(C461,J461,T461,AD461,)</f>
        <v>7</v>
      </c>
    </row>
    <row r="462">
      <c r="A462" s="61" t="str">
        <f>DATA!A461</f>
        <v>VŠMU (VSMU)</v>
      </c>
      <c r="B462" s="97" t="str">
        <f>DATA!C461&amp;" - "&amp;DATA!B461</f>
        <v>Dirigent - SN3</v>
      </c>
      <c r="C462" s="84">
        <f>SUM(D462:I462)</f>
        <v>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84">
        <f>SUM(K462:S462)</f>
        <v>0</v>
      </c>
      <c r="K462" s="13">
        <v>0</v>
      </c>
      <c r="L462" s="13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 s="84">
        <f>SUM(U462:AC462)</f>
        <v>3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3</v>
      </c>
      <c r="AA462">
        <v>0</v>
      </c>
      <c r="AB462">
        <v>0</v>
      </c>
      <c r="AC462">
        <v>0</v>
      </c>
      <c r="AD462" s="84">
        <v>0</v>
      </c>
      <c r="AE462" s="89">
        <f>SUM(C462,J462,T462,AD462,)</f>
        <v>3</v>
      </c>
    </row>
    <row r="463">
      <c r="A463" s="61" t="str">
        <f>DATA!A462</f>
        <v>VŠMU (VSMU)</v>
      </c>
      <c r="B463" s="97" t="str">
        <f>DATA!C462&amp;" - "&amp;DATA!B462</f>
        <v>Dramaturg - SN3</v>
      </c>
      <c r="C463" s="84">
        <f>SUM(D463:I463)</f>
        <v>0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84">
        <f>SUM(K463:S463)</f>
        <v>0</v>
      </c>
      <c r="K463" s="13">
        <v>0</v>
      </c>
      <c r="L463" s="1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 s="84">
        <f>SUM(U463:AC463)</f>
        <v>5.33336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5.33336</v>
      </c>
      <c r="AA463">
        <v>0</v>
      </c>
      <c r="AB463">
        <v>0</v>
      </c>
      <c r="AC463">
        <v>0</v>
      </c>
      <c r="AD463" s="84">
        <v>0</v>
      </c>
      <c r="AE463" s="89">
        <f>SUM(C463,J463,T463,AD463,)</f>
        <v>5.33336</v>
      </c>
    </row>
    <row r="464">
      <c r="A464" s="61" t="str">
        <f>DATA!A463</f>
        <v>VŠMU (VSMU)</v>
      </c>
      <c r="B464" s="97" t="str">
        <f>DATA!C463&amp;" - "&amp;DATA!B463</f>
        <v>Herec v hlavnej úlohe - SN3</v>
      </c>
      <c r="C464" s="84">
        <f>SUM(D464:I464)</f>
        <v>0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84">
        <f>SUM(K464:S464)</f>
        <v>0</v>
      </c>
      <c r="K464" s="13">
        <v>0</v>
      </c>
      <c r="L464" s="13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 s="84">
        <f>SUM(U464:AC464)</f>
        <v>5.2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5.2</v>
      </c>
      <c r="AA464">
        <v>0</v>
      </c>
      <c r="AB464">
        <v>0</v>
      </c>
      <c r="AC464">
        <v>0</v>
      </c>
      <c r="AD464" s="84">
        <v>0</v>
      </c>
      <c r="AE464" s="89">
        <f>SUM(C464,J464,T464,AD464,)</f>
        <v>5.2</v>
      </c>
    </row>
    <row r="465">
      <c r="A465" s="61" t="str">
        <f>DATA!A464</f>
        <v>VŠMU (VSMU)</v>
      </c>
      <c r="B465" s="97" t="str">
        <f>DATA!C464&amp;" - "&amp;DATA!B464</f>
        <v>Herec vo vedľajšej úlohe - SN3</v>
      </c>
      <c r="C465" s="84">
        <f>SUM(D465:I465)</f>
        <v>0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84">
        <f>SUM(K465:S465)</f>
        <v>0</v>
      </c>
      <c r="K465" s="13">
        <v>0</v>
      </c>
      <c r="L465" s="13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 s="84">
        <f>SUM(U465:AC465)</f>
        <v>1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1</v>
      </c>
      <c r="AA465">
        <v>0</v>
      </c>
      <c r="AB465">
        <v>0</v>
      </c>
      <c r="AC465">
        <v>0</v>
      </c>
      <c r="AD465" s="84">
        <v>0</v>
      </c>
      <c r="AE465" s="89">
        <f>SUM(C465,J465,T465,AD465,)</f>
        <v>1</v>
      </c>
    </row>
    <row r="466">
      <c r="A466" s="61" t="str">
        <f>DATA!A465</f>
        <v>VŠMU (VSMU)</v>
      </c>
      <c r="B466" s="97" t="str">
        <f>DATA!C465&amp;" - "&amp;DATA!B465</f>
        <v>Choreograf - SN3</v>
      </c>
      <c r="C466" s="84">
        <f>SUM(D466:I466)</f>
        <v>0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84">
        <f>SUM(K466:S466)</f>
        <v>0</v>
      </c>
      <c r="K466" s="13">
        <v>0</v>
      </c>
      <c r="L466" s="13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 s="84">
        <f>SUM(U466:AC466)</f>
        <v>5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5</v>
      </c>
      <c r="AA466">
        <v>0</v>
      </c>
      <c r="AB466">
        <v>0</v>
      </c>
      <c r="AC466">
        <v>0</v>
      </c>
      <c r="AD466" s="84">
        <v>0</v>
      </c>
      <c r="AE466" s="89">
        <f>SUM(C466,J466,T466,AD466,)</f>
        <v>5</v>
      </c>
    </row>
    <row r="467">
      <c r="A467" s="61" t="str">
        <f>DATA!A466</f>
        <v>VŠMU (VSMU)</v>
      </c>
      <c r="B467" s="97" t="str">
        <f>DATA!C466&amp;" - "&amp;DATA!B466</f>
        <v>Inštrumentalista - SN3</v>
      </c>
      <c r="C467" s="84">
        <f>SUM(D467:I467)</f>
        <v>0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84">
        <f>SUM(K467:S467)</f>
        <v>0</v>
      </c>
      <c r="K467" s="13">
        <v>0</v>
      </c>
      <c r="L467" s="13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 s="84">
        <f>SUM(U467:AC467)</f>
        <v>1.96899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1.96899</v>
      </c>
      <c r="AA467">
        <v>0</v>
      </c>
      <c r="AB467">
        <v>0</v>
      </c>
      <c r="AC467">
        <v>0</v>
      </c>
      <c r="AD467" s="84">
        <v>0</v>
      </c>
      <c r="AE467" s="89">
        <f>SUM(C467,J467,T467,AD467,)</f>
        <v>1.96899</v>
      </c>
    </row>
    <row r="468">
      <c r="A468" s="61" t="str">
        <f>DATA!A467</f>
        <v>VŠMU (VSMU)</v>
      </c>
      <c r="B468" s="97" t="str">
        <f>DATA!C467&amp;" - "&amp;DATA!B467</f>
        <v>Inštrumentalista - sólista - SN3</v>
      </c>
      <c r="C468" s="84">
        <f>SUM(D468:I468)</f>
        <v>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84">
        <f>SUM(K468:S468)</f>
        <v>0</v>
      </c>
      <c r="K468" s="13">
        <v>0</v>
      </c>
      <c r="L468" s="13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 s="84">
        <f>SUM(U468:AC468)</f>
        <v>187.35856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187.35856</v>
      </c>
      <c r="AA468">
        <v>0</v>
      </c>
      <c r="AB468">
        <v>0</v>
      </c>
      <c r="AC468">
        <v>0</v>
      </c>
      <c r="AD468" s="84">
        <v>0</v>
      </c>
      <c r="AE468" s="89">
        <f>SUM(C468,J468,T468,AD468,)</f>
        <v>187.35856</v>
      </c>
    </row>
    <row r="469">
      <c r="A469" s="61" t="str">
        <f>DATA!A468</f>
        <v>VŠMU (VSMU)</v>
      </c>
      <c r="B469" s="97" t="str">
        <f>DATA!C468&amp;" - "&amp;DATA!B468</f>
        <v>Kameraman - SN3</v>
      </c>
      <c r="C469" s="84">
        <f>SUM(D469:I469)</f>
        <v>0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84">
        <f>SUM(K469:S469)</f>
        <v>0</v>
      </c>
      <c r="K469" s="13">
        <v>0</v>
      </c>
      <c r="L469" s="13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 s="84">
        <f>SUM(U469:AC469)</f>
        <v>1.33334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1.33334</v>
      </c>
      <c r="AA469">
        <v>0</v>
      </c>
      <c r="AB469">
        <v>0</v>
      </c>
      <c r="AC469">
        <v>0</v>
      </c>
      <c r="AD469" s="84">
        <v>0</v>
      </c>
      <c r="AE469" s="89">
        <f>SUM(C469,J469,T469,AD469,)</f>
        <v>1.33334</v>
      </c>
    </row>
    <row r="470">
      <c r="A470" s="61" t="str">
        <f>DATA!A469</f>
        <v>VŠMU (VSMU)</v>
      </c>
      <c r="B470" s="97" t="str">
        <f>DATA!C469&amp;" - "&amp;DATA!B469</f>
        <v>Kostýmový výtvarník - SN3</v>
      </c>
      <c r="C470" s="84">
        <f>SUM(D470:I470)</f>
        <v>0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84">
        <f>SUM(K470:S470)</f>
        <v>0</v>
      </c>
      <c r="K470" s="13">
        <v>0</v>
      </c>
      <c r="L470" s="13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 s="84">
        <f>SUM(U470:AC470)</f>
        <v>1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1</v>
      </c>
      <c r="AA470">
        <v>0</v>
      </c>
      <c r="AB470">
        <v>0</v>
      </c>
      <c r="AC470">
        <v>0</v>
      </c>
      <c r="AD470" s="84">
        <v>0</v>
      </c>
      <c r="AE470" s="89">
        <f>SUM(C470,J470,T470,AD470,)</f>
        <v>1</v>
      </c>
    </row>
    <row r="471">
      <c r="A471" s="61" t="str">
        <f>DATA!A470</f>
        <v>VŠMU (VSMU)</v>
      </c>
      <c r="B471" s="97" t="str">
        <f>DATA!C470&amp;" - "&amp;DATA!B470</f>
        <v>Režisér - SN3</v>
      </c>
      <c r="C471" s="84">
        <f>SUM(D471:I471)</f>
        <v>0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84">
        <f>SUM(K471:S471)</f>
        <v>0</v>
      </c>
      <c r="K471" s="13">
        <v>0</v>
      </c>
      <c r="L471" s="13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 s="84">
        <f>SUM(U471:AC471)</f>
        <v>1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1</v>
      </c>
      <c r="AA471">
        <v>0</v>
      </c>
      <c r="AB471">
        <v>0</v>
      </c>
      <c r="AC471">
        <v>0</v>
      </c>
      <c r="AD471" s="84">
        <v>0</v>
      </c>
      <c r="AE471" s="89">
        <f>SUM(C471,J471,T471,AD471,)</f>
        <v>1</v>
      </c>
    </row>
    <row r="472">
      <c r="A472" s="61" t="str">
        <f>DATA!A471</f>
        <v>VŠMU (VSMU)</v>
      </c>
      <c r="B472" s="97" t="str">
        <f>DATA!C471&amp;" - "&amp;DATA!B471</f>
        <v>Režisér - SN3</v>
      </c>
      <c r="C472" s="84">
        <f>SUM(D472:I472)</f>
        <v>0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84">
        <f>SUM(K472:S472)</f>
        <v>0</v>
      </c>
      <c r="K472" s="13">
        <v>0</v>
      </c>
      <c r="L472" s="13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 s="84">
        <f>SUM(U472:AC472)</f>
        <v>16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16</v>
      </c>
      <c r="AA472">
        <v>0</v>
      </c>
      <c r="AB472">
        <v>0</v>
      </c>
      <c r="AC472">
        <v>0</v>
      </c>
      <c r="AD472" s="84">
        <v>0</v>
      </c>
      <c r="AE472" s="89">
        <f>SUM(C472,J472,T472,AD472,)</f>
        <v>16</v>
      </c>
    </row>
    <row r="473">
      <c r="A473" s="61" t="str">
        <f>DATA!A472</f>
        <v>VŠMU (VSMU)</v>
      </c>
      <c r="B473" s="97" t="str">
        <f>DATA!C472&amp;" - "&amp;DATA!B472</f>
        <v>Scénograf - SN3</v>
      </c>
      <c r="C473" s="84">
        <f>SUM(D473:I473)</f>
        <v>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84">
        <f>SUM(K473:S473)</f>
        <v>0</v>
      </c>
      <c r="K473" s="13">
        <v>0</v>
      </c>
      <c r="L473" s="1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 s="84">
        <f>SUM(U473:AC473)</f>
        <v>1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1</v>
      </c>
      <c r="AA473">
        <v>0</v>
      </c>
      <c r="AB473">
        <v>0</v>
      </c>
      <c r="AC473">
        <v>0</v>
      </c>
      <c r="AD473" s="84">
        <v>0</v>
      </c>
      <c r="AE473" s="89">
        <f>SUM(C473,J473,T473,AD473,)</f>
        <v>1</v>
      </c>
    </row>
    <row r="474">
      <c r="A474" s="61" t="str">
        <f>DATA!A473</f>
        <v>VŠMU (VSMU)</v>
      </c>
      <c r="B474" s="97" t="str">
        <f>DATA!C473&amp;" - "&amp;DATA!B473</f>
        <v>Spevák - SN3</v>
      </c>
      <c r="C474" s="84">
        <f>SUM(D474:I474)</f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84">
        <f>SUM(K474:S474)</f>
        <v>0</v>
      </c>
      <c r="K474" s="13">
        <v>0</v>
      </c>
      <c r="L474" s="13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 s="84">
        <f>SUM(U474:AC474)</f>
        <v>0.04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0.04</v>
      </c>
      <c r="AA474">
        <v>0</v>
      </c>
      <c r="AB474">
        <v>0</v>
      </c>
      <c r="AC474">
        <v>0</v>
      </c>
      <c r="AD474" s="84">
        <v>0</v>
      </c>
      <c r="AE474" s="89">
        <f>SUM(C474,J474,T474,AD474,)</f>
        <v>0.04</v>
      </c>
    </row>
    <row r="475">
      <c r="A475" s="61" t="str">
        <f>DATA!A474</f>
        <v>VŠMU (VSMU)</v>
      </c>
      <c r="B475" s="97" t="str">
        <f>DATA!C474&amp;" - "&amp;DATA!B474</f>
        <v>Spevák - sólista - SN3</v>
      </c>
      <c r="C475" s="84">
        <f>SUM(D475:I475)</f>
        <v>0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84">
        <f>SUM(K475:S475)</f>
        <v>0</v>
      </c>
      <c r="K475" s="13">
        <v>0</v>
      </c>
      <c r="L475" s="13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 s="84">
        <f>SUM(U475:AC475)</f>
        <v>3.7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3.7</v>
      </c>
      <c r="AA475">
        <v>0</v>
      </c>
      <c r="AB475">
        <v>0</v>
      </c>
      <c r="AC475">
        <v>0</v>
      </c>
      <c r="AD475" s="84">
        <v>0</v>
      </c>
      <c r="AE475" s="89">
        <f>SUM(C475,J475,T475,AD475,)</f>
        <v>3.7</v>
      </c>
    </row>
    <row r="476">
      <c r="A476" s="61" t="str">
        <f>DATA!A475</f>
        <v>VŠMU (VSMU)</v>
      </c>
      <c r="B476" s="97" t="str">
        <f>DATA!C475&amp;" - "&amp;DATA!B475</f>
        <v>Strihač - SN3</v>
      </c>
      <c r="C476" s="84">
        <f>SUM(D476:I476)</f>
        <v>0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84">
        <f>SUM(K476:S476)</f>
        <v>0</v>
      </c>
      <c r="K476" s="13">
        <v>0</v>
      </c>
      <c r="L476" s="13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 s="84">
        <f>SUM(U476:AC476)</f>
        <v>2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2</v>
      </c>
      <c r="AA476">
        <v>0</v>
      </c>
      <c r="AB476">
        <v>0</v>
      </c>
      <c r="AC476">
        <v>0</v>
      </c>
      <c r="AD476" s="84">
        <v>0</v>
      </c>
      <c r="AE476" s="89">
        <f>SUM(C476,J476,T476,AD476,)</f>
        <v>2</v>
      </c>
    </row>
    <row r="477">
      <c r="A477" s="61" t="str">
        <f>DATA!A476</f>
        <v>VŠMU (VSMU)</v>
      </c>
      <c r="B477" s="97" t="str">
        <f>DATA!C476&amp;" - "&amp;DATA!B476</f>
        <v>Supervízor postprodukcie - SN3</v>
      </c>
      <c r="C477" s="84">
        <f>SUM(D477:I477)</f>
        <v>0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84">
        <f>SUM(K477:S477)</f>
        <v>0</v>
      </c>
      <c r="K477" s="13">
        <v>0</v>
      </c>
      <c r="L477" s="13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 s="84">
        <f>SUM(U477:AC477)</f>
        <v>0.5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0.5</v>
      </c>
      <c r="AA477">
        <v>0</v>
      </c>
      <c r="AB477">
        <v>0</v>
      </c>
      <c r="AC477">
        <v>0</v>
      </c>
      <c r="AD477" s="84">
        <v>0</v>
      </c>
      <c r="AE477" s="89">
        <f>SUM(C477,J477,T477,AD477,)</f>
        <v>0.5</v>
      </c>
    </row>
    <row r="478">
      <c r="A478" s="61" t="str">
        <f>DATA!A477</f>
        <v>VŠMU (VSMU)</v>
      </c>
      <c r="B478" s="97" t="str">
        <f>DATA!C477&amp;" - "&amp;DATA!B477</f>
        <v>Tanečný interpret - sólista - SN3</v>
      </c>
      <c r="C478" s="84">
        <f>SUM(D478:I478)</f>
        <v>0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84">
        <f>SUM(K478:S478)</f>
        <v>0</v>
      </c>
      <c r="K478" s="13">
        <v>0</v>
      </c>
      <c r="L478" s="13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 s="84">
        <f>SUM(U478:AC478)</f>
        <v>4.23612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4.23612</v>
      </c>
      <c r="AA478">
        <v>0</v>
      </c>
      <c r="AB478">
        <v>0</v>
      </c>
      <c r="AC478">
        <v>0</v>
      </c>
      <c r="AD478" s="84">
        <v>0</v>
      </c>
      <c r="AE478" s="89">
        <f>SUM(C478,J478,T478,AD478,)</f>
        <v>4.23612</v>
      </c>
    </row>
    <row r="479">
      <c r="A479" s="61" t="str">
        <f>DATA!A478</f>
        <v>VŠMU (VSMU)</v>
      </c>
      <c r="B479" s="97" t="str">
        <f>DATA!C478&amp;" - "&amp;DATA!B478</f>
        <v>Umelecký vedúci - SN3</v>
      </c>
      <c r="C479" s="84">
        <f>SUM(D479:I479)</f>
        <v>0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84">
        <f>SUM(K479:S479)</f>
        <v>0</v>
      </c>
      <c r="K479" s="13">
        <v>0</v>
      </c>
      <c r="L479" s="13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 s="84">
        <f>SUM(U479:AC479)</f>
        <v>3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3</v>
      </c>
      <c r="AA479">
        <v>0</v>
      </c>
      <c r="AB479">
        <v>0</v>
      </c>
      <c r="AC479">
        <v>0</v>
      </c>
      <c r="AD479" s="84">
        <v>0</v>
      </c>
      <c r="AE479" s="89">
        <f>SUM(C479,J479,T479,AD479,)</f>
        <v>3</v>
      </c>
    </row>
    <row r="480">
      <c r="A480" s="61" t="str">
        <f>DATA!A479</f>
        <v>VŠMU (VSMU)</v>
      </c>
      <c r="B480" s="97" t="str">
        <f>DATA!C479&amp;" - "&amp;DATA!B479</f>
        <v>Zbormajster - SN3</v>
      </c>
      <c r="C480" s="84">
        <f>SUM(D480:I480)</f>
        <v>0</v>
      </c>
      <c r="D480" s="13">
        <v>0</v>
      </c>
      <c r="E480" s="13">
        <v>0</v>
      </c>
      <c r="F480" s="13">
        <v>0</v>
      </c>
      <c r="G480" s="13">
        <v>0</v>
      </c>
      <c r="H480" s="13">
        <v>0</v>
      </c>
      <c r="I480" s="13">
        <v>0</v>
      </c>
      <c r="J480" s="84">
        <f>SUM(K480:S480)</f>
        <v>0</v>
      </c>
      <c r="K480" s="13">
        <v>0</v>
      </c>
      <c r="L480" s="13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 s="84">
        <f>SUM(U480:AC480)</f>
        <v>8.5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8.5</v>
      </c>
      <c r="AA480">
        <v>0</v>
      </c>
      <c r="AB480">
        <v>0</v>
      </c>
      <c r="AC480">
        <v>0</v>
      </c>
      <c r="AD480" s="84">
        <v>0</v>
      </c>
      <c r="AE480" s="89">
        <f>SUM(C480,J480,T480,AD480,)</f>
        <v>8.5</v>
      </c>
    </row>
    <row r="481">
      <c r="A481" s="61" t="str">
        <f>DATA!A480</f>
        <v>VŠMU (VSMU)</v>
      </c>
      <c r="B481" s="97" t="str">
        <f>DATA!C480&amp;" - "&amp;DATA!B480</f>
        <v>Zvukár - SN3</v>
      </c>
      <c r="C481" s="84">
        <f>SUM(D481:I481)</f>
        <v>0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  <c r="I481" s="13">
        <v>0</v>
      </c>
      <c r="J481" s="84">
        <f>SUM(K481:S481)</f>
        <v>0</v>
      </c>
      <c r="K481" s="13">
        <v>0</v>
      </c>
      <c r="L481" s="13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 s="84">
        <f>SUM(U481:AC481)</f>
        <v>1.33332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1.33332</v>
      </c>
      <c r="AA481">
        <v>0</v>
      </c>
      <c r="AB481">
        <v>0</v>
      </c>
      <c r="AC481">
        <v>0</v>
      </c>
      <c r="AD481" s="84">
        <v>0</v>
      </c>
      <c r="AE481" s="89">
        <f>SUM(C481,J481,T481,AD481,)</f>
        <v>1.33332</v>
      </c>
    </row>
    <row r="482">
      <c r="A482" s="61" t="str">
        <f>DATA!A481</f>
        <v>VŠMU (VSMU)</v>
      </c>
      <c r="B482" s="97" t="str">
        <f>DATA!C481&amp;" - "&amp;DATA!B481</f>
        <v>Autor bábok - SR1</v>
      </c>
      <c r="C482" s="84">
        <f>SUM(D482:I482)</f>
        <v>0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84">
        <f>SUM(K482:S482)</f>
        <v>0</v>
      </c>
      <c r="K482" s="13">
        <v>0</v>
      </c>
      <c r="L482" s="13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 s="84">
        <f>SUM(U482:AC482)</f>
        <v>6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6</v>
      </c>
      <c r="AB482">
        <v>0</v>
      </c>
      <c r="AC482">
        <v>0</v>
      </c>
      <c r="AD482" s="84">
        <v>0</v>
      </c>
      <c r="AE482" s="89">
        <f>SUM(C482,J482,T482,AD482,)</f>
        <v>6</v>
      </c>
    </row>
    <row r="483">
      <c r="A483" s="61" t="str">
        <f>DATA!A482</f>
        <v>VŠMU (VSMU)</v>
      </c>
      <c r="B483" s="97" t="str">
        <f>DATA!C482&amp;" - "&amp;DATA!B482</f>
        <v>Autor dramatického diela - SR1</v>
      </c>
      <c r="C483" s="84">
        <f>SUM(D483:I483)</f>
        <v>0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84">
        <f>SUM(K483:S483)</f>
        <v>0</v>
      </c>
      <c r="K483" s="13">
        <v>0</v>
      </c>
      <c r="L483" s="1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 s="84">
        <f>SUM(U483:AC483)</f>
        <v>1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1</v>
      </c>
      <c r="AB483">
        <v>0</v>
      </c>
      <c r="AC483">
        <v>0</v>
      </c>
      <c r="AD483" s="84">
        <v>0</v>
      </c>
      <c r="AE483" s="89">
        <f>SUM(C483,J483,T483,AD483,)</f>
        <v>1</v>
      </c>
    </row>
    <row r="484">
      <c r="A484" s="61" t="str">
        <f>DATA!A483</f>
        <v>VŠMU (VSMU)</v>
      </c>
      <c r="B484" s="97" t="str">
        <f>DATA!C483&amp;" - "&amp;DATA!B483</f>
        <v>Autor hudby - SR1</v>
      </c>
      <c r="C484" s="84">
        <f>SUM(D484:I484)</f>
        <v>0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0</v>
      </c>
      <c r="J484" s="84">
        <f>SUM(K484:S484)</f>
        <v>0</v>
      </c>
      <c r="K484" s="13">
        <v>0</v>
      </c>
      <c r="L484" s="13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 s="84">
        <f>SUM(U484:AC484)</f>
        <v>1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1</v>
      </c>
      <c r="AB484">
        <v>0</v>
      </c>
      <c r="AC484">
        <v>0</v>
      </c>
      <c r="AD484" s="84">
        <v>0</v>
      </c>
      <c r="AE484" s="89">
        <f>SUM(C484,J484,T484,AD484,)</f>
        <v>1</v>
      </c>
    </row>
    <row r="485">
      <c r="A485" s="61" t="str">
        <f>DATA!A484</f>
        <v>VŠMU (VSMU)</v>
      </c>
      <c r="B485" s="97" t="str">
        <f>DATA!C484&amp;" - "&amp;DATA!B484</f>
        <v>Autor svetelného dizajnu - SR1</v>
      </c>
      <c r="C485" s="84">
        <f>SUM(D485:I485)</f>
        <v>0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84">
        <f>SUM(K485:S485)</f>
        <v>0</v>
      </c>
      <c r="K485" s="13">
        <v>0</v>
      </c>
      <c r="L485" s="13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 s="84">
        <f>SUM(U485:AC485)</f>
        <v>3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3</v>
      </c>
      <c r="AB485">
        <v>0</v>
      </c>
      <c r="AC485">
        <v>0</v>
      </c>
      <c r="AD485" s="84">
        <v>0</v>
      </c>
      <c r="AE485" s="89">
        <f>SUM(C485,J485,T485,AD485,)</f>
        <v>3</v>
      </c>
    </row>
    <row r="486">
      <c r="A486" s="61" t="str">
        <f>DATA!A485</f>
        <v>VŠMU (VSMU)</v>
      </c>
      <c r="B486" s="97" t="str">
        <f>DATA!C485&amp;" - "&amp;DATA!B485</f>
        <v>Autor výtvarného návrhu - SR1</v>
      </c>
      <c r="C486" s="84">
        <f>SUM(D486:I486)</f>
        <v>0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  <c r="I486" s="13">
        <v>0</v>
      </c>
      <c r="J486" s="84">
        <f>SUM(K486:S486)</f>
        <v>0</v>
      </c>
      <c r="K486" s="13">
        <v>0</v>
      </c>
      <c r="L486" s="13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 s="84">
        <f>SUM(U486:AC486)</f>
        <v>0.4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0.4</v>
      </c>
      <c r="AB486">
        <v>0</v>
      </c>
      <c r="AC486">
        <v>0</v>
      </c>
      <c r="AD486" s="84">
        <v>0</v>
      </c>
      <c r="AE486" s="89">
        <f>SUM(C486,J486,T486,AD486,)</f>
        <v>0.4</v>
      </c>
    </row>
    <row r="487">
      <c r="A487" s="61" t="str">
        <f>DATA!A486</f>
        <v>VŠMU (VSMU)</v>
      </c>
      <c r="B487" s="97" t="str">
        <f>DATA!C486&amp;" - "&amp;DATA!B486</f>
        <v>Dirigent - SR1</v>
      </c>
      <c r="C487" s="84">
        <f>SUM(D487:I487)</f>
        <v>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0</v>
      </c>
      <c r="J487" s="84">
        <f>SUM(K487:S487)</f>
        <v>0</v>
      </c>
      <c r="K487" s="13">
        <v>0</v>
      </c>
      <c r="L487" s="13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 s="84">
        <f>SUM(U487:AC487)</f>
        <v>6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6</v>
      </c>
      <c r="AB487">
        <v>0</v>
      </c>
      <c r="AC487">
        <v>0</v>
      </c>
      <c r="AD487" s="84">
        <v>0</v>
      </c>
      <c r="AE487" s="89">
        <f>SUM(C487,J487,T487,AD487,)</f>
        <v>6</v>
      </c>
    </row>
    <row r="488">
      <c r="A488" s="61" t="str">
        <f>DATA!A487</f>
        <v>VŠMU (VSMU)</v>
      </c>
      <c r="B488" s="97" t="str">
        <f>DATA!C487&amp;" - "&amp;DATA!B487</f>
        <v>Dramaturg - SR1</v>
      </c>
      <c r="C488" s="84">
        <f>SUM(D488:I488)</f>
        <v>0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3">
        <v>0</v>
      </c>
      <c r="J488" s="84">
        <f>SUM(K488:S488)</f>
        <v>0</v>
      </c>
      <c r="K488" s="13">
        <v>0</v>
      </c>
      <c r="L488" s="13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 s="84">
        <f>SUM(U488:AC488)</f>
        <v>0.5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0.5</v>
      </c>
      <c r="AB488">
        <v>0</v>
      </c>
      <c r="AC488">
        <v>0</v>
      </c>
      <c r="AD488" s="84">
        <v>0</v>
      </c>
      <c r="AE488" s="89">
        <f>SUM(C488,J488,T488,AD488,)</f>
        <v>0.5</v>
      </c>
    </row>
    <row r="489">
      <c r="A489" s="61" t="str">
        <f>DATA!A488</f>
        <v>VŠMU (VSMU)</v>
      </c>
      <c r="B489" s="97" t="str">
        <f>DATA!C488&amp;" - "&amp;DATA!B488</f>
        <v>Dramaturg projektu - SR1</v>
      </c>
      <c r="C489" s="84">
        <f>SUM(D489:I489)</f>
        <v>0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3">
        <v>0</v>
      </c>
      <c r="J489" s="84">
        <f>SUM(K489:S489)</f>
        <v>0</v>
      </c>
      <c r="K489" s="13">
        <v>0</v>
      </c>
      <c r="L489" s="13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 s="84">
        <f>SUM(U489:AC489)</f>
        <v>1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1</v>
      </c>
      <c r="AB489">
        <v>0</v>
      </c>
      <c r="AC489">
        <v>0</v>
      </c>
      <c r="AD489" s="84">
        <v>0</v>
      </c>
      <c r="AE489" s="89">
        <f>SUM(C489,J489,T489,AD489,)</f>
        <v>1</v>
      </c>
    </row>
    <row r="490">
      <c r="A490" s="61" t="str">
        <f>DATA!A489</f>
        <v>VŠMU (VSMU)</v>
      </c>
      <c r="B490" s="97" t="str">
        <f>DATA!C489&amp;" - "&amp;DATA!B489</f>
        <v>Herec v hlavnej úlohe - SR1</v>
      </c>
      <c r="C490" s="84">
        <f>SUM(D490:I490)</f>
        <v>0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84">
        <f>SUM(K490:S490)</f>
        <v>0</v>
      </c>
      <c r="K490" s="13">
        <v>0</v>
      </c>
      <c r="L490" s="13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 s="84">
        <f>SUM(U490:AC490)</f>
        <v>0.55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0.55</v>
      </c>
      <c r="AB490">
        <v>0</v>
      </c>
      <c r="AC490">
        <v>0</v>
      </c>
      <c r="AD490" s="84">
        <v>0</v>
      </c>
      <c r="AE490" s="89">
        <f>SUM(C490,J490,T490,AD490,)</f>
        <v>0.55</v>
      </c>
    </row>
    <row r="491">
      <c r="A491" s="61" t="str">
        <f>DATA!A490</f>
        <v>VŠMU (VSMU)</v>
      </c>
      <c r="B491" s="97" t="str">
        <f>DATA!C490&amp;" - "&amp;DATA!B490</f>
        <v>Choreograf - SR1</v>
      </c>
      <c r="C491" s="84">
        <f>SUM(D491:I491)</f>
        <v>0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84">
        <f>SUM(K491:S491)</f>
        <v>0</v>
      </c>
      <c r="K491" s="13">
        <v>0</v>
      </c>
      <c r="L491" s="13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 s="84">
        <f>SUM(U491:AC491)</f>
        <v>1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1</v>
      </c>
      <c r="AB491">
        <v>0</v>
      </c>
      <c r="AC491">
        <v>0</v>
      </c>
      <c r="AD491" s="84">
        <v>0</v>
      </c>
      <c r="AE491" s="89">
        <f>SUM(C491,J491,T491,AD491,)</f>
        <v>1</v>
      </c>
    </row>
    <row r="492">
      <c r="A492" s="61" t="str">
        <f>DATA!A491</f>
        <v>VŠMU (VSMU)</v>
      </c>
      <c r="B492" s="97" t="str">
        <f>DATA!C491&amp;" - "&amp;DATA!B491</f>
        <v>Inštrumentalista - SR1</v>
      </c>
      <c r="C492" s="84">
        <f>SUM(D492:I492)</f>
        <v>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84">
        <f>SUM(K492:S492)</f>
        <v>0</v>
      </c>
      <c r="K492" s="13">
        <v>0</v>
      </c>
      <c r="L492" s="13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 s="84">
        <f>SUM(U492:AC492)</f>
        <v>1.55156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1.55156</v>
      </c>
      <c r="AB492">
        <v>0</v>
      </c>
      <c r="AC492">
        <v>0</v>
      </c>
      <c r="AD492" s="84">
        <v>0</v>
      </c>
      <c r="AE492" s="89">
        <f>SUM(C492,J492,T492,AD492,)</f>
        <v>1.55156</v>
      </c>
    </row>
    <row r="493">
      <c r="A493" s="61" t="str">
        <f>DATA!A492</f>
        <v>VŠMU (VSMU)</v>
      </c>
      <c r="B493" s="97" t="str">
        <f>DATA!C492&amp;" - "&amp;DATA!B492</f>
        <v>Inštrumentalista - sólista - SR1</v>
      </c>
      <c r="C493" s="84">
        <f>SUM(D493:I493)</f>
        <v>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84">
        <f>SUM(K493:S493)</f>
        <v>0</v>
      </c>
      <c r="K493" s="13">
        <v>0</v>
      </c>
      <c r="L493" s="1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 s="84">
        <f>SUM(U493:AC493)</f>
        <v>27.14294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27.14294</v>
      </c>
      <c r="AB493">
        <v>0</v>
      </c>
      <c r="AC493">
        <v>0</v>
      </c>
      <c r="AD493" s="84">
        <v>0</v>
      </c>
      <c r="AE493" s="89">
        <f>SUM(C493,J493,T493,AD493,)</f>
        <v>27.14294</v>
      </c>
    </row>
    <row r="494">
      <c r="A494" s="61" t="str">
        <f>DATA!A493</f>
        <v>VŠMU (VSMU)</v>
      </c>
      <c r="B494" s="97" t="str">
        <f>DATA!C493&amp;" - "&amp;DATA!B493</f>
        <v>Kostýmový výtvarník - SR1</v>
      </c>
      <c r="C494" s="84">
        <f>SUM(D494:I494)</f>
        <v>0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84">
        <f>SUM(K494:S494)</f>
        <v>0</v>
      </c>
      <c r="K494" s="13">
        <v>0</v>
      </c>
      <c r="L494" s="13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 s="84">
        <f>SUM(U494:AC494)</f>
        <v>6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6</v>
      </c>
      <c r="AB494">
        <v>0</v>
      </c>
      <c r="AC494">
        <v>0</v>
      </c>
      <c r="AD494" s="84">
        <v>0</v>
      </c>
      <c r="AE494" s="89">
        <f>SUM(C494,J494,T494,AD494,)</f>
        <v>6</v>
      </c>
    </row>
    <row r="495">
      <c r="A495" s="61" t="str">
        <f>DATA!A494</f>
        <v>VŠMU (VSMU)</v>
      </c>
      <c r="B495" s="97" t="str">
        <f>DATA!C494&amp;" - "&amp;DATA!B494</f>
        <v>Režisér - SR1</v>
      </c>
      <c r="C495" s="84">
        <f>SUM(D495:I495)</f>
        <v>0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84">
        <f>SUM(K495:S495)</f>
        <v>0</v>
      </c>
      <c r="K495" s="13">
        <v>0</v>
      </c>
      <c r="L495" s="13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 s="84">
        <f>SUM(U495:AC495)</f>
        <v>1.33334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1.33334</v>
      </c>
      <c r="AB495">
        <v>0</v>
      </c>
      <c r="AC495">
        <v>0</v>
      </c>
      <c r="AD495" s="84">
        <v>0</v>
      </c>
      <c r="AE495" s="89">
        <f>SUM(C495,J495,T495,AD495,)</f>
        <v>1.33334</v>
      </c>
    </row>
    <row r="496">
      <c r="A496" s="61" t="str">
        <f>DATA!A495</f>
        <v>VŠMU (VSMU)</v>
      </c>
      <c r="B496" s="97" t="str">
        <f>DATA!C495&amp;" - "&amp;DATA!B495</f>
        <v>Scénograf - SR1</v>
      </c>
      <c r="C496" s="84">
        <f>SUM(D496:I496)</f>
        <v>0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84">
        <f>SUM(K496:S496)</f>
        <v>0</v>
      </c>
      <c r="K496" s="13">
        <v>0</v>
      </c>
      <c r="L496" s="13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 s="84">
        <f>SUM(U496:AC496)</f>
        <v>7.5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7.5</v>
      </c>
      <c r="AB496">
        <v>0</v>
      </c>
      <c r="AC496">
        <v>0</v>
      </c>
      <c r="AD496" s="84">
        <v>0</v>
      </c>
      <c r="AE496" s="89">
        <f>SUM(C496,J496,T496,AD496,)</f>
        <v>7.5</v>
      </c>
    </row>
    <row r="497">
      <c r="A497" s="61" t="str">
        <f>DATA!A496</f>
        <v>VŠMU (VSMU)</v>
      </c>
      <c r="B497" s="97" t="str">
        <f>DATA!C496&amp;" - "&amp;DATA!B496</f>
        <v>Spevák - sólista - SR1</v>
      </c>
      <c r="C497" s="84">
        <f>SUM(D497:I497)</f>
        <v>0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v>0</v>
      </c>
      <c r="J497" s="84">
        <f>SUM(K497:S497)</f>
        <v>0</v>
      </c>
      <c r="K497" s="13">
        <v>0</v>
      </c>
      <c r="L497" s="13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 s="84">
        <f>SUM(U497:AC497)</f>
        <v>3.25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3.25</v>
      </c>
      <c r="AB497">
        <v>0</v>
      </c>
      <c r="AC497">
        <v>0</v>
      </c>
      <c r="AD497" s="84">
        <v>0</v>
      </c>
      <c r="AE497" s="89">
        <f>SUM(C497,J497,T497,AD497,)</f>
        <v>3.25</v>
      </c>
    </row>
    <row r="498">
      <c r="A498" s="61" t="str">
        <f>DATA!A497</f>
        <v>VŠMU (VSMU)</v>
      </c>
      <c r="B498" s="97" t="str">
        <f>DATA!C497&amp;" - "&amp;DATA!B497</f>
        <v>Tanečný interpret - SR1</v>
      </c>
      <c r="C498" s="84">
        <f>SUM(D498:I498)</f>
        <v>0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84">
        <f>SUM(K498:S498)</f>
        <v>0</v>
      </c>
      <c r="K498" s="13">
        <v>0</v>
      </c>
      <c r="L498" s="13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 s="84">
        <f>SUM(U498:AC498)</f>
        <v>0.05565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0.05565</v>
      </c>
      <c r="AB498">
        <v>0</v>
      </c>
      <c r="AC498">
        <v>0</v>
      </c>
      <c r="AD498" s="84">
        <v>0</v>
      </c>
      <c r="AE498" s="89">
        <f>SUM(C498,J498,T498,AD498,)</f>
        <v>0.05565</v>
      </c>
    </row>
    <row r="499">
      <c r="A499" s="61" t="str">
        <f>DATA!A498</f>
        <v>VŠMU (VSMU)</v>
      </c>
      <c r="B499" s="97" t="str">
        <f>DATA!C498&amp;" - "&amp;DATA!B498</f>
        <v>Tanečný interpret - sólista - SR1</v>
      </c>
      <c r="C499" s="84">
        <f>SUM(D499:I499)</f>
        <v>0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84">
        <f>SUM(K499:S499)</f>
        <v>0</v>
      </c>
      <c r="K499" s="13">
        <v>0</v>
      </c>
      <c r="L499" s="13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 s="84">
        <f>SUM(U499:AC499)</f>
        <v>0.5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0.5</v>
      </c>
      <c r="AB499">
        <v>0</v>
      </c>
      <c r="AC499">
        <v>0</v>
      </c>
      <c r="AD499" s="84">
        <v>0</v>
      </c>
      <c r="AE499" s="89">
        <f>SUM(C499,J499,T499,AD499,)</f>
        <v>0.5</v>
      </c>
    </row>
    <row r="500">
      <c r="A500" s="61" t="str">
        <f>DATA!A499</f>
        <v>VŠMU (VSMU)</v>
      </c>
      <c r="B500" s="97" t="str">
        <f>DATA!C499&amp;" - "&amp;DATA!B499</f>
        <v>Umelecký vedúci - SR1</v>
      </c>
      <c r="C500" s="84">
        <f>SUM(D500:I500)</f>
        <v>0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84">
        <f>SUM(K500:S500)</f>
        <v>0</v>
      </c>
      <c r="K500" s="13">
        <v>0</v>
      </c>
      <c r="L500" s="13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 s="84">
        <f>SUM(U500:AC500)</f>
        <v>9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9</v>
      </c>
      <c r="AB500">
        <v>0</v>
      </c>
      <c r="AC500">
        <v>0</v>
      </c>
      <c r="AD500" s="84">
        <v>0</v>
      </c>
      <c r="AE500" s="89">
        <f>SUM(C500,J500,T500,AD500,)</f>
        <v>9</v>
      </c>
    </row>
    <row r="501">
      <c r="A501" s="61" t="str">
        <f>DATA!A500</f>
        <v>VŠMU (VSMU)</v>
      </c>
      <c r="B501" s="97" t="str">
        <f>DATA!C500&amp;" - "&amp;DATA!B500</f>
        <v>Zbormajster - SR1</v>
      </c>
      <c r="C501" s="84">
        <f>SUM(D501:I501)</f>
        <v>0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84">
        <f>SUM(K501:S501)</f>
        <v>0</v>
      </c>
      <c r="K501" s="13">
        <v>0</v>
      </c>
      <c r="L501" s="13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 s="84">
        <f>SUM(U501:AC501)</f>
        <v>7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7</v>
      </c>
      <c r="AB501">
        <v>0</v>
      </c>
      <c r="AC501">
        <v>0</v>
      </c>
      <c r="AD501" s="84">
        <v>0</v>
      </c>
      <c r="AE501" s="89">
        <f>SUM(C501,J501,T501,AD501,)</f>
        <v>7</v>
      </c>
    </row>
    <row r="502">
      <c r="A502" s="61" t="str">
        <f>DATA!A501</f>
        <v>VŠMU (VSMU)</v>
      </c>
      <c r="B502" s="97" t="str">
        <f>DATA!C501&amp;" - "&amp;DATA!B501</f>
        <v>Autor hudby - SR2</v>
      </c>
      <c r="C502" s="84">
        <f>SUM(D502:I502)</f>
        <v>0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84">
        <f>SUM(K502:S502)</f>
        <v>0</v>
      </c>
      <c r="K502" s="13">
        <v>0</v>
      </c>
      <c r="L502" s="13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 s="84">
        <f>SUM(U502:AC502)</f>
        <v>4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4</v>
      </c>
      <c r="AC502">
        <v>0</v>
      </c>
      <c r="AD502" s="84">
        <v>0</v>
      </c>
      <c r="AE502" s="89">
        <f>SUM(C502,J502,T502,AD502,)</f>
        <v>4</v>
      </c>
    </row>
    <row r="503">
      <c r="A503" s="61" t="str">
        <f>DATA!A502</f>
        <v>VŠMU (VSMU)</v>
      </c>
      <c r="B503" s="97" t="str">
        <f>DATA!C502&amp;" - "&amp;DATA!B502</f>
        <v>Dirigent - SR2</v>
      </c>
      <c r="C503" s="84">
        <f>SUM(D503:I503)</f>
        <v>0</v>
      </c>
      <c r="D503" s="13">
        <v>0</v>
      </c>
      <c r="E503" s="13">
        <v>0</v>
      </c>
      <c r="F503" s="13">
        <v>0</v>
      </c>
      <c r="G503" s="13">
        <v>0</v>
      </c>
      <c r="H503" s="13">
        <v>0</v>
      </c>
      <c r="I503" s="13">
        <v>0</v>
      </c>
      <c r="J503" s="84">
        <f>SUM(K503:S503)</f>
        <v>0</v>
      </c>
      <c r="K503" s="13">
        <v>0</v>
      </c>
      <c r="L503" s="1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 s="84">
        <f>SUM(U503:AC503)</f>
        <v>1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1</v>
      </c>
      <c r="AC503">
        <v>0</v>
      </c>
      <c r="AD503" s="84">
        <v>0</v>
      </c>
      <c r="AE503" s="89">
        <f>SUM(C503,J503,T503,AD503,)</f>
        <v>1</v>
      </c>
    </row>
    <row r="504">
      <c r="A504" s="61" t="str">
        <f>DATA!A503</f>
        <v>VŠMU (VSMU)</v>
      </c>
      <c r="B504" s="97" t="str">
        <f>DATA!C503&amp;" - "&amp;DATA!B503</f>
        <v>Herec v hlavnej úlohe - SR2</v>
      </c>
      <c r="C504" s="84">
        <f>SUM(D504:I504)</f>
        <v>0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  <c r="I504" s="13">
        <v>0</v>
      </c>
      <c r="J504" s="84">
        <f>SUM(K504:S504)</f>
        <v>0</v>
      </c>
      <c r="K504" s="13">
        <v>0</v>
      </c>
      <c r="L504" s="13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 s="84">
        <f>SUM(U504:AC504)</f>
        <v>2.2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2.2</v>
      </c>
      <c r="AC504">
        <v>0</v>
      </c>
      <c r="AD504" s="84">
        <v>0</v>
      </c>
      <c r="AE504" s="89">
        <f>SUM(C504,J504,T504,AD504,)</f>
        <v>2.2</v>
      </c>
    </row>
    <row r="505">
      <c r="A505" s="61" t="str">
        <f>DATA!A504</f>
        <v>VŠMU (VSMU)</v>
      </c>
      <c r="B505" s="97" t="str">
        <f>DATA!C504&amp;" - "&amp;DATA!B504</f>
        <v>Hlasový pedagóg - SR2</v>
      </c>
      <c r="C505" s="84">
        <f>SUM(D505:I505)</f>
        <v>0</v>
      </c>
      <c r="D505" s="13">
        <v>0</v>
      </c>
      <c r="E505" s="13">
        <v>0</v>
      </c>
      <c r="F505" s="13">
        <v>0</v>
      </c>
      <c r="G505" s="13">
        <v>0</v>
      </c>
      <c r="H505" s="13">
        <v>0</v>
      </c>
      <c r="I505" s="13">
        <v>0</v>
      </c>
      <c r="J505" s="84">
        <f>SUM(K505:S505)</f>
        <v>0</v>
      </c>
      <c r="K505" s="13">
        <v>0</v>
      </c>
      <c r="L505" s="13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 s="84">
        <f>SUM(U505:AC505)</f>
        <v>1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1</v>
      </c>
      <c r="AC505">
        <v>0</v>
      </c>
      <c r="AD505" s="84">
        <v>0</v>
      </c>
      <c r="AE505" s="89">
        <f>SUM(C505,J505,T505,AD505,)</f>
        <v>1</v>
      </c>
    </row>
    <row r="506">
      <c r="A506" s="61" t="str">
        <f>DATA!A505</f>
        <v>VŠMU (VSMU)</v>
      </c>
      <c r="B506" s="97" t="str">
        <f>DATA!C505&amp;" - "&amp;DATA!B505</f>
        <v>Inštrumentalista - SR2</v>
      </c>
      <c r="C506" s="84">
        <f>SUM(D506:I506)</f>
        <v>0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  <c r="I506" s="13">
        <v>0</v>
      </c>
      <c r="J506" s="84">
        <f>SUM(K506:S506)</f>
        <v>0</v>
      </c>
      <c r="K506" s="13">
        <v>0</v>
      </c>
      <c r="L506" s="13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 s="84">
        <f>SUM(U506:AC506)</f>
        <v>0.377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0.377</v>
      </c>
      <c r="AC506">
        <v>0</v>
      </c>
      <c r="AD506" s="84">
        <v>0</v>
      </c>
      <c r="AE506" s="89">
        <f>SUM(C506,J506,T506,AD506,)</f>
        <v>0.377</v>
      </c>
    </row>
    <row r="507">
      <c r="A507" s="61" t="str">
        <f>DATA!A506</f>
        <v>VŠMU (VSMU)</v>
      </c>
      <c r="B507" s="97" t="str">
        <f>DATA!C506&amp;" - "&amp;DATA!B506</f>
        <v>Inštrumentalista - sólista - SR2</v>
      </c>
      <c r="C507" s="84">
        <f>SUM(D507:I507)</f>
        <v>0</v>
      </c>
      <c r="D507" s="13">
        <v>0</v>
      </c>
      <c r="E507" s="13">
        <v>0</v>
      </c>
      <c r="F507" s="13">
        <v>0</v>
      </c>
      <c r="G507" s="13">
        <v>0</v>
      </c>
      <c r="H507" s="13">
        <v>0</v>
      </c>
      <c r="I507" s="13">
        <v>0</v>
      </c>
      <c r="J507" s="84">
        <f>SUM(K507:S507)</f>
        <v>0</v>
      </c>
      <c r="K507" s="13">
        <v>0</v>
      </c>
      <c r="L507" s="13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 s="84">
        <f>SUM(U507:AC507)</f>
        <v>47.68347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47.68347</v>
      </c>
      <c r="AC507">
        <v>0</v>
      </c>
      <c r="AD507" s="84">
        <v>0</v>
      </c>
      <c r="AE507" s="89">
        <f>SUM(C507,J507,T507,AD507,)</f>
        <v>47.68347</v>
      </c>
    </row>
    <row r="508">
      <c r="A508" s="61" t="str">
        <f>DATA!A507</f>
        <v>VŠMU (VSMU)</v>
      </c>
      <c r="B508" s="97" t="str">
        <f>DATA!C507&amp;" - "&amp;DATA!B507</f>
        <v>Kostýmový výtvarník - SR2</v>
      </c>
      <c r="C508" s="84">
        <f>SUM(D508:I508)</f>
        <v>0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v>0</v>
      </c>
      <c r="J508" s="84">
        <f>SUM(K508:S508)</f>
        <v>0</v>
      </c>
      <c r="K508" s="13">
        <v>0</v>
      </c>
      <c r="L508" s="13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 s="84">
        <f>SUM(U508:AC508)</f>
        <v>3.5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3.5</v>
      </c>
      <c r="AC508">
        <v>0</v>
      </c>
      <c r="AD508" s="84">
        <v>0</v>
      </c>
      <c r="AE508" s="89">
        <f>SUM(C508,J508,T508,AD508,)</f>
        <v>3.5</v>
      </c>
    </row>
    <row r="509">
      <c r="A509" s="61" t="str">
        <f>DATA!A508</f>
        <v>VŠMU (VSMU)</v>
      </c>
      <c r="B509" s="97" t="str">
        <f>DATA!C508&amp;" - "&amp;DATA!B508</f>
        <v>Režisér - SR2</v>
      </c>
      <c r="C509" s="84">
        <f>SUM(D509:I509)</f>
        <v>0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84">
        <f>SUM(K509:S509)</f>
        <v>0</v>
      </c>
      <c r="K509" s="13">
        <v>0</v>
      </c>
      <c r="L509" s="13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 s="84">
        <f>SUM(U509:AC509)</f>
        <v>5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5</v>
      </c>
      <c r="AC509">
        <v>0</v>
      </c>
      <c r="AD509" s="84">
        <v>0</v>
      </c>
      <c r="AE509" s="89">
        <f>SUM(C509,J509,T509,AD509,)</f>
        <v>5</v>
      </c>
    </row>
    <row r="510">
      <c r="A510" s="61" t="str">
        <f>DATA!A509</f>
        <v>VŠMU (VSMU)</v>
      </c>
      <c r="B510" s="97" t="str">
        <f>DATA!C509&amp;" - "&amp;DATA!B509</f>
        <v>Scénograf - SR2</v>
      </c>
      <c r="C510" s="84">
        <f>SUM(D510:I510)</f>
        <v>0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  <c r="I510" s="13">
        <v>0</v>
      </c>
      <c r="J510" s="84">
        <f>SUM(K510:S510)</f>
        <v>0</v>
      </c>
      <c r="K510" s="13">
        <v>0</v>
      </c>
      <c r="L510" s="13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 s="84">
        <f>SUM(U510:AC510)</f>
        <v>5.33334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5.33334</v>
      </c>
      <c r="AC510">
        <v>0</v>
      </c>
      <c r="AD510" s="84">
        <v>0</v>
      </c>
      <c r="AE510" s="89">
        <f>SUM(C510,J510,T510,AD510,)</f>
        <v>5.33334</v>
      </c>
    </row>
    <row r="511">
      <c r="A511" s="61" t="str">
        <f>DATA!A510</f>
        <v>VŠMU (VSMU)</v>
      </c>
      <c r="B511" s="97" t="str">
        <f>DATA!C510&amp;" - "&amp;DATA!B510</f>
        <v>Umelecký vedúci - SR2</v>
      </c>
      <c r="C511" s="84">
        <f>SUM(D511:I511)</f>
        <v>0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3">
        <v>0</v>
      </c>
      <c r="J511" s="84">
        <f>SUM(K511:S511)</f>
        <v>0</v>
      </c>
      <c r="K511" s="13">
        <v>0</v>
      </c>
      <c r="L511" s="13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 s="84">
        <f>SUM(U511:AC511)</f>
        <v>7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7</v>
      </c>
      <c r="AC511">
        <v>0</v>
      </c>
      <c r="AD511" s="84">
        <v>0</v>
      </c>
      <c r="AE511" s="89">
        <f>SUM(C511,J511,T511,AD511,)</f>
        <v>7</v>
      </c>
    </row>
    <row r="512">
      <c r="A512" s="61" t="str">
        <f>DATA!A511</f>
        <v>VŠMU (VSMU)</v>
      </c>
      <c r="B512" s="97" t="str">
        <f>DATA!C511&amp;" - "&amp;DATA!B511</f>
        <v>Autor hudby - SR3</v>
      </c>
      <c r="C512" s="84">
        <f>SUM(D512:I512)</f>
        <v>0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84">
        <f>SUM(K512:S512)</f>
        <v>0</v>
      </c>
      <c r="K512" s="13">
        <v>0</v>
      </c>
      <c r="L512" s="13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 s="84">
        <f>SUM(U512:AC512)</f>
        <v>10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10</v>
      </c>
      <c r="AD512" s="84">
        <v>0</v>
      </c>
      <c r="AE512" s="89">
        <f>SUM(C512,J512,T512,AD512,)</f>
        <v>10</v>
      </c>
    </row>
    <row r="513">
      <c r="A513" s="61" t="str">
        <f>DATA!A512</f>
        <v>VŠMU (VSMU)</v>
      </c>
      <c r="B513" s="97" t="str">
        <f>DATA!C512&amp;" - "&amp;DATA!B512</f>
        <v>Dirigent - SR3</v>
      </c>
      <c r="C513" s="84">
        <f>SUM(D513:I513)</f>
        <v>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84">
        <f>SUM(K513:S513)</f>
        <v>0</v>
      </c>
      <c r="K513" s="13">
        <v>0</v>
      </c>
      <c r="L513" s="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 s="84">
        <f>SUM(U513:AC513)</f>
        <v>8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0</v>
      </c>
      <c r="AC513">
        <v>8</v>
      </c>
      <c r="AD513" s="84">
        <v>0</v>
      </c>
      <c r="AE513" s="89">
        <f>SUM(C513,J513,T513,AD513,)</f>
        <v>8</v>
      </c>
    </row>
    <row r="514">
      <c r="A514" s="61" t="str">
        <f>DATA!A513</f>
        <v>VŠMU (VSMU)</v>
      </c>
      <c r="B514" s="97" t="str">
        <f>DATA!C513&amp;" - "&amp;DATA!B513</f>
        <v>Inštrumentalista - SR3</v>
      </c>
      <c r="C514" s="84">
        <f>SUM(D514:I514)</f>
        <v>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84">
        <f>SUM(K514:S514)</f>
        <v>0</v>
      </c>
      <c r="K514" s="13">
        <v>0</v>
      </c>
      <c r="L514" s="13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 s="84">
        <f>SUM(U514:AC514)</f>
        <v>4.64436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4.64436</v>
      </c>
      <c r="AD514" s="84">
        <v>0</v>
      </c>
      <c r="AE514" s="89">
        <f>SUM(C514,J514,T514,AD514,)</f>
        <v>4.64436</v>
      </c>
    </row>
    <row r="515">
      <c r="A515" s="61" t="str">
        <f>DATA!A514</f>
        <v>VŠMU (VSMU)</v>
      </c>
      <c r="B515" s="97" t="str">
        <f>DATA!C514&amp;" - "&amp;DATA!B514</f>
        <v>Inštrumentalista - sólista - SR3</v>
      </c>
      <c r="C515" s="84">
        <f>SUM(D515:I515)</f>
        <v>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84">
        <f>SUM(K515:S515)</f>
        <v>0</v>
      </c>
      <c r="K515" s="13">
        <v>0</v>
      </c>
      <c r="L515" s="13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 s="84">
        <f>SUM(U515:AC515)</f>
        <v>246.06675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246.06675</v>
      </c>
      <c r="AD515" s="84">
        <v>0</v>
      </c>
      <c r="AE515" s="89">
        <f>SUM(C515,J515,T515,AD515,)</f>
        <v>246.06675</v>
      </c>
    </row>
    <row r="516">
      <c r="A516" s="61" t="str">
        <f>DATA!A515</f>
        <v>VŠMU (VSMU)</v>
      </c>
      <c r="B516" s="97" t="str">
        <f>DATA!C515&amp;" - "&amp;DATA!B515</f>
        <v>Korepetítor - SR3</v>
      </c>
      <c r="C516" s="84">
        <f>SUM(D516:I516)</f>
        <v>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84">
        <f>SUM(K516:S516)</f>
        <v>0</v>
      </c>
      <c r="K516" s="13">
        <v>0</v>
      </c>
      <c r="L516" s="13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 s="84">
        <f>SUM(U516:AC516)</f>
        <v>37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37</v>
      </c>
      <c r="AD516" s="84">
        <v>0</v>
      </c>
      <c r="AE516" s="89">
        <f>SUM(C516,J516,T516,AD516,)</f>
        <v>37</v>
      </c>
    </row>
    <row r="517">
      <c r="A517" s="61" t="str">
        <f>DATA!A516</f>
        <v>VŠMU (VSMU)</v>
      </c>
      <c r="B517" s="97" t="str">
        <f>DATA!C516&amp;" - "&amp;DATA!B516</f>
        <v>Spevák - SR3</v>
      </c>
      <c r="C517" s="84">
        <f>SUM(D517:I517)</f>
        <v>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</v>
      </c>
      <c r="J517" s="84">
        <f>SUM(K517:S517)</f>
        <v>0</v>
      </c>
      <c r="K517" s="13">
        <v>0</v>
      </c>
      <c r="L517" s="13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 s="84">
        <f>SUM(U517:AC517)</f>
        <v>0.29274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0.29274</v>
      </c>
      <c r="AD517" s="84">
        <v>0</v>
      </c>
      <c r="AE517" s="89">
        <f>SUM(C517,J517,T517,AD517,)</f>
        <v>0.29274</v>
      </c>
    </row>
    <row r="518">
      <c r="A518" s="61" t="str">
        <f>DATA!A517</f>
        <v>VŠMU (VSMU)</v>
      </c>
      <c r="B518" s="97" t="str">
        <f>DATA!C517&amp;" - "&amp;DATA!B517</f>
        <v>Spevák - sólista - SR3</v>
      </c>
      <c r="C518" s="84">
        <f>SUM(D518:I518)</f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84">
        <f>SUM(K518:S518)</f>
        <v>0</v>
      </c>
      <c r="K518" s="13">
        <v>0</v>
      </c>
      <c r="L518" s="13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 s="84">
        <f>SUM(U518:AC518)</f>
        <v>19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19</v>
      </c>
      <c r="AD518" s="84">
        <v>0</v>
      </c>
      <c r="AE518" s="89">
        <f>SUM(C518,J518,T518,AD518,)</f>
        <v>19</v>
      </c>
    </row>
    <row r="519">
      <c r="A519" s="61" t="str">
        <f>DATA!A518</f>
        <v>VŠMU (VSMU)</v>
      </c>
      <c r="B519" s="97" t="str">
        <f>DATA!C518&amp;" - "&amp;DATA!B518</f>
        <v>Tanečný interpret - sólista - SR3</v>
      </c>
      <c r="C519" s="84">
        <f>SUM(D519:I519)</f>
        <v>0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84">
        <f>SUM(K519:S519)</f>
        <v>0</v>
      </c>
      <c r="K519" s="13">
        <v>0</v>
      </c>
      <c r="L519" s="13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 s="84">
        <f>SUM(U519:AC519)</f>
        <v>1.50002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1.50002</v>
      </c>
      <c r="AD519" s="84">
        <v>0</v>
      </c>
      <c r="AE519" s="89">
        <f>SUM(C519,J519,T519,AD519,)</f>
        <v>1.50002</v>
      </c>
    </row>
    <row r="520">
      <c r="A520" s="61" t="str">
        <f>DATA!A519</f>
        <v>VŠMU (VSMU)</v>
      </c>
      <c r="B520" s="97" t="str">
        <f>DATA!C519&amp;" - "&amp;DATA!B519</f>
        <v>Umelecký vedúci - SR3</v>
      </c>
      <c r="C520" s="84">
        <f>SUM(D520:I520)</f>
        <v>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84">
        <f>SUM(K520:S520)</f>
        <v>0</v>
      </c>
      <c r="K520" s="13">
        <v>0</v>
      </c>
      <c r="L520" s="13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 s="84">
        <f>SUM(U520:AC520)</f>
        <v>27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27</v>
      </c>
      <c r="AD520" s="84">
        <v>0</v>
      </c>
      <c r="AE520" s="89">
        <f>SUM(C520,J520,T520,AD520,)</f>
        <v>27</v>
      </c>
    </row>
    <row r="521">
      <c r="A521" s="61" t="str">
        <f>DATA!A520</f>
        <v>VŠMU (VSMU)</v>
      </c>
      <c r="B521" s="97" t="str">
        <f>DATA!C520&amp;" - "&amp;DATA!B520</f>
        <v>Zbormajster - SR3</v>
      </c>
      <c r="C521" s="84">
        <f>SUM(D521:I521)</f>
        <v>0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84">
        <f>SUM(K521:S521)</f>
        <v>0</v>
      </c>
      <c r="K521" s="13">
        <v>0</v>
      </c>
      <c r="L521" s="13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 s="84">
        <f>SUM(U521:AC521)</f>
        <v>3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3</v>
      </c>
      <c r="AD521" s="84">
        <v>0</v>
      </c>
      <c r="AE521" s="89">
        <f>SUM(C521,J521,T521,AD521,)</f>
        <v>3</v>
      </c>
    </row>
    <row r="522">
      <c r="A522" s="61" t="str">
        <f>DATA!A521</f>
        <v>VŠMU (VSMU)</v>
      </c>
      <c r="B522" s="97" t="str">
        <f>DATA!C521&amp;" - "&amp;DATA!B521</f>
        <v>Autor pohybovej spolupráce - ZM1</v>
      </c>
      <c r="C522" s="84">
        <f>SUM(D522:I522)</f>
        <v>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84">
        <f>SUM(K522:S522)</f>
        <v>1</v>
      </c>
      <c r="K522" s="13">
        <v>1</v>
      </c>
      <c r="L522" s="13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 s="84">
        <f>SUM(U522:AC522)</f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 s="84">
        <v>0</v>
      </c>
      <c r="AE522" s="89">
        <f>SUM(C522,J522,T522,AD522,)</f>
        <v>1</v>
      </c>
    </row>
    <row r="523">
      <c r="A523" s="61" t="str">
        <f>DATA!A522</f>
        <v>VŠMU (VSMU)</v>
      </c>
      <c r="B523" s="97" t="str">
        <f>DATA!C522&amp;" - "&amp;DATA!B522</f>
        <v>Dramaturg - ZM1</v>
      </c>
      <c r="C523" s="84">
        <f>SUM(D523:I523)</f>
        <v>0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84">
        <f>SUM(K523:S523)</f>
        <v>2</v>
      </c>
      <c r="K523" s="13">
        <v>2</v>
      </c>
      <c r="L523" s="1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 s="84">
        <f>SUM(U523:AC523)</f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 s="84">
        <v>0</v>
      </c>
      <c r="AE523" s="89">
        <f>SUM(C523,J523,T523,AD523,)</f>
        <v>2</v>
      </c>
    </row>
    <row r="524">
      <c r="A524" s="61" t="str">
        <f>DATA!A523</f>
        <v>VŠMU (VSMU)</v>
      </c>
      <c r="B524" s="97" t="str">
        <f>DATA!C523&amp;" - "&amp;DATA!B523</f>
        <v>Herec v hlavnej úlohe - ZM1</v>
      </c>
      <c r="C524" s="84">
        <f>SUM(D524:I524)</f>
        <v>0</v>
      </c>
      <c r="D524" s="13">
        <v>0</v>
      </c>
      <c r="E524" s="13">
        <v>0</v>
      </c>
      <c r="F524" s="13">
        <v>0</v>
      </c>
      <c r="G524" s="13">
        <v>0</v>
      </c>
      <c r="H524" s="13">
        <v>0</v>
      </c>
      <c r="I524" s="13">
        <v>0</v>
      </c>
      <c r="J524" s="84">
        <f>SUM(K524:S524)</f>
        <v>0.7667</v>
      </c>
      <c r="K524" s="13">
        <v>0.7667</v>
      </c>
      <c r="L524" s="13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 s="84">
        <f>SUM(U524:AC524)</f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 s="84">
        <v>0</v>
      </c>
      <c r="AE524" s="89">
        <f>SUM(C524,J524,T524,AD524,)</f>
        <v>0.7667</v>
      </c>
    </row>
    <row r="525">
      <c r="A525" s="61" t="str">
        <f>DATA!A524</f>
        <v>VŠMU (VSMU)</v>
      </c>
      <c r="B525" s="97" t="str">
        <f>DATA!C524&amp;" - "&amp;DATA!B524</f>
        <v>Choreograf - ZM1</v>
      </c>
      <c r="C525" s="84">
        <f>SUM(D525:I525)</f>
        <v>0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84">
        <f>SUM(K525:S525)</f>
        <v>1</v>
      </c>
      <c r="K525" s="13">
        <v>1</v>
      </c>
      <c r="L525" s="13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 s="84">
        <f>SUM(U525:AC525)</f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 s="84">
        <v>0</v>
      </c>
      <c r="AE525" s="89">
        <f>SUM(C525,J525,T525,AD525,)</f>
        <v>1</v>
      </c>
    </row>
    <row r="526">
      <c r="A526" s="61" t="str">
        <f>DATA!A525</f>
        <v>VŠMU (VSMU)</v>
      </c>
      <c r="B526" s="97" t="str">
        <f>DATA!C525&amp;" - "&amp;DATA!B525</f>
        <v>Inštrumentalista - ZM1</v>
      </c>
      <c r="C526" s="84">
        <f>SUM(D526:I526)</f>
        <v>0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  <c r="J526" s="84">
        <f>SUM(K526:S526)</f>
        <v>0.02</v>
      </c>
      <c r="K526" s="13">
        <v>0.02</v>
      </c>
      <c r="L526" s="13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 s="84">
        <f>SUM(U526:AC526)</f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 s="84">
        <v>0</v>
      </c>
      <c r="AE526" s="89">
        <f>SUM(C526,J526,T526,AD526,)</f>
        <v>0.02</v>
      </c>
    </row>
    <row r="527">
      <c r="A527" s="61" t="str">
        <f>DATA!A526</f>
        <v>VŠMU (VSMU)</v>
      </c>
      <c r="B527" s="97" t="str">
        <f>DATA!C526&amp;" - "&amp;DATA!B526</f>
        <v>Inštrumentalista - sólista - ZM1</v>
      </c>
      <c r="C527" s="84">
        <f>SUM(D527:I527)</f>
        <v>0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  <c r="J527" s="84">
        <f>SUM(K527:S527)</f>
        <v>0.2</v>
      </c>
      <c r="K527" s="13">
        <v>0.2</v>
      </c>
      <c r="L527" s="13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 s="84">
        <f>SUM(U527:AC527)</f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 s="84">
        <v>0</v>
      </c>
      <c r="AE527" s="89">
        <f>SUM(C527,J527,T527,AD527,)</f>
        <v>0.2</v>
      </c>
    </row>
    <row r="528">
      <c r="A528" s="61" t="str">
        <f>DATA!A527</f>
        <v>VŠMU (VSMU)</v>
      </c>
      <c r="B528" s="97" t="str">
        <f>DATA!C527&amp;" - "&amp;DATA!B527</f>
        <v>Kostýmový výtvarník - ZM1</v>
      </c>
      <c r="C528" s="84">
        <f>SUM(D528:I528)</f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84">
        <f>SUM(K528:S528)</f>
        <v>2</v>
      </c>
      <c r="K528" s="13">
        <v>2</v>
      </c>
      <c r="L528" s="13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 s="84">
        <f>SUM(U528:AC528)</f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 s="84">
        <v>0</v>
      </c>
      <c r="AE528" s="89">
        <f>SUM(C528,J528,T528,AD528,)</f>
        <v>2</v>
      </c>
    </row>
    <row r="529">
      <c r="A529" s="61" t="str">
        <f>DATA!A528</f>
        <v>VŠMU (VSMU)</v>
      </c>
      <c r="B529" s="97" t="str">
        <f>DATA!C528&amp;" - "&amp;DATA!B528</f>
        <v>Režisér - ZM1</v>
      </c>
      <c r="C529" s="84">
        <f>SUM(D529:I529)</f>
        <v>0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  <c r="I529" s="13">
        <v>0</v>
      </c>
      <c r="J529" s="84">
        <f>SUM(K529:S529)</f>
        <v>3</v>
      </c>
      <c r="K529" s="13">
        <v>3</v>
      </c>
      <c r="L529" s="13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 s="84">
        <f>SUM(U529:AC529)</f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 s="84">
        <v>0</v>
      </c>
      <c r="AE529" s="89">
        <f>SUM(C529,J529,T529,AD529,)</f>
        <v>3</v>
      </c>
    </row>
    <row r="530">
      <c r="A530" s="61" t="str">
        <f>DATA!A529</f>
        <v>VŠMU (VSMU)</v>
      </c>
      <c r="B530" s="97" t="str">
        <f>DATA!C529&amp;" - "&amp;DATA!B529</f>
        <v>Scénograf - ZM1</v>
      </c>
      <c r="C530" s="84">
        <f>SUM(D530:I530)</f>
        <v>0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84">
        <f>SUM(K530:S530)</f>
        <v>2</v>
      </c>
      <c r="K530" s="13">
        <v>2</v>
      </c>
      <c r="L530" s="13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 s="84">
        <f>SUM(U530:AC530)</f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 s="84">
        <v>0</v>
      </c>
      <c r="AE530" s="89">
        <f>SUM(C530,J530,T530,AD530,)</f>
        <v>2</v>
      </c>
    </row>
    <row r="531">
      <c r="A531" s="61" t="str">
        <f>DATA!A530</f>
        <v>VŠMU (VSMU)</v>
      </c>
      <c r="B531" s="97" t="str">
        <f>DATA!C530&amp;" - "&amp;DATA!B530</f>
        <v>Umelecký vedúci - ZM1</v>
      </c>
      <c r="C531" s="84">
        <f>SUM(D531:I531)</f>
        <v>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  <c r="J531" s="84">
        <f>SUM(K531:S531)</f>
        <v>1</v>
      </c>
      <c r="K531" s="13">
        <v>1</v>
      </c>
      <c r="L531" s="13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 s="84">
        <f>SUM(U531:AC531)</f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 s="84">
        <v>0</v>
      </c>
      <c r="AE531" s="89">
        <f>SUM(C531,J531,T531,AD531,)</f>
        <v>1</v>
      </c>
    </row>
    <row r="532">
      <c r="A532" s="61" t="str">
        <f>DATA!A531</f>
        <v>VŠMU (VSMU)</v>
      </c>
      <c r="B532" s="97" t="str">
        <f>DATA!C531&amp;" - "&amp;DATA!B531</f>
        <v>Dramaturg - ZM2</v>
      </c>
      <c r="C532" s="84">
        <f>SUM(D532:I532)</f>
        <v>0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  <c r="J532" s="84">
        <f>SUM(K532:S532)</f>
        <v>1</v>
      </c>
      <c r="K532" s="13">
        <v>0</v>
      </c>
      <c r="L532" s="13">
        <v>1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 s="84">
        <f>SUM(U532:AC532)</f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 s="84">
        <v>0</v>
      </c>
      <c r="AE532" s="89">
        <f>SUM(C532,J532,T532,AD532,)</f>
        <v>1</v>
      </c>
    </row>
    <row r="533">
      <c r="A533" s="61" t="str">
        <f>DATA!A532</f>
        <v>VŠMU (VSMU)</v>
      </c>
      <c r="B533" s="97" t="str">
        <f>DATA!C532&amp;" - "&amp;DATA!B532</f>
        <v>Inštrumentalista - ZM2</v>
      </c>
      <c r="C533" s="84">
        <f>SUM(D533:I533)</f>
        <v>0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  <c r="I533" s="13">
        <v>0</v>
      </c>
      <c r="J533" s="84">
        <f>SUM(K533:S533)</f>
        <v>0.05</v>
      </c>
      <c r="K533" s="13">
        <v>0</v>
      </c>
      <c r="L533" s="13">
        <v>0.05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 s="84">
        <f>SUM(U533:AC533)</f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 s="84">
        <v>0</v>
      </c>
      <c r="AE533" s="89">
        <f>SUM(C533,J533,T533,AD533,)</f>
        <v>0.05</v>
      </c>
    </row>
    <row r="534">
      <c r="A534" s="61" t="str">
        <f>DATA!A533</f>
        <v>VŠMU (VSMU)</v>
      </c>
      <c r="B534" s="97" t="str">
        <f>DATA!C533&amp;" - "&amp;DATA!B533</f>
        <v>Inštrumentalista - sólista - ZM2</v>
      </c>
      <c r="C534" s="84">
        <f>SUM(D534:I534)</f>
        <v>0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84">
        <f>SUM(K534:S534)</f>
        <v>0.7</v>
      </c>
      <c r="K534" s="13">
        <v>0</v>
      </c>
      <c r="L534" s="13">
        <v>0.7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 s="84">
        <f>SUM(U534:AC534)</f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 s="84">
        <v>0</v>
      </c>
      <c r="AE534" s="89">
        <f>SUM(C534,J534,T534,AD534,)</f>
        <v>0.7</v>
      </c>
    </row>
    <row r="535">
      <c r="A535" s="61" t="str">
        <f>DATA!A534</f>
        <v>VŠMU (VSMU)</v>
      </c>
      <c r="B535" s="97" t="str">
        <f>DATA!C534&amp;" - "&amp;DATA!B534</f>
        <v>Autor hudby - ZM3</v>
      </c>
      <c r="C535" s="84">
        <f>SUM(D535:I535)</f>
        <v>0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84">
        <f>SUM(K535:S535)</f>
        <v>4</v>
      </c>
      <c r="K535" s="13">
        <v>0</v>
      </c>
      <c r="L535" s="13">
        <v>0</v>
      </c>
      <c r="M535">
        <v>4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 s="84">
        <f>SUM(U535:AC535)</f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 s="84">
        <v>0</v>
      </c>
      <c r="AE535" s="89">
        <f>SUM(C535,J535,T535,AD535,)</f>
        <v>4</v>
      </c>
    </row>
    <row r="536">
      <c r="A536" s="61" t="str">
        <f>DATA!A535</f>
        <v>VŠMU (VSMU)</v>
      </c>
      <c r="B536" s="97" t="str">
        <f>DATA!C535&amp;" - "&amp;DATA!B535</f>
        <v>Dirigent - ZM3</v>
      </c>
      <c r="C536" s="84">
        <f>SUM(D536:I536)</f>
        <v>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84">
        <f>SUM(K536:S536)</f>
        <v>1</v>
      </c>
      <c r="K536" s="13">
        <v>0</v>
      </c>
      <c r="L536" s="13">
        <v>0</v>
      </c>
      <c r="M536">
        <v>1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 s="84">
        <f>SUM(U536:AC536)</f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 s="84">
        <v>0</v>
      </c>
      <c r="AE536" s="89">
        <f>SUM(C536,J536,T536,AD536,)</f>
        <v>1</v>
      </c>
    </row>
    <row r="537">
      <c r="A537" s="61" t="str">
        <f>DATA!A536</f>
        <v>VŠMU (VSMU)</v>
      </c>
      <c r="B537" s="97" t="str">
        <f>DATA!C536&amp;" - "&amp;DATA!B536</f>
        <v>Inštrumentalista - ZM3</v>
      </c>
      <c r="C537" s="84">
        <f>SUM(D537:I537)</f>
        <v>0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84">
        <f>SUM(K537:S537)</f>
        <v>0.05</v>
      </c>
      <c r="K537" s="13">
        <v>0</v>
      </c>
      <c r="L537" s="13">
        <v>0</v>
      </c>
      <c r="M537">
        <v>0.05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 s="84">
        <f>SUM(U537:AC537)</f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 s="84">
        <v>0</v>
      </c>
      <c r="AE537" s="89">
        <f>SUM(C537,J537,T537,AD537,)</f>
        <v>0.05</v>
      </c>
    </row>
    <row r="538">
      <c r="A538" s="61" t="str">
        <f>DATA!A537</f>
        <v>VŠMU (VSMU)</v>
      </c>
      <c r="B538" s="97" t="str">
        <f>DATA!C537&amp;" - "&amp;DATA!B537</f>
        <v>Inštrumentalista - sólista - ZM3</v>
      </c>
      <c r="C538" s="84">
        <f>SUM(D538:I538)</f>
        <v>0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  <c r="J538" s="84">
        <f>SUM(K538:S538)</f>
        <v>6.2</v>
      </c>
      <c r="K538" s="13">
        <v>0</v>
      </c>
      <c r="L538" s="13">
        <v>0</v>
      </c>
      <c r="M538">
        <v>6.2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 s="84">
        <f>SUM(U538:AC538)</f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 s="84">
        <v>0</v>
      </c>
      <c r="AE538" s="89">
        <f>SUM(C538,J538,T538,AD538,)</f>
        <v>6.2</v>
      </c>
    </row>
    <row r="539">
      <c r="A539" s="61" t="str">
        <f>DATA!A538</f>
        <v>VŠMU (VSMU)</v>
      </c>
      <c r="B539" s="97" t="str">
        <f>DATA!C538&amp;" - "&amp;DATA!B538</f>
        <v>Autor svetelného dizajnu - ZN1</v>
      </c>
      <c r="C539" s="84">
        <f>SUM(D539:I539)</f>
        <v>0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3">
        <v>0</v>
      </c>
      <c r="J539" s="84">
        <f>SUM(K539:S539)</f>
        <v>1</v>
      </c>
      <c r="K539" s="13">
        <v>0</v>
      </c>
      <c r="L539" s="13">
        <v>0</v>
      </c>
      <c r="M539">
        <v>0</v>
      </c>
      <c r="N539">
        <v>1</v>
      </c>
      <c r="O539">
        <v>0</v>
      </c>
      <c r="P539">
        <v>0</v>
      </c>
      <c r="Q539">
        <v>0</v>
      </c>
      <c r="R539">
        <v>0</v>
      </c>
      <c r="S539">
        <v>0</v>
      </c>
      <c r="T539" s="84">
        <f>SUM(U539:AC539)</f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 s="84">
        <v>0</v>
      </c>
      <c r="AE539" s="89">
        <f>SUM(C539,J539,T539,AD539,)</f>
        <v>1</v>
      </c>
    </row>
    <row r="540">
      <c r="A540" s="61" t="str">
        <f>DATA!A539</f>
        <v>VŠMU (VSMU)</v>
      </c>
      <c r="B540" s="97" t="str">
        <f>DATA!C539&amp;" - "&amp;DATA!B539</f>
        <v>Dramaturg - ZN1</v>
      </c>
      <c r="C540" s="84">
        <f>SUM(D540:I540)</f>
        <v>0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3">
        <v>0</v>
      </c>
      <c r="J540" s="84">
        <f>SUM(K540:S540)</f>
        <v>4</v>
      </c>
      <c r="K540" s="13">
        <v>0</v>
      </c>
      <c r="L540" s="13">
        <v>0</v>
      </c>
      <c r="M540">
        <v>0</v>
      </c>
      <c r="N540">
        <v>4</v>
      </c>
      <c r="O540">
        <v>0</v>
      </c>
      <c r="P540">
        <v>0</v>
      </c>
      <c r="Q540">
        <v>0</v>
      </c>
      <c r="R540">
        <v>0</v>
      </c>
      <c r="S540">
        <v>0</v>
      </c>
      <c r="T540" s="84">
        <f>SUM(U540:AC540)</f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 s="84">
        <v>0</v>
      </c>
      <c r="AE540" s="89">
        <f>SUM(C540,J540,T540,AD540,)</f>
        <v>4</v>
      </c>
    </row>
    <row r="541">
      <c r="A541" s="61" t="str">
        <f>DATA!A540</f>
        <v>VŠMU (VSMU)</v>
      </c>
      <c r="B541" s="97" t="str">
        <f>DATA!C540&amp;" - "&amp;DATA!B540</f>
        <v>Herec v hlavnej úlohe - ZN1</v>
      </c>
      <c r="C541" s="84">
        <f>SUM(D541:I541)</f>
        <v>0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0</v>
      </c>
      <c r="J541" s="84">
        <f>SUM(K541:S541)</f>
        <v>1</v>
      </c>
      <c r="K541" s="13">
        <v>0</v>
      </c>
      <c r="L541" s="13">
        <v>0</v>
      </c>
      <c r="M541">
        <v>0</v>
      </c>
      <c r="N541">
        <v>1</v>
      </c>
      <c r="O541">
        <v>0</v>
      </c>
      <c r="P541">
        <v>0</v>
      </c>
      <c r="Q541">
        <v>0</v>
      </c>
      <c r="R541">
        <v>0</v>
      </c>
      <c r="S541">
        <v>0</v>
      </c>
      <c r="T541" s="84">
        <f>SUM(U541:AC541)</f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 s="84">
        <v>0</v>
      </c>
      <c r="AE541" s="89">
        <f>SUM(C541,J541,T541,AD541,)</f>
        <v>1</v>
      </c>
    </row>
    <row r="542">
      <c r="A542" s="61" t="str">
        <f>DATA!A541</f>
        <v>VŠMU (VSMU)</v>
      </c>
      <c r="B542" s="97" t="str">
        <f>DATA!C541&amp;" - "&amp;DATA!B541</f>
        <v>Choreograf - ZN1</v>
      </c>
      <c r="C542" s="84">
        <f>SUM(D542:I542)</f>
        <v>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3">
        <v>0</v>
      </c>
      <c r="J542" s="84">
        <f>SUM(K542:S542)</f>
        <v>2</v>
      </c>
      <c r="K542" s="13">
        <v>0</v>
      </c>
      <c r="L542" s="13">
        <v>0</v>
      </c>
      <c r="M542">
        <v>0</v>
      </c>
      <c r="N542">
        <v>2</v>
      </c>
      <c r="O542">
        <v>0</v>
      </c>
      <c r="P542">
        <v>0</v>
      </c>
      <c r="Q542">
        <v>0</v>
      </c>
      <c r="R542">
        <v>0</v>
      </c>
      <c r="S542">
        <v>0</v>
      </c>
      <c r="T542" s="84">
        <f>SUM(U542:AC542)</f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 s="84">
        <v>0</v>
      </c>
      <c r="AE542" s="89">
        <f>SUM(C542,J542,T542,AD542,)</f>
        <v>2</v>
      </c>
    </row>
    <row r="543">
      <c r="A543" s="61" t="str">
        <f>DATA!A542</f>
        <v>VŠMU (VSMU)</v>
      </c>
      <c r="B543" s="97" t="str">
        <f>DATA!C542&amp;" - "&amp;DATA!B542</f>
        <v>Inštrumentalista - ZN1</v>
      </c>
      <c r="C543" s="84">
        <f>SUM(D543:I543)</f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0</v>
      </c>
      <c r="J543" s="84">
        <f>SUM(K543:S543)</f>
        <v>0.07</v>
      </c>
      <c r="K543" s="13">
        <v>0</v>
      </c>
      <c r="L543" s="13">
        <v>0</v>
      </c>
      <c r="M543">
        <v>0</v>
      </c>
      <c r="N543">
        <v>0.07</v>
      </c>
      <c r="O543">
        <v>0</v>
      </c>
      <c r="P543">
        <v>0</v>
      </c>
      <c r="Q543">
        <v>0</v>
      </c>
      <c r="R543">
        <v>0</v>
      </c>
      <c r="S543">
        <v>0</v>
      </c>
      <c r="T543" s="84">
        <f>SUM(U543:AC543)</f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 s="84">
        <v>0</v>
      </c>
      <c r="AE543" s="89">
        <f>SUM(C543,J543,T543,AD543,)</f>
        <v>0.07</v>
      </c>
    </row>
    <row r="544">
      <c r="A544" s="61" t="str">
        <f>DATA!A543</f>
        <v>VŠMU (VSMU)</v>
      </c>
      <c r="B544" s="97" t="str">
        <f>DATA!C543&amp;" - "&amp;DATA!B543</f>
        <v>Inštrumentalista - sólista - ZN1</v>
      </c>
      <c r="C544" s="84">
        <f>SUM(D544:I544)</f>
        <v>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0</v>
      </c>
      <c r="J544" s="84">
        <f>SUM(K544:S544)</f>
        <v>1.33333</v>
      </c>
      <c r="K544" s="13">
        <v>0</v>
      </c>
      <c r="L544" s="13">
        <v>0</v>
      </c>
      <c r="M544">
        <v>0</v>
      </c>
      <c r="N544">
        <v>1.33333</v>
      </c>
      <c r="O544">
        <v>0</v>
      </c>
      <c r="P544">
        <v>0</v>
      </c>
      <c r="Q544">
        <v>0</v>
      </c>
      <c r="R544">
        <v>0</v>
      </c>
      <c r="S544">
        <v>0</v>
      </c>
      <c r="T544" s="84">
        <f>SUM(U544:AC544)</f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 s="84">
        <v>0</v>
      </c>
      <c r="AE544" s="89">
        <f>SUM(C544,J544,T544,AD544,)</f>
        <v>1.33333</v>
      </c>
    </row>
    <row r="545">
      <c r="A545" s="61" t="str">
        <f>DATA!A544</f>
        <v>VŠMU (VSMU)</v>
      </c>
      <c r="B545" s="97" t="str">
        <f>DATA!C544&amp;" - "&amp;DATA!B544</f>
        <v>Prekladateľ - ZN1</v>
      </c>
      <c r="C545" s="84">
        <f>SUM(D545:I545)</f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84">
        <f>SUM(K545:S545)</f>
        <v>0.5</v>
      </c>
      <c r="K545" s="13">
        <v>0</v>
      </c>
      <c r="L545" s="13">
        <v>0</v>
      </c>
      <c r="M545">
        <v>0</v>
      </c>
      <c r="N545">
        <v>0.5</v>
      </c>
      <c r="O545">
        <v>0</v>
      </c>
      <c r="P545">
        <v>0</v>
      </c>
      <c r="Q545">
        <v>0</v>
      </c>
      <c r="R545">
        <v>0</v>
      </c>
      <c r="S545">
        <v>0</v>
      </c>
      <c r="T545" s="84">
        <f>SUM(U545:AC545)</f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 s="84">
        <v>0</v>
      </c>
      <c r="AE545" s="89">
        <f>SUM(C545,J545,T545,AD545,)</f>
        <v>0.5</v>
      </c>
    </row>
    <row r="546">
      <c r="A546" s="61" t="str">
        <f>DATA!A545</f>
        <v>VŠMU (VSMU)</v>
      </c>
      <c r="B546" s="97" t="str">
        <f>DATA!C545&amp;" - "&amp;DATA!B545</f>
        <v>Režisér - ZN1</v>
      </c>
      <c r="C546" s="84">
        <f>SUM(D546:I546)</f>
        <v>0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  <c r="I546" s="13">
        <v>0</v>
      </c>
      <c r="J546" s="84">
        <f>SUM(K546:S546)</f>
        <v>4.33333</v>
      </c>
      <c r="K546" s="13">
        <v>0</v>
      </c>
      <c r="L546" s="13">
        <v>0</v>
      </c>
      <c r="M546">
        <v>0</v>
      </c>
      <c r="N546">
        <v>4.33333</v>
      </c>
      <c r="O546">
        <v>0</v>
      </c>
      <c r="P546">
        <v>0</v>
      </c>
      <c r="Q546">
        <v>0</v>
      </c>
      <c r="R546">
        <v>0</v>
      </c>
      <c r="S546">
        <v>0</v>
      </c>
      <c r="T546" s="84">
        <f>SUM(U546:AC546)</f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 s="84">
        <v>0</v>
      </c>
      <c r="AE546" s="89">
        <f>SUM(C546,J546,T546,AD546,)</f>
        <v>4.33333</v>
      </c>
    </row>
    <row r="547">
      <c r="A547" s="61" t="str">
        <f>DATA!A546</f>
        <v>VŠMU (VSMU)</v>
      </c>
      <c r="B547" s="97" t="str">
        <f>DATA!C546&amp;" - "&amp;DATA!B546</f>
        <v>Spevák - sólista - ZN1</v>
      </c>
      <c r="C547" s="84">
        <f>SUM(D547:I547)</f>
        <v>0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  <c r="I547" s="13">
        <v>0</v>
      </c>
      <c r="J547" s="84">
        <f>SUM(K547:S547)</f>
        <v>0.375</v>
      </c>
      <c r="K547" s="13">
        <v>0</v>
      </c>
      <c r="L547" s="13">
        <v>0</v>
      </c>
      <c r="M547">
        <v>0</v>
      </c>
      <c r="N547">
        <v>0.375</v>
      </c>
      <c r="O547">
        <v>0</v>
      </c>
      <c r="P547">
        <v>0</v>
      </c>
      <c r="Q547">
        <v>0</v>
      </c>
      <c r="R547">
        <v>0</v>
      </c>
      <c r="S547">
        <v>0</v>
      </c>
      <c r="T547" s="84">
        <f>SUM(U547:AC547)</f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 s="84">
        <v>0</v>
      </c>
      <c r="AE547" s="89">
        <f>SUM(C547,J547,T547,AD547,)</f>
        <v>0.375</v>
      </c>
    </row>
    <row r="548">
      <c r="A548" s="61" t="str">
        <f>DATA!A547</f>
        <v>VŠMU (VSMU)</v>
      </c>
      <c r="B548" s="97" t="str">
        <f>DATA!C547&amp;" - "&amp;DATA!B547</f>
        <v>Autor hudby - ZN2</v>
      </c>
      <c r="C548" s="84">
        <f>SUM(D548:I548)</f>
        <v>0</v>
      </c>
      <c r="D548" s="13">
        <v>0</v>
      </c>
      <c r="E548" s="13">
        <v>0</v>
      </c>
      <c r="F548" s="13">
        <v>0</v>
      </c>
      <c r="G548" s="13">
        <v>0</v>
      </c>
      <c r="H548" s="13">
        <v>0</v>
      </c>
      <c r="I548" s="13">
        <v>0</v>
      </c>
      <c r="J548" s="84">
        <f>SUM(K548:S548)</f>
        <v>1</v>
      </c>
      <c r="K548" s="13">
        <v>0</v>
      </c>
      <c r="L548" s="13">
        <v>0</v>
      </c>
      <c r="M548">
        <v>0</v>
      </c>
      <c r="N548">
        <v>0</v>
      </c>
      <c r="O548">
        <v>1</v>
      </c>
      <c r="P548">
        <v>0</v>
      </c>
      <c r="Q548">
        <v>0</v>
      </c>
      <c r="R548">
        <v>0</v>
      </c>
      <c r="S548">
        <v>0</v>
      </c>
      <c r="T548" s="84">
        <f>SUM(U548:AC548)</f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 s="84">
        <v>0</v>
      </c>
      <c r="AE548" s="89">
        <f>SUM(C548,J548,T548,AD548,)</f>
        <v>1</v>
      </c>
    </row>
    <row r="549">
      <c r="A549" s="61" t="str">
        <f>DATA!A548</f>
        <v>VŠMU (VSMU)</v>
      </c>
      <c r="B549" s="97" t="str">
        <f>DATA!C548&amp;" - "&amp;DATA!B548</f>
        <v>Dirigent - ZN2</v>
      </c>
      <c r="C549" s="84">
        <f>SUM(D549:I549)</f>
        <v>0</v>
      </c>
      <c r="D549" s="13">
        <v>0</v>
      </c>
      <c r="E549" s="13">
        <v>0</v>
      </c>
      <c r="F549" s="13">
        <v>0</v>
      </c>
      <c r="G549" s="13">
        <v>0</v>
      </c>
      <c r="H549" s="13">
        <v>0</v>
      </c>
      <c r="I549" s="13">
        <v>0</v>
      </c>
      <c r="J549" s="84">
        <f>SUM(K549:S549)</f>
        <v>1</v>
      </c>
      <c r="K549" s="13">
        <v>0</v>
      </c>
      <c r="L549" s="13">
        <v>0</v>
      </c>
      <c r="M549">
        <v>0</v>
      </c>
      <c r="N549">
        <v>0</v>
      </c>
      <c r="O549">
        <v>1</v>
      </c>
      <c r="P549">
        <v>0</v>
      </c>
      <c r="Q549">
        <v>0</v>
      </c>
      <c r="R549">
        <v>0</v>
      </c>
      <c r="S549">
        <v>0</v>
      </c>
      <c r="T549" s="84">
        <f>SUM(U549:AC549)</f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 s="84">
        <v>0</v>
      </c>
      <c r="AE549" s="89">
        <f>SUM(C549,J549,T549,AD549,)</f>
        <v>1</v>
      </c>
    </row>
    <row r="550">
      <c r="A550" s="61" t="str">
        <f>DATA!A549</f>
        <v>VŠMU (VSMU)</v>
      </c>
      <c r="B550" s="97" t="str">
        <f>DATA!C549&amp;" - "&amp;DATA!B549</f>
        <v>Inštrumentalista - ZN2</v>
      </c>
      <c r="C550" s="84">
        <f>SUM(D550:I550)</f>
        <v>0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  <c r="I550" s="13">
        <v>0</v>
      </c>
      <c r="J550" s="84">
        <f>SUM(K550:S550)</f>
        <v>0.17</v>
      </c>
      <c r="K550" s="13">
        <v>0</v>
      </c>
      <c r="L550" s="13">
        <v>0</v>
      </c>
      <c r="M550">
        <v>0</v>
      </c>
      <c r="N550">
        <v>0</v>
      </c>
      <c r="O550">
        <v>0.17</v>
      </c>
      <c r="P550">
        <v>0</v>
      </c>
      <c r="Q550">
        <v>0</v>
      </c>
      <c r="R550">
        <v>0</v>
      </c>
      <c r="S550">
        <v>0</v>
      </c>
      <c r="T550" s="84">
        <f>SUM(U550:AC550)</f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 s="84">
        <v>0</v>
      </c>
      <c r="AE550" s="89">
        <f>SUM(C550,J550,T550,AD550,)</f>
        <v>0.17</v>
      </c>
    </row>
    <row r="551">
      <c r="A551" s="61" t="str">
        <f>DATA!A550</f>
        <v>VŠMU (VSMU)</v>
      </c>
      <c r="B551" s="97" t="str">
        <f>DATA!C550&amp;" - "&amp;DATA!B550</f>
        <v>Inštrumentalista - sólista - ZN2</v>
      </c>
      <c r="C551" s="84">
        <f>SUM(D551:I551)</f>
        <v>0</v>
      </c>
      <c r="D551" s="13">
        <v>0</v>
      </c>
      <c r="E551" s="13">
        <v>0</v>
      </c>
      <c r="F551" s="13">
        <v>0</v>
      </c>
      <c r="G551" s="13">
        <v>0</v>
      </c>
      <c r="H551" s="13">
        <v>0</v>
      </c>
      <c r="I551" s="13">
        <v>0</v>
      </c>
      <c r="J551" s="84">
        <f>SUM(K551:S551)</f>
        <v>2.5</v>
      </c>
      <c r="K551" s="13">
        <v>0</v>
      </c>
      <c r="L551" s="13">
        <v>0</v>
      </c>
      <c r="M551">
        <v>0</v>
      </c>
      <c r="N551">
        <v>0</v>
      </c>
      <c r="O551">
        <v>2.5</v>
      </c>
      <c r="P551">
        <v>0</v>
      </c>
      <c r="Q551">
        <v>0</v>
      </c>
      <c r="R551">
        <v>0</v>
      </c>
      <c r="S551">
        <v>0</v>
      </c>
      <c r="T551" s="84">
        <f>SUM(U551:AC551)</f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 s="84">
        <v>0</v>
      </c>
      <c r="AE551" s="89">
        <f>SUM(C551,J551,T551,AD551,)</f>
        <v>2.5</v>
      </c>
    </row>
    <row r="552">
      <c r="A552" s="61" t="str">
        <f>DATA!A551</f>
        <v>VŠMU (VSMU)</v>
      </c>
      <c r="B552" s="97" t="str">
        <f>DATA!C551&amp;" - "&amp;DATA!B551</f>
        <v>Spevák - sólista - ZN2</v>
      </c>
      <c r="C552" s="84">
        <f>SUM(D552:I552)</f>
        <v>0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84">
        <f>SUM(K552:S552)</f>
        <v>0.5</v>
      </c>
      <c r="K552" s="13">
        <v>0</v>
      </c>
      <c r="L552" s="13">
        <v>0</v>
      </c>
      <c r="M552">
        <v>0</v>
      </c>
      <c r="N552">
        <v>0</v>
      </c>
      <c r="O552">
        <v>0.5</v>
      </c>
      <c r="P552">
        <v>0</v>
      </c>
      <c r="Q552">
        <v>0</v>
      </c>
      <c r="R552">
        <v>0</v>
      </c>
      <c r="S552">
        <v>0</v>
      </c>
      <c r="T552" s="84">
        <f>SUM(U552:AC552)</f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 s="84">
        <v>0</v>
      </c>
      <c r="AE552" s="89">
        <f>SUM(C552,J552,T552,AD552,)</f>
        <v>0.5</v>
      </c>
    </row>
    <row r="553">
      <c r="A553" s="61" t="str">
        <f>DATA!A552</f>
        <v>VŠMU (VSMU)</v>
      </c>
      <c r="B553" s="97" t="str">
        <f>DATA!C552&amp;" - "&amp;DATA!B552</f>
        <v>Autor hudby - ZN3</v>
      </c>
      <c r="C553" s="84">
        <f>SUM(D553:I553)</f>
        <v>0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84">
        <f>SUM(K553:S553)</f>
        <v>1</v>
      </c>
      <c r="K553" s="13">
        <v>0</v>
      </c>
      <c r="L553" s="13">
        <v>0</v>
      </c>
      <c r="M553">
        <v>0</v>
      </c>
      <c r="N553">
        <v>0</v>
      </c>
      <c r="O553">
        <v>0</v>
      </c>
      <c r="P553">
        <v>1</v>
      </c>
      <c r="Q553">
        <v>0</v>
      </c>
      <c r="R553">
        <v>0</v>
      </c>
      <c r="S553">
        <v>0</v>
      </c>
      <c r="T553" s="84">
        <f>SUM(U553:AC553)</f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 s="84">
        <v>0</v>
      </c>
      <c r="AE553" s="89">
        <f>SUM(C553,J553,T553,AD553,)</f>
        <v>1</v>
      </c>
    </row>
    <row r="554">
      <c r="A554" s="61" t="str">
        <f>DATA!A553</f>
        <v>VŠMU (VSMU)</v>
      </c>
      <c r="B554" s="97" t="str">
        <f>DATA!C553&amp;" - "&amp;DATA!B553</f>
        <v>Dirigent - ZN3</v>
      </c>
      <c r="C554" s="84">
        <f>SUM(D554:I554)</f>
        <v>0</v>
      </c>
      <c r="D554" s="13">
        <v>0</v>
      </c>
      <c r="E554" s="13">
        <v>0</v>
      </c>
      <c r="F554" s="13">
        <v>0</v>
      </c>
      <c r="G554" s="13">
        <v>0</v>
      </c>
      <c r="H554" s="13">
        <v>0</v>
      </c>
      <c r="I554" s="13">
        <v>0</v>
      </c>
      <c r="J554" s="84">
        <f>SUM(K554:S554)</f>
        <v>4</v>
      </c>
      <c r="K554" s="13">
        <v>0</v>
      </c>
      <c r="L554" s="13">
        <v>0</v>
      </c>
      <c r="M554">
        <v>0</v>
      </c>
      <c r="N554">
        <v>0</v>
      </c>
      <c r="O554">
        <v>0</v>
      </c>
      <c r="P554">
        <v>4</v>
      </c>
      <c r="Q554">
        <v>0</v>
      </c>
      <c r="R554">
        <v>0</v>
      </c>
      <c r="S554">
        <v>0</v>
      </c>
      <c r="T554" s="84">
        <f>SUM(U554:AC554)</f>
        <v>0</v>
      </c>
      <c r="U554">
        <v>0</v>
      </c>
      <c r="V554">
        <v>0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 s="84">
        <v>0</v>
      </c>
      <c r="AE554" s="89">
        <f>SUM(C554,J554,T554,AD554,)</f>
        <v>4</v>
      </c>
    </row>
    <row r="555">
      <c r="A555" s="61" t="str">
        <f>DATA!A554</f>
        <v>VŠMU (VSMU)</v>
      </c>
      <c r="B555" s="97" t="str">
        <f>DATA!C554&amp;" - "&amp;DATA!B554</f>
        <v>Inštrumentalista - ZN3</v>
      </c>
      <c r="C555" s="84">
        <f>SUM(D555:I555)</f>
        <v>0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  <c r="I555" s="13">
        <v>0</v>
      </c>
      <c r="J555" s="84">
        <f>SUM(K555:S555)</f>
        <v>0.25</v>
      </c>
      <c r="K555" s="13">
        <v>0</v>
      </c>
      <c r="L555" s="13">
        <v>0</v>
      </c>
      <c r="M555">
        <v>0</v>
      </c>
      <c r="N555">
        <v>0</v>
      </c>
      <c r="O555">
        <v>0</v>
      </c>
      <c r="P555">
        <v>0.25</v>
      </c>
      <c r="Q555">
        <v>0</v>
      </c>
      <c r="R555">
        <v>0</v>
      </c>
      <c r="S555">
        <v>0</v>
      </c>
      <c r="T555" s="84">
        <f>SUM(U555:AC555)</f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 s="84">
        <v>0</v>
      </c>
      <c r="AE555" s="89">
        <f>SUM(C555,J555,T555,AD555,)</f>
        <v>0.25</v>
      </c>
    </row>
    <row r="556">
      <c r="A556" s="61" t="str">
        <f>DATA!A555</f>
        <v>VŠMU (VSMU)</v>
      </c>
      <c r="B556" s="97" t="str">
        <f>DATA!C555&amp;" - "&amp;DATA!B555</f>
        <v>Inštrumentalista - sólista - ZN3</v>
      </c>
      <c r="C556" s="84">
        <f>SUM(D556:I556)</f>
        <v>0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  <c r="I556" s="13">
        <v>0</v>
      </c>
      <c r="J556" s="84">
        <f>SUM(K556:S556)</f>
        <v>9.66667</v>
      </c>
      <c r="K556" s="13">
        <v>0</v>
      </c>
      <c r="L556" s="13">
        <v>0</v>
      </c>
      <c r="M556">
        <v>0</v>
      </c>
      <c r="N556">
        <v>0</v>
      </c>
      <c r="O556">
        <v>0</v>
      </c>
      <c r="P556">
        <v>9.66667</v>
      </c>
      <c r="Q556">
        <v>0</v>
      </c>
      <c r="R556">
        <v>0</v>
      </c>
      <c r="S556">
        <v>0</v>
      </c>
      <c r="T556" s="84">
        <f>SUM(U556:AC556)</f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 s="84">
        <v>0</v>
      </c>
      <c r="AE556" s="89">
        <f>SUM(C556,J556,T556,AD556,)</f>
        <v>9.66667</v>
      </c>
    </row>
    <row r="557">
      <c r="A557" s="61" t="str">
        <f>DATA!A556</f>
        <v>VŠMU (VSMU)</v>
      </c>
      <c r="B557" s="97" t="str">
        <f>DATA!C556&amp;" - "&amp;DATA!B556</f>
        <v>Spevák - ZN3</v>
      </c>
      <c r="C557" s="84">
        <f>SUM(D557:I557)</f>
        <v>0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  <c r="I557" s="13">
        <v>0</v>
      </c>
      <c r="J557" s="84">
        <f>SUM(K557:S557)</f>
        <v>0.01</v>
      </c>
      <c r="K557" s="13">
        <v>0</v>
      </c>
      <c r="L557" s="13">
        <v>0</v>
      </c>
      <c r="M557">
        <v>0</v>
      </c>
      <c r="N557">
        <v>0</v>
      </c>
      <c r="O557">
        <v>0</v>
      </c>
      <c r="P557">
        <v>0.01</v>
      </c>
      <c r="Q557">
        <v>0</v>
      </c>
      <c r="R557">
        <v>0</v>
      </c>
      <c r="S557">
        <v>0</v>
      </c>
      <c r="T557" s="84">
        <f>SUM(U557:AC557)</f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 s="84">
        <v>0</v>
      </c>
      <c r="AE557" s="89">
        <f>SUM(C557,J557,T557,AD557,)</f>
        <v>0.01</v>
      </c>
    </row>
    <row r="558">
      <c r="A558" s="61" t="str">
        <f>DATA!A557</f>
        <v>VŠMU (VSMU)</v>
      </c>
      <c r="B558" s="97" t="str">
        <f>DATA!C557&amp;" - "&amp;DATA!B557</f>
        <v>Spevák - sólista - ZN3</v>
      </c>
      <c r="C558" s="84">
        <f>SUM(D558:I558)</f>
        <v>0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  <c r="I558" s="13">
        <v>0</v>
      </c>
      <c r="J558" s="84">
        <f>SUM(K558:S558)</f>
        <v>1.04285</v>
      </c>
      <c r="K558" s="13">
        <v>0</v>
      </c>
      <c r="L558" s="13">
        <v>0</v>
      </c>
      <c r="M558">
        <v>0</v>
      </c>
      <c r="N558">
        <v>0</v>
      </c>
      <c r="O558">
        <v>0</v>
      </c>
      <c r="P558">
        <v>1.04285</v>
      </c>
      <c r="Q558">
        <v>0</v>
      </c>
      <c r="R558">
        <v>0</v>
      </c>
      <c r="S558">
        <v>0</v>
      </c>
      <c r="T558" s="84">
        <f>SUM(U558:AC558)</f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 s="84">
        <v>0</v>
      </c>
      <c r="AE558" s="89">
        <f>SUM(C558,J558,T558,AD558,)</f>
        <v>1.04285</v>
      </c>
    </row>
    <row r="559">
      <c r="A559" s="61" t="str">
        <f>DATA!A558</f>
        <v>VŠMU (VSMU)</v>
      </c>
      <c r="B559" s="97" t="str">
        <f>DATA!C558&amp;" - "&amp;DATA!B558</f>
        <v>Zbormajster - ZN3</v>
      </c>
      <c r="C559" s="84">
        <f>SUM(D559:I559)</f>
        <v>0</v>
      </c>
      <c r="D559" s="13">
        <v>0</v>
      </c>
      <c r="E559" s="13">
        <v>0</v>
      </c>
      <c r="F559" s="13">
        <v>0</v>
      </c>
      <c r="G559" s="13">
        <v>0</v>
      </c>
      <c r="H559" s="13">
        <v>0</v>
      </c>
      <c r="I559" s="13">
        <v>0</v>
      </c>
      <c r="J559" s="84">
        <f>SUM(K559:S559)</f>
        <v>1</v>
      </c>
      <c r="K559" s="13">
        <v>0</v>
      </c>
      <c r="L559" s="13">
        <v>0</v>
      </c>
      <c r="M559">
        <v>0</v>
      </c>
      <c r="N559">
        <v>0</v>
      </c>
      <c r="O559">
        <v>0</v>
      </c>
      <c r="P559">
        <v>1</v>
      </c>
      <c r="Q559">
        <v>0</v>
      </c>
      <c r="R559">
        <v>0</v>
      </c>
      <c r="S559">
        <v>0</v>
      </c>
      <c r="T559" s="84">
        <f>SUM(U559:AC559)</f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 s="84">
        <v>0</v>
      </c>
      <c r="AE559" s="89">
        <f>SUM(C559,J559,T559,AD559,)</f>
        <v>1</v>
      </c>
    </row>
    <row r="560">
      <c r="A560" s="61" t="str">
        <f>DATA!A559</f>
        <v>VŠVU (VŠVU)</v>
      </c>
      <c r="B560" s="97" t="str">
        <f>DATA!C559&amp;" - "&amp;DATA!B559</f>
        <v>Autor 3D modelov - EM1</v>
      </c>
      <c r="C560" s="84">
        <f>SUM(D560:I560)</f>
        <v>1</v>
      </c>
      <c r="D560" s="13">
        <v>1</v>
      </c>
      <c r="E560" s="13">
        <v>0</v>
      </c>
      <c r="F560" s="13">
        <v>0</v>
      </c>
      <c r="G560" s="13">
        <v>0</v>
      </c>
      <c r="H560" s="13">
        <v>0</v>
      </c>
      <c r="I560" s="13">
        <v>0</v>
      </c>
      <c r="J560" s="84">
        <f>SUM(K560:S560)</f>
        <v>0</v>
      </c>
      <c r="K560" s="13">
        <v>0</v>
      </c>
      <c r="L560" s="13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 s="84">
        <f>SUM(U560:AC560)</f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 s="84">
        <v>0</v>
      </c>
      <c r="AE560" s="89">
        <f>SUM(C560,J560,T560,AD560,)</f>
        <v>1</v>
      </c>
    </row>
    <row r="561">
      <c r="A561" s="61" t="str">
        <f>DATA!A560</f>
        <v>VŠVU (VŠVU)</v>
      </c>
      <c r="B561" s="97" t="str">
        <f>DATA!C560&amp;" - "&amp;DATA!B560</f>
        <v>Dizajnér - EM1</v>
      </c>
      <c r="C561" s="84">
        <f>SUM(D561:I561)</f>
        <v>16.5</v>
      </c>
      <c r="D561" s="13">
        <v>16.5</v>
      </c>
      <c r="E561" s="13">
        <v>0</v>
      </c>
      <c r="F561" s="13">
        <v>0</v>
      </c>
      <c r="G561" s="13">
        <v>0</v>
      </c>
      <c r="H561" s="13">
        <v>0</v>
      </c>
      <c r="I561" s="13">
        <v>0</v>
      </c>
      <c r="J561" s="84">
        <f>SUM(K561:S561)</f>
        <v>0</v>
      </c>
      <c r="K561" s="13">
        <v>0</v>
      </c>
      <c r="L561" s="13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 s="84">
        <f>SUM(U561:AC561)</f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 s="84">
        <v>0</v>
      </c>
      <c r="AE561" s="89">
        <f>SUM(C561,J561,T561,AD561,)</f>
        <v>16.5</v>
      </c>
    </row>
    <row r="562">
      <c r="A562" s="61" t="str">
        <f>DATA!A561</f>
        <v>VŠVU (VŠVU)</v>
      </c>
      <c r="B562" s="97" t="str">
        <f>DATA!C561&amp;" - "&amp;DATA!B561</f>
        <v>Kurátor výstavy - EM1</v>
      </c>
      <c r="C562" s="84">
        <f>SUM(D562:I562)</f>
        <v>3</v>
      </c>
      <c r="D562" s="13">
        <v>3</v>
      </c>
      <c r="E562" s="13">
        <v>0</v>
      </c>
      <c r="F562" s="13">
        <v>0</v>
      </c>
      <c r="G562" s="13">
        <v>0</v>
      </c>
      <c r="H562" s="13">
        <v>0</v>
      </c>
      <c r="I562" s="13">
        <v>0</v>
      </c>
      <c r="J562" s="84">
        <f>SUM(K562:S562)</f>
        <v>0</v>
      </c>
      <c r="K562" s="13">
        <v>0</v>
      </c>
      <c r="L562" s="13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 s="84">
        <f>SUM(U562:AC562)</f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 s="84">
        <v>0</v>
      </c>
      <c r="AE562" s="89">
        <f>SUM(C562,J562,T562,AD562,)</f>
        <v>3</v>
      </c>
    </row>
    <row r="563">
      <c r="A563" s="61" t="str">
        <f>DATA!A562</f>
        <v>VŠVU (VŠVU)</v>
      </c>
      <c r="B563" s="97" t="str">
        <f>DATA!C562&amp;" - "&amp;DATA!B562</f>
        <v>Výtvarník - EM1</v>
      </c>
      <c r="C563" s="84">
        <f>SUM(D563:I563)</f>
        <v>9.25</v>
      </c>
      <c r="D563" s="13">
        <v>9.25</v>
      </c>
      <c r="E563" s="13">
        <v>0</v>
      </c>
      <c r="F563" s="13">
        <v>0</v>
      </c>
      <c r="G563" s="13">
        <v>0</v>
      </c>
      <c r="H563" s="13">
        <v>0</v>
      </c>
      <c r="I563" s="13">
        <v>0</v>
      </c>
      <c r="J563" s="84">
        <f>SUM(K563:S563)</f>
        <v>0</v>
      </c>
      <c r="K563" s="13">
        <v>0</v>
      </c>
      <c r="L563" s="1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 s="84">
        <f>SUM(U563:AC563)</f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 s="84">
        <v>0</v>
      </c>
      <c r="AE563" s="89">
        <f>SUM(C563,J563,T563,AD563,)</f>
        <v>9.25</v>
      </c>
    </row>
    <row r="564">
      <c r="A564" s="61" t="str">
        <f>DATA!A563</f>
        <v>VŠVU (VŠVU)</v>
      </c>
      <c r="B564" s="97" t="str">
        <f>DATA!C563&amp;" - "&amp;DATA!B563</f>
        <v>Autor 3D modelov - EM2</v>
      </c>
      <c r="C564" s="84">
        <f>SUM(D564:I564)</f>
        <v>1</v>
      </c>
      <c r="D564" s="13">
        <v>0</v>
      </c>
      <c r="E564" s="13">
        <v>1</v>
      </c>
      <c r="F564" s="13">
        <v>0</v>
      </c>
      <c r="G564" s="13">
        <v>0</v>
      </c>
      <c r="H564" s="13">
        <v>0</v>
      </c>
      <c r="I564" s="13">
        <v>0</v>
      </c>
      <c r="J564" s="84">
        <f>SUM(K564:S564)</f>
        <v>0</v>
      </c>
      <c r="K564" s="13">
        <v>0</v>
      </c>
      <c r="L564" s="13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 s="84">
        <f>SUM(U564:AC564)</f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 s="84">
        <v>0</v>
      </c>
      <c r="AE564" s="89">
        <f>SUM(C564,J564,T564,AD564,)</f>
        <v>1</v>
      </c>
    </row>
    <row r="565">
      <c r="A565" s="61" t="str">
        <f>DATA!A564</f>
        <v>VŠVU (VŠVU)</v>
      </c>
      <c r="B565" s="97" t="str">
        <f>DATA!C564&amp;" - "&amp;DATA!B564</f>
        <v>Dizajnér - EM2</v>
      </c>
      <c r="C565" s="84">
        <f>SUM(D565:I565)</f>
        <v>18</v>
      </c>
      <c r="D565" s="13">
        <v>0</v>
      </c>
      <c r="E565" s="13">
        <v>18</v>
      </c>
      <c r="F565" s="13">
        <v>0</v>
      </c>
      <c r="G565" s="13">
        <v>0</v>
      </c>
      <c r="H565" s="13">
        <v>0</v>
      </c>
      <c r="I565" s="13">
        <v>0</v>
      </c>
      <c r="J565" s="84">
        <f>SUM(K565:S565)</f>
        <v>0</v>
      </c>
      <c r="K565" s="13">
        <v>0</v>
      </c>
      <c r="L565" s="13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 s="84">
        <f>SUM(U565:AC565)</f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 s="84">
        <v>0</v>
      </c>
      <c r="AE565" s="89">
        <f>SUM(C565,J565,T565,AD565,)</f>
        <v>18</v>
      </c>
    </row>
    <row r="566">
      <c r="A566" s="61" t="str">
        <f>DATA!A565</f>
        <v>VŠVU (VŠVU)</v>
      </c>
      <c r="B566" s="97" t="str">
        <f>DATA!C565&amp;" - "&amp;DATA!B565</f>
        <v>Výtvarník - EM2</v>
      </c>
      <c r="C566" s="84">
        <f>SUM(D566:I566)</f>
        <v>17</v>
      </c>
      <c r="D566" s="13">
        <v>0</v>
      </c>
      <c r="E566" s="13">
        <v>17</v>
      </c>
      <c r="F566" s="13">
        <v>0</v>
      </c>
      <c r="G566" s="13">
        <v>0</v>
      </c>
      <c r="H566" s="13">
        <v>0</v>
      </c>
      <c r="I566" s="13">
        <v>0</v>
      </c>
      <c r="J566" s="84">
        <f>SUM(K566:S566)</f>
        <v>0</v>
      </c>
      <c r="K566" s="13">
        <v>0</v>
      </c>
      <c r="L566" s="13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 s="84">
        <f>SUM(U566:AC566)</f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 s="84">
        <v>0</v>
      </c>
      <c r="AE566" s="89">
        <f>SUM(C566,J566,T566,AD566,)</f>
        <v>17</v>
      </c>
    </row>
    <row r="567">
      <c r="A567" s="61" t="str">
        <f>DATA!A566</f>
        <v>VŠVU (VŠVU)</v>
      </c>
      <c r="B567" s="97" t="str">
        <f>DATA!C566&amp;" - "&amp;DATA!B566</f>
        <v>Dizajnér - EM3</v>
      </c>
      <c r="C567" s="84">
        <f>SUM(D567:I567)</f>
        <v>8</v>
      </c>
      <c r="D567" s="13">
        <v>0</v>
      </c>
      <c r="E567" s="13">
        <v>0</v>
      </c>
      <c r="F567" s="13">
        <v>8</v>
      </c>
      <c r="G567" s="13">
        <v>0</v>
      </c>
      <c r="H567" s="13">
        <v>0</v>
      </c>
      <c r="I567" s="13">
        <v>0</v>
      </c>
      <c r="J567" s="84">
        <f>SUM(K567:S567)</f>
        <v>0</v>
      </c>
      <c r="K567" s="13">
        <v>0</v>
      </c>
      <c r="L567" s="13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 s="84">
        <f>SUM(U567:AC567)</f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 s="84">
        <v>0</v>
      </c>
      <c r="AE567" s="89">
        <f>SUM(C567,J567,T567,AD567,)</f>
        <v>8</v>
      </c>
    </row>
    <row r="568">
      <c r="A568" s="61" t="str">
        <f>DATA!A567</f>
        <v>VŠVU (VŠVU)</v>
      </c>
      <c r="B568" s="97" t="str">
        <f>DATA!C567&amp;" - "&amp;DATA!B567</f>
        <v>Kurátor výstavy - EM3</v>
      </c>
      <c r="C568" s="84">
        <f>SUM(D568:I568)</f>
        <v>0.5</v>
      </c>
      <c r="D568" s="13">
        <v>0</v>
      </c>
      <c r="E568" s="13">
        <v>0</v>
      </c>
      <c r="F568" s="13">
        <v>0.5</v>
      </c>
      <c r="G568" s="13">
        <v>0</v>
      </c>
      <c r="H568" s="13">
        <v>0</v>
      </c>
      <c r="I568" s="13">
        <v>0</v>
      </c>
      <c r="J568" s="84">
        <f>SUM(K568:S568)</f>
        <v>0</v>
      </c>
      <c r="K568" s="13">
        <v>0</v>
      </c>
      <c r="L568" s="13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 s="84">
        <f>SUM(U568:AC568)</f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 s="84">
        <v>0</v>
      </c>
      <c r="AE568" s="89">
        <f>SUM(C568,J568,T568,AD568,)</f>
        <v>0.5</v>
      </c>
    </row>
    <row r="569">
      <c r="A569" s="61" t="str">
        <f>DATA!A568</f>
        <v>VŠVU (VŠVU)</v>
      </c>
      <c r="B569" s="97" t="str">
        <f>DATA!C568&amp;" - "&amp;DATA!B568</f>
        <v>Výtvarník - EM3</v>
      </c>
      <c r="C569" s="84">
        <f>SUM(D569:I569)</f>
        <v>4</v>
      </c>
      <c r="D569" s="13">
        <v>0</v>
      </c>
      <c r="E569" s="13">
        <v>0</v>
      </c>
      <c r="F569" s="13">
        <v>4</v>
      </c>
      <c r="G569" s="13">
        <v>0</v>
      </c>
      <c r="H569" s="13">
        <v>0</v>
      </c>
      <c r="I569" s="13">
        <v>0</v>
      </c>
      <c r="J569" s="84">
        <f>SUM(K569:S569)</f>
        <v>0</v>
      </c>
      <c r="K569" s="13">
        <v>0</v>
      </c>
      <c r="L569" s="13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 s="84">
        <f>SUM(U569:AC569)</f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 s="84">
        <v>0</v>
      </c>
      <c r="AE569" s="89">
        <f>SUM(C569,J569,T569,AD569,)</f>
        <v>4</v>
      </c>
    </row>
    <row r="570">
      <c r="A570" s="61" t="str">
        <f>DATA!A569</f>
        <v>VŠVU (VŠVU)</v>
      </c>
      <c r="B570" s="97" t="str">
        <f>DATA!C569&amp;" - "&amp;DATA!B569</f>
        <v>Architekt - EN1</v>
      </c>
      <c r="C570" s="84">
        <f>SUM(D570:I570)</f>
        <v>0.5</v>
      </c>
      <c r="D570" s="13">
        <v>0</v>
      </c>
      <c r="E570" s="13">
        <v>0</v>
      </c>
      <c r="F570" s="13">
        <v>0</v>
      </c>
      <c r="G570" s="13">
        <v>0.5</v>
      </c>
      <c r="H570" s="13">
        <v>0</v>
      </c>
      <c r="I570" s="13">
        <v>0</v>
      </c>
      <c r="J570" s="84">
        <f>SUM(K570:S570)</f>
        <v>0</v>
      </c>
      <c r="K570" s="13">
        <v>0</v>
      </c>
      <c r="L570" s="13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 s="84">
        <f>SUM(U570:AC570)</f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 s="84">
        <v>0</v>
      </c>
      <c r="AE570" s="89">
        <f>SUM(C570,J570,T570,AD570,)</f>
        <v>0.5</v>
      </c>
    </row>
    <row r="571">
      <c r="A571" s="61" t="str">
        <f>DATA!A570</f>
        <v>VŠVU (VŠVU)</v>
      </c>
      <c r="B571" s="97" t="str">
        <f>DATA!C570&amp;" - "&amp;DATA!B570</f>
        <v>Výtvarník - EN1</v>
      </c>
      <c r="C571" s="84">
        <f>SUM(D571:I571)</f>
        <v>3.45</v>
      </c>
      <c r="D571" s="13">
        <v>0</v>
      </c>
      <c r="E571" s="13">
        <v>0</v>
      </c>
      <c r="F571" s="13">
        <v>0</v>
      </c>
      <c r="G571" s="13">
        <v>3.45</v>
      </c>
      <c r="H571" s="13">
        <v>0</v>
      </c>
      <c r="I571" s="13">
        <v>0</v>
      </c>
      <c r="J571" s="84">
        <f>SUM(K571:S571)</f>
        <v>0</v>
      </c>
      <c r="K571" s="13">
        <v>0</v>
      </c>
      <c r="L571" s="13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 s="84">
        <f>SUM(U571:AC571)</f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 s="84">
        <v>0</v>
      </c>
      <c r="AE571" s="89">
        <f>SUM(C571,J571,T571,AD571,)</f>
        <v>3.45</v>
      </c>
    </row>
    <row r="572">
      <c r="A572" s="61" t="str">
        <f>DATA!A571</f>
        <v>VŠVU (VŠVU)</v>
      </c>
      <c r="B572" s="97" t="str">
        <f>DATA!C571&amp;" - "&amp;DATA!B571</f>
        <v>Kurátor výstavy - EN2</v>
      </c>
      <c r="C572" s="84">
        <f>SUM(D572:I572)</f>
        <v>0.5</v>
      </c>
      <c r="D572" s="13">
        <v>0</v>
      </c>
      <c r="E572" s="13">
        <v>0</v>
      </c>
      <c r="F572" s="13">
        <v>0</v>
      </c>
      <c r="G572" s="13">
        <v>0</v>
      </c>
      <c r="H572" s="13">
        <v>0.5</v>
      </c>
      <c r="I572" s="13">
        <v>0</v>
      </c>
      <c r="J572" s="84">
        <f>SUM(K572:S572)</f>
        <v>0</v>
      </c>
      <c r="K572" s="13">
        <v>0</v>
      </c>
      <c r="L572" s="13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 s="84">
        <f>SUM(U572:AC572)</f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 s="84">
        <v>0</v>
      </c>
      <c r="AE572" s="89">
        <f>SUM(C572,J572,T572,AD572,)</f>
        <v>0.5</v>
      </c>
    </row>
    <row r="573">
      <c r="A573" s="61" t="str">
        <f>DATA!A572</f>
        <v>VŠVU (VŠVU)</v>
      </c>
      <c r="B573" s="97" t="str">
        <f>DATA!C572&amp;" - "&amp;DATA!B572</f>
        <v>Reštaurátor - EN2</v>
      </c>
      <c r="C573" s="84">
        <f>SUM(D573:I573)</f>
        <v>3</v>
      </c>
      <c r="D573" s="13">
        <v>0</v>
      </c>
      <c r="E573" s="13">
        <v>0</v>
      </c>
      <c r="F573" s="13">
        <v>0</v>
      </c>
      <c r="G573" s="13">
        <v>0</v>
      </c>
      <c r="H573" s="13">
        <v>3</v>
      </c>
      <c r="I573" s="13">
        <v>0</v>
      </c>
      <c r="J573" s="84">
        <f>SUM(K573:S573)</f>
        <v>0</v>
      </c>
      <c r="K573" s="13">
        <v>0</v>
      </c>
      <c r="L573" s="1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 s="84">
        <f>SUM(U573:AC573)</f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 s="84">
        <v>0</v>
      </c>
      <c r="AE573" s="89">
        <f>SUM(C573,J573,T573,AD573,)</f>
        <v>3</v>
      </c>
    </row>
    <row r="574">
      <c r="A574" s="61" t="str">
        <f>DATA!A573</f>
        <v>VŠVU (VŠVU)</v>
      </c>
      <c r="B574" s="97" t="str">
        <f>DATA!C573&amp;" - "&amp;DATA!B573</f>
        <v>Výtvarník - EN2</v>
      </c>
      <c r="C574" s="84">
        <f>SUM(D574:I574)</f>
        <v>0.5</v>
      </c>
      <c r="D574" s="13">
        <v>0</v>
      </c>
      <c r="E574" s="13">
        <v>0</v>
      </c>
      <c r="F574" s="13">
        <v>0</v>
      </c>
      <c r="G574" s="13">
        <v>0</v>
      </c>
      <c r="H574" s="13">
        <v>0.5</v>
      </c>
      <c r="I574" s="13">
        <v>0</v>
      </c>
      <c r="J574" s="84">
        <f>SUM(K574:S574)</f>
        <v>0</v>
      </c>
      <c r="K574" s="13">
        <v>0</v>
      </c>
      <c r="L574" s="13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 s="84">
        <f>SUM(U574:AC574)</f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 s="84">
        <v>0</v>
      </c>
      <c r="AE574" s="89">
        <f>SUM(C574,J574,T574,AD574,)</f>
        <v>0.5</v>
      </c>
    </row>
    <row r="575">
      <c r="A575" s="61" t="str">
        <f>DATA!A574</f>
        <v>VŠVU (VŠVU)</v>
      </c>
      <c r="B575" s="97" t="str">
        <f>DATA!C574&amp;" - "&amp;DATA!B574</f>
        <v>Dizajnér - EN3</v>
      </c>
      <c r="C575" s="84">
        <f>SUM(D575:I575)</f>
        <v>1</v>
      </c>
      <c r="D575" s="13">
        <v>0</v>
      </c>
      <c r="E575" s="13">
        <v>0</v>
      </c>
      <c r="F575" s="13">
        <v>0</v>
      </c>
      <c r="G575" s="13">
        <v>0</v>
      </c>
      <c r="H575" s="13">
        <v>0</v>
      </c>
      <c r="I575" s="13">
        <v>1</v>
      </c>
      <c r="J575" s="84">
        <f>SUM(K575:S575)</f>
        <v>0</v>
      </c>
      <c r="K575" s="13">
        <v>0</v>
      </c>
      <c r="L575" s="13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 s="84">
        <f>SUM(U575:AC575)</f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 s="84">
        <v>0</v>
      </c>
      <c r="AE575" s="89">
        <f>SUM(C575,J575,T575,AD575,)</f>
        <v>1</v>
      </c>
    </row>
    <row r="576">
      <c r="A576" s="61" t="str">
        <f>DATA!A575</f>
        <v>VŠVU (VŠVU)</v>
      </c>
      <c r="B576" s="97" t="str">
        <f>DATA!C575&amp;" - "&amp;DATA!B575</f>
        <v>Výtvarník - EN3</v>
      </c>
      <c r="C576" s="84">
        <f>SUM(D576:I576)</f>
        <v>1.5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  <c r="I576" s="13">
        <v>1.5</v>
      </c>
      <c r="J576" s="84">
        <f>SUM(K576:S576)</f>
        <v>0</v>
      </c>
      <c r="K576" s="13">
        <v>0</v>
      </c>
      <c r="L576" s="13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 s="84">
        <f>SUM(U576:AC576)</f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 s="84">
        <v>0</v>
      </c>
      <c r="AE576" s="89">
        <f>SUM(C576,J576,T576,AD576,)</f>
        <v>1.5</v>
      </c>
    </row>
    <row r="577">
      <c r="A577" s="61" t="str">
        <f>DATA!A576</f>
        <v>VŠVU (VŠVU)</v>
      </c>
      <c r="B577" s="97" t="str">
        <f>DATA!C576&amp;" - "&amp;DATA!B576</f>
        <v>Dizajnér - I</v>
      </c>
      <c r="C577" s="84">
        <f>SUM(D577:I577)</f>
        <v>0</v>
      </c>
      <c r="D577" s="13">
        <v>0</v>
      </c>
      <c r="E577" s="13">
        <v>0</v>
      </c>
      <c r="F577" s="13">
        <v>0</v>
      </c>
      <c r="G577" s="13">
        <v>0</v>
      </c>
      <c r="H577" s="13">
        <v>0</v>
      </c>
      <c r="I577" s="13">
        <v>0</v>
      </c>
      <c r="J577" s="84">
        <f>SUM(K577:S577)</f>
        <v>0</v>
      </c>
      <c r="K577" s="13">
        <v>0</v>
      </c>
      <c r="L577" s="13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 s="84">
        <f>SUM(U577:AC577)</f>
        <v>0</v>
      </c>
      <c r="U577">
        <v>0</v>
      </c>
      <c r="V577">
        <v>0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 s="84">
        <v>1</v>
      </c>
      <c r="AE577" s="89">
        <f>SUM(C577,J577,T577,AD577,)</f>
        <v>1</v>
      </c>
    </row>
    <row r="578">
      <c r="A578" s="61" t="str">
        <f>DATA!A577</f>
        <v>VŠVU (VŠVU)</v>
      </c>
      <c r="B578" s="97" t="str">
        <f>DATA!C577&amp;" - "&amp;DATA!B577</f>
        <v>Reštaurátor - I</v>
      </c>
      <c r="C578" s="84">
        <f>SUM(D578:I578)</f>
        <v>0</v>
      </c>
      <c r="D578" s="13">
        <v>0</v>
      </c>
      <c r="E578" s="13">
        <v>0</v>
      </c>
      <c r="F578" s="13">
        <v>0</v>
      </c>
      <c r="G578" s="13">
        <v>0</v>
      </c>
      <c r="H578" s="13">
        <v>0</v>
      </c>
      <c r="I578" s="13">
        <v>0</v>
      </c>
      <c r="J578" s="84">
        <f>SUM(K578:S578)</f>
        <v>0</v>
      </c>
      <c r="K578" s="13">
        <v>0</v>
      </c>
      <c r="L578" s="13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 s="84">
        <f>SUM(U578:AC578)</f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 s="84">
        <v>1.95</v>
      </c>
      <c r="AE578" s="89">
        <f>SUM(C578,J578,T578,AD578,)</f>
        <v>1.95</v>
      </c>
    </row>
    <row r="579">
      <c r="A579" s="61" t="str">
        <f>DATA!A578</f>
        <v>VŠVU (VŠVU)</v>
      </c>
      <c r="B579" s="97" t="str">
        <f>DATA!C578&amp;" - "&amp;DATA!B578</f>
        <v>Výtvarník - I</v>
      </c>
      <c r="C579" s="84">
        <f>SUM(D579:I579)</f>
        <v>0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84">
        <f>SUM(K579:S579)</f>
        <v>0</v>
      </c>
      <c r="K579" s="13">
        <v>0</v>
      </c>
      <c r="L579" s="13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 s="84">
        <f>SUM(U579:AC579)</f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 s="84">
        <v>4</v>
      </c>
      <c r="AE579" s="89">
        <f>SUM(C579,J579,T579,AD579,)</f>
        <v>4</v>
      </c>
    </row>
    <row r="580">
      <c r="A580" s="61" t="str">
        <f>DATA!A579</f>
        <v>VŠVU (VŠVU)</v>
      </c>
      <c r="B580" s="97" t="str">
        <f>DATA!C579&amp;" - "&amp;DATA!B579</f>
        <v>Architekt - SM1</v>
      </c>
      <c r="C580" s="84">
        <f>SUM(D580:I580)</f>
        <v>0</v>
      </c>
      <c r="D580" s="13">
        <v>0</v>
      </c>
      <c r="E580" s="13">
        <v>0</v>
      </c>
      <c r="F580" s="13">
        <v>0</v>
      </c>
      <c r="G580" s="13">
        <v>0</v>
      </c>
      <c r="H580" s="13">
        <v>0</v>
      </c>
      <c r="I580" s="13">
        <v>0</v>
      </c>
      <c r="J580" s="84">
        <f>SUM(K580:S580)</f>
        <v>0</v>
      </c>
      <c r="K580" s="13">
        <v>0</v>
      </c>
      <c r="L580" s="13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 s="84">
        <f>SUM(U580:AC580)</f>
        <v>3.25</v>
      </c>
      <c r="U580">
        <v>3.25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 s="84">
        <v>0</v>
      </c>
      <c r="AE580" s="89">
        <f>SUM(C580,J580,T580,AD580,)</f>
        <v>3.25</v>
      </c>
    </row>
    <row r="581">
      <c r="A581" s="61" t="str">
        <f>DATA!A580</f>
        <v>VŠVU (VŠVU)</v>
      </c>
      <c r="B581" s="97" t="str">
        <f>DATA!C580&amp;" - "&amp;DATA!B580</f>
        <v>Dizajnér - SM1</v>
      </c>
      <c r="C581" s="84">
        <f>SUM(D581:I581)</f>
        <v>0</v>
      </c>
      <c r="D581" s="13">
        <v>0</v>
      </c>
      <c r="E581" s="13">
        <v>0</v>
      </c>
      <c r="F581" s="13">
        <v>0</v>
      </c>
      <c r="G581" s="13">
        <v>0</v>
      </c>
      <c r="H581" s="13">
        <v>0</v>
      </c>
      <c r="I581" s="13">
        <v>0</v>
      </c>
      <c r="J581" s="84">
        <f>SUM(K581:S581)</f>
        <v>0</v>
      </c>
      <c r="K581" s="13">
        <v>0</v>
      </c>
      <c r="L581" s="13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 s="84">
        <f>SUM(U581:AC581)</f>
        <v>15</v>
      </c>
      <c r="U581">
        <v>15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 s="84">
        <v>0</v>
      </c>
      <c r="AE581" s="89">
        <f>SUM(C581,J581,T581,AD581,)</f>
        <v>15</v>
      </c>
    </row>
    <row r="582">
      <c r="A582" s="61" t="str">
        <f>DATA!A581</f>
        <v>VŠVU (VŠVU)</v>
      </c>
      <c r="B582" s="97" t="str">
        <f>DATA!C581&amp;" - "&amp;DATA!B581</f>
        <v>Kurátor výstavy - SM1</v>
      </c>
      <c r="C582" s="84">
        <f>SUM(D582:I582)</f>
        <v>0</v>
      </c>
      <c r="D582" s="13">
        <v>0</v>
      </c>
      <c r="E582" s="13">
        <v>0</v>
      </c>
      <c r="F582" s="13">
        <v>0</v>
      </c>
      <c r="G582" s="13">
        <v>0</v>
      </c>
      <c r="H582" s="13">
        <v>0</v>
      </c>
      <c r="I582" s="13">
        <v>0</v>
      </c>
      <c r="J582" s="84">
        <f>SUM(K582:S582)</f>
        <v>0</v>
      </c>
      <c r="K582" s="13">
        <v>0</v>
      </c>
      <c r="L582" s="13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 s="84">
        <f>SUM(U582:AC582)</f>
        <v>3.08334</v>
      </c>
      <c r="U582">
        <v>3.08334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 s="84">
        <v>0</v>
      </c>
      <c r="AE582" s="89">
        <f>SUM(C582,J582,T582,AD582,)</f>
        <v>3.08334</v>
      </c>
    </row>
    <row r="583">
      <c r="A583" s="61" t="str">
        <f>DATA!A582</f>
        <v>VŠVU (VŠVU)</v>
      </c>
      <c r="B583" s="97" t="str">
        <f>DATA!C582&amp;" - "&amp;DATA!B582</f>
        <v>Výtvarník - SM1</v>
      </c>
      <c r="C583" s="84">
        <f>SUM(D583:I583)</f>
        <v>0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  <c r="I583" s="13">
        <v>0</v>
      </c>
      <c r="J583" s="84">
        <f>SUM(K583:S583)</f>
        <v>0</v>
      </c>
      <c r="K583" s="13">
        <v>0</v>
      </c>
      <c r="L583" s="1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 s="84">
        <f>SUM(U583:AC583)</f>
        <v>58.8</v>
      </c>
      <c r="U583">
        <v>58.8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 s="84">
        <v>0</v>
      </c>
      <c r="AE583" s="89">
        <f>SUM(C583,J583,T583,AD583,)</f>
        <v>58.8</v>
      </c>
    </row>
    <row r="584">
      <c r="A584" s="61" t="str">
        <f>DATA!A583</f>
        <v>VŠVU (VŠVU)</v>
      </c>
      <c r="B584" s="97" t="str">
        <f>DATA!C583&amp;" - "&amp;DATA!B583</f>
        <v>Architekt - SM2</v>
      </c>
      <c r="C584" s="84">
        <f>SUM(D584:I584)</f>
        <v>0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3">
        <v>0</v>
      </c>
      <c r="J584" s="84">
        <f>SUM(K584:S584)</f>
        <v>0</v>
      </c>
      <c r="K584" s="13">
        <v>0</v>
      </c>
      <c r="L584" s="13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 s="84">
        <f>SUM(U584:AC584)</f>
        <v>0.15</v>
      </c>
      <c r="U584">
        <v>0</v>
      </c>
      <c r="V584">
        <v>0.15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 s="84">
        <v>0</v>
      </c>
      <c r="AE584" s="89">
        <f>SUM(C584,J584,T584,AD584,)</f>
        <v>0.15</v>
      </c>
    </row>
    <row r="585">
      <c r="A585" s="61" t="str">
        <f>DATA!A584</f>
        <v>VŠVU (VŠVU)</v>
      </c>
      <c r="B585" s="97" t="str">
        <f>DATA!C584&amp;" - "&amp;DATA!B584</f>
        <v>Autor svetelného dizajnu - SM2</v>
      </c>
      <c r="C585" s="84">
        <f>SUM(D585:I585)</f>
        <v>0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84">
        <f>SUM(K585:S585)</f>
        <v>0</v>
      </c>
      <c r="K585" s="13">
        <v>0</v>
      </c>
      <c r="L585" s="13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 s="84">
        <f>SUM(U585:AC585)</f>
        <v>2</v>
      </c>
      <c r="U585">
        <v>0</v>
      </c>
      <c r="V585">
        <v>2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 s="84">
        <v>0</v>
      </c>
      <c r="AE585" s="89">
        <f>SUM(C585,J585,T585,AD585,)</f>
        <v>2</v>
      </c>
    </row>
    <row r="586">
      <c r="A586" s="61" t="str">
        <f>DATA!A585</f>
        <v>VŠVU (VŠVU)</v>
      </c>
      <c r="B586" s="97" t="str">
        <f>DATA!C585&amp;" - "&amp;DATA!B585</f>
        <v>Dizajnér - SM2</v>
      </c>
      <c r="C586" s="84">
        <f>SUM(D586:I586)</f>
        <v>0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  <c r="I586" s="13">
        <v>0</v>
      </c>
      <c r="J586" s="84">
        <f>SUM(K586:S586)</f>
        <v>0</v>
      </c>
      <c r="K586" s="13">
        <v>0</v>
      </c>
      <c r="L586" s="13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 s="84">
        <f>SUM(U586:AC586)</f>
        <v>19.4</v>
      </c>
      <c r="U586">
        <v>0</v>
      </c>
      <c r="V586">
        <v>19.4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 s="84">
        <v>0</v>
      </c>
      <c r="AE586" s="89">
        <f>SUM(C586,J586,T586,AD586,)</f>
        <v>19.4</v>
      </c>
    </row>
    <row r="587">
      <c r="A587" s="61" t="str">
        <f>DATA!A586</f>
        <v>VŠVU (VŠVU)</v>
      </c>
      <c r="B587" s="97" t="str">
        <f>DATA!C586&amp;" - "&amp;DATA!B586</f>
        <v>Kurátor výstavy - SM2</v>
      </c>
      <c r="C587" s="84">
        <f>SUM(D587:I587)</f>
        <v>0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  <c r="I587" s="13">
        <v>0</v>
      </c>
      <c r="J587" s="84">
        <f>SUM(K587:S587)</f>
        <v>0</v>
      </c>
      <c r="K587" s="13">
        <v>0</v>
      </c>
      <c r="L587" s="13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 s="84">
        <f>SUM(U587:AC587)</f>
        <v>4</v>
      </c>
      <c r="U587">
        <v>0</v>
      </c>
      <c r="V587">
        <v>4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 s="84">
        <v>0</v>
      </c>
      <c r="AE587" s="89">
        <f>SUM(C587,J587,T587,AD587,)</f>
        <v>4</v>
      </c>
    </row>
    <row r="588">
      <c r="A588" s="61" t="str">
        <f>DATA!A587</f>
        <v>VŠVU (VŠVU)</v>
      </c>
      <c r="B588" s="97" t="str">
        <f>DATA!C587&amp;" - "&amp;DATA!B587</f>
        <v>Výtvarník - SM2</v>
      </c>
      <c r="C588" s="84">
        <f>SUM(D588:I588)</f>
        <v>0</v>
      </c>
      <c r="D588" s="13">
        <v>0</v>
      </c>
      <c r="E588" s="13">
        <v>0</v>
      </c>
      <c r="F588" s="13">
        <v>0</v>
      </c>
      <c r="G588" s="13">
        <v>0</v>
      </c>
      <c r="H588" s="13">
        <v>0</v>
      </c>
      <c r="I588" s="13">
        <v>0</v>
      </c>
      <c r="J588" s="84">
        <f>SUM(K588:S588)</f>
        <v>0</v>
      </c>
      <c r="K588" s="13">
        <v>0</v>
      </c>
      <c r="L588" s="13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 s="84">
        <f>SUM(U588:AC588)</f>
        <v>65.5</v>
      </c>
      <c r="U588">
        <v>0</v>
      </c>
      <c r="V588">
        <v>65.5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 s="84">
        <v>0</v>
      </c>
      <c r="AE588" s="89">
        <f>SUM(C588,J588,T588,AD588,)</f>
        <v>65.5</v>
      </c>
    </row>
    <row r="589">
      <c r="A589" s="61" t="str">
        <f>DATA!A588</f>
        <v>VŠVU (VŠVU)</v>
      </c>
      <c r="B589" s="97" t="str">
        <f>DATA!C588&amp;" - "&amp;DATA!B588</f>
        <v>Dizajnér - SM3</v>
      </c>
      <c r="C589" s="84">
        <f>SUM(D589:I589)</f>
        <v>0</v>
      </c>
      <c r="D589" s="13">
        <v>0</v>
      </c>
      <c r="E589" s="13">
        <v>0</v>
      </c>
      <c r="F589" s="13">
        <v>0</v>
      </c>
      <c r="G589" s="13">
        <v>0</v>
      </c>
      <c r="H589" s="13">
        <v>0</v>
      </c>
      <c r="I589" s="13">
        <v>0</v>
      </c>
      <c r="J589" s="84">
        <f>SUM(K589:S589)</f>
        <v>0</v>
      </c>
      <c r="K589" s="13">
        <v>0</v>
      </c>
      <c r="L589" s="13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 s="84">
        <f>SUM(U589:AC589)</f>
        <v>17.13</v>
      </c>
      <c r="U589">
        <v>0</v>
      </c>
      <c r="V589">
        <v>0</v>
      </c>
      <c r="W589">
        <v>17.13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 s="84">
        <v>0</v>
      </c>
      <c r="AE589" s="89">
        <f>SUM(C589,J589,T589,AD589,)</f>
        <v>17.13</v>
      </c>
    </row>
    <row r="590">
      <c r="A590" s="61" t="str">
        <f>DATA!A589</f>
        <v>VŠVU (VŠVU)</v>
      </c>
      <c r="B590" s="97" t="str">
        <f>DATA!C589&amp;" - "&amp;DATA!B589</f>
        <v>Kurátor výstavy - SM3</v>
      </c>
      <c r="C590" s="84">
        <f>SUM(D590:I590)</f>
        <v>0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  <c r="I590" s="13">
        <v>0</v>
      </c>
      <c r="J590" s="84">
        <f>SUM(K590:S590)</f>
        <v>0</v>
      </c>
      <c r="K590" s="13">
        <v>0</v>
      </c>
      <c r="L590" s="13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 s="84">
        <f>SUM(U590:AC590)</f>
        <v>1.05</v>
      </c>
      <c r="U590">
        <v>0</v>
      </c>
      <c r="V590">
        <v>0</v>
      </c>
      <c r="W590">
        <v>1.05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 s="84">
        <v>0</v>
      </c>
      <c r="AE590" s="89">
        <f>SUM(C590,J590,T590,AD590,)</f>
        <v>1.05</v>
      </c>
    </row>
    <row r="591">
      <c r="A591" s="61" t="str">
        <f>DATA!A590</f>
        <v>VŠVU (VŠVU)</v>
      </c>
      <c r="B591" s="97" t="str">
        <f>DATA!C590&amp;" - "&amp;DATA!B590</f>
        <v>Výtvarník - SM3</v>
      </c>
      <c r="C591" s="84">
        <f>SUM(D591:I591)</f>
        <v>0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  <c r="I591" s="13">
        <v>0</v>
      </c>
      <c r="J591" s="84">
        <f>SUM(K591:S591)</f>
        <v>0</v>
      </c>
      <c r="K591" s="13">
        <v>0</v>
      </c>
      <c r="L591" s="13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 s="84">
        <f>SUM(U591:AC591)</f>
        <v>49.5</v>
      </c>
      <c r="U591">
        <v>0</v>
      </c>
      <c r="V591">
        <v>0</v>
      </c>
      <c r="W591">
        <v>49.5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 s="84">
        <v>0</v>
      </c>
      <c r="AE591" s="89">
        <f>SUM(C591,J591,T591,AD591,)</f>
        <v>49.5</v>
      </c>
    </row>
    <row r="592">
      <c r="A592" s="61" t="str">
        <f>DATA!A591</f>
        <v>VŠVU (VŠVU)</v>
      </c>
      <c r="B592" s="97" t="str">
        <f>DATA!C591&amp;" - "&amp;DATA!B591</f>
        <v>Architekt - SN1</v>
      </c>
      <c r="C592" s="84">
        <f>SUM(D592:I592)</f>
        <v>0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v>0</v>
      </c>
      <c r="J592" s="84">
        <f>SUM(K592:S592)</f>
        <v>0</v>
      </c>
      <c r="K592" s="13">
        <v>0</v>
      </c>
      <c r="L592" s="13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 s="84">
        <f>SUM(U592:AC592)</f>
        <v>0.9</v>
      </c>
      <c r="U592">
        <v>0</v>
      </c>
      <c r="V592">
        <v>0</v>
      </c>
      <c r="W592">
        <v>0</v>
      </c>
      <c r="X592">
        <v>0.9</v>
      </c>
      <c r="Y592">
        <v>0</v>
      </c>
      <c r="Z592">
        <v>0</v>
      </c>
      <c r="AA592">
        <v>0</v>
      </c>
      <c r="AB592">
        <v>0</v>
      </c>
      <c r="AC592">
        <v>0</v>
      </c>
      <c r="AD592" s="84">
        <v>0</v>
      </c>
      <c r="AE592" s="89">
        <f>SUM(C592,J592,T592,AD592,)</f>
        <v>0.9</v>
      </c>
    </row>
    <row r="593">
      <c r="A593" s="61" t="str">
        <f>DATA!A592</f>
        <v>VŠVU (VŠVU)</v>
      </c>
      <c r="B593" s="97" t="str">
        <f>DATA!C592&amp;" - "&amp;DATA!B592</f>
        <v>Dizajnér - SN1</v>
      </c>
      <c r="C593" s="84">
        <f>SUM(D593:I593)</f>
        <v>0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84">
        <f>SUM(K593:S593)</f>
        <v>0</v>
      </c>
      <c r="K593" s="13">
        <v>0</v>
      </c>
      <c r="L593" s="1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 s="84">
        <f>SUM(U593:AC593)</f>
        <v>36.52</v>
      </c>
      <c r="U593">
        <v>0</v>
      </c>
      <c r="V593">
        <v>0</v>
      </c>
      <c r="W593">
        <v>0</v>
      </c>
      <c r="X593">
        <v>36.52</v>
      </c>
      <c r="Y593">
        <v>0</v>
      </c>
      <c r="Z593">
        <v>0</v>
      </c>
      <c r="AA593">
        <v>0</v>
      </c>
      <c r="AB593">
        <v>0</v>
      </c>
      <c r="AC593">
        <v>0</v>
      </c>
      <c r="AD593" s="84">
        <v>0</v>
      </c>
      <c r="AE593" s="89">
        <f>SUM(C593,J593,T593,AD593,)</f>
        <v>36.52</v>
      </c>
    </row>
    <row r="594">
      <c r="A594" s="61" t="str">
        <f>DATA!A593</f>
        <v>VŠVU (VŠVU)</v>
      </c>
      <c r="B594" s="97" t="str">
        <f>DATA!C593&amp;" - "&amp;DATA!B593</f>
        <v>Kurátor výstavy - SN1</v>
      </c>
      <c r="C594" s="84">
        <f>SUM(D594:I594)</f>
        <v>0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84">
        <f>SUM(K594:S594)</f>
        <v>0</v>
      </c>
      <c r="K594" s="13">
        <v>0</v>
      </c>
      <c r="L594" s="13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 s="84">
        <f>SUM(U594:AC594)</f>
        <v>2.25</v>
      </c>
      <c r="U594">
        <v>0</v>
      </c>
      <c r="V594">
        <v>0</v>
      </c>
      <c r="W594">
        <v>0</v>
      </c>
      <c r="X594">
        <v>2.25</v>
      </c>
      <c r="Y594">
        <v>0</v>
      </c>
      <c r="Z594">
        <v>0</v>
      </c>
      <c r="AA594">
        <v>0</v>
      </c>
      <c r="AB594">
        <v>0</v>
      </c>
      <c r="AC594">
        <v>0</v>
      </c>
      <c r="AD594" s="84">
        <v>0</v>
      </c>
      <c r="AE594" s="89">
        <f>SUM(C594,J594,T594,AD594,)</f>
        <v>2.25</v>
      </c>
    </row>
    <row r="595">
      <c r="A595" s="61" t="str">
        <f>DATA!A594</f>
        <v>VŠVU (VŠVU)</v>
      </c>
      <c r="B595" s="97" t="str">
        <f>DATA!C594&amp;" - "&amp;DATA!B594</f>
        <v>Výtvarník - SN1</v>
      </c>
      <c r="C595" s="84">
        <f>SUM(D595:I595)</f>
        <v>0</v>
      </c>
      <c r="D595" s="13">
        <v>0</v>
      </c>
      <c r="E595" s="13">
        <v>0</v>
      </c>
      <c r="F595" s="13">
        <v>0</v>
      </c>
      <c r="G595" s="13">
        <v>0</v>
      </c>
      <c r="H595" s="13">
        <v>0</v>
      </c>
      <c r="I595" s="13">
        <v>0</v>
      </c>
      <c r="J595" s="84">
        <f>SUM(K595:S595)</f>
        <v>0</v>
      </c>
      <c r="K595" s="13">
        <v>0</v>
      </c>
      <c r="L595" s="13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 s="84">
        <f>SUM(U595:AC595)</f>
        <v>83.38334</v>
      </c>
      <c r="U595">
        <v>0</v>
      </c>
      <c r="V595">
        <v>0</v>
      </c>
      <c r="W595">
        <v>0</v>
      </c>
      <c r="X595">
        <v>83.38334</v>
      </c>
      <c r="Y595">
        <v>0</v>
      </c>
      <c r="Z595">
        <v>0</v>
      </c>
      <c r="AA595">
        <v>0</v>
      </c>
      <c r="AB595">
        <v>0</v>
      </c>
      <c r="AC595">
        <v>0</v>
      </c>
      <c r="AD595" s="84">
        <v>0</v>
      </c>
      <c r="AE595" s="89">
        <f>SUM(C595,J595,T595,AD595,)</f>
        <v>83.38334</v>
      </c>
    </row>
    <row r="596">
      <c r="A596" s="61" t="str">
        <f>DATA!A595</f>
        <v>VŠVU (VŠVU)</v>
      </c>
      <c r="B596" s="97" t="str">
        <f>DATA!C595&amp;" - "&amp;DATA!B595</f>
        <v>Architekt - SN2</v>
      </c>
      <c r="C596" s="84">
        <f>SUM(D596:I596)</f>
        <v>0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  <c r="I596" s="13">
        <v>0</v>
      </c>
      <c r="J596" s="84">
        <f>SUM(K596:S596)</f>
        <v>0</v>
      </c>
      <c r="K596" s="13">
        <v>0</v>
      </c>
      <c r="L596" s="13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 s="84">
        <f>SUM(U596:AC596)</f>
        <v>1.94</v>
      </c>
      <c r="U596">
        <v>0</v>
      </c>
      <c r="V596">
        <v>0</v>
      </c>
      <c r="W596">
        <v>0</v>
      </c>
      <c r="X596">
        <v>0</v>
      </c>
      <c r="Y596">
        <v>1.94</v>
      </c>
      <c r="Z596">
        <v>0</v>
      </c>
      <c r="AA596">
        <v>0</v>
      </c>
      <c r="AB596">
        <v>0</v>
      </c>
      <c r="AC596">
        <v>0</v>
      </c>
      <c r="AD596" s="84">
        <v>0</v>
      </c>
      <c r="AE596" s="89">
        <f>SUM(C596,J596,T596,AD596,)</f>
        <v>1.94</v>
      </c>
    </row>
    <row r="597">
      <c r="A597" s="61" t="str">
        <f>DATA!A596</f>
        <v>VŠVU (VŠVU)</v>
      </c>
      <c r="B597" s="97" t="str">
        <f>DATA!C596&amp;" - "&amp;DATA!B596</f>
        <v>Dizajnér - SN2</v>
      </c>
      <c r="C597" s="84">
        <f>SUM(D597:I597)</f>
        <v>0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84">
        <f>SUM(K597:S597)</f>
        <v>0</v>
      </c>
      <c r="K597" s="13">
        <v>0</v>
      </c>
      <c r="L597" s="13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 s="84">
        <f>SUM(U597:AC597)</f>
        <v>30.7</v>
      </c>
      <c r="U597">
        <v>0</v>
      </c>
      <c r="V597">
        <v>0</v>
      </c>
      <c r="W597">
        <v>0</v>
      </c>
      <c r="X597">
        <v>0</v>
      </c>
      <c r="Y597">
        <v>30.7</v>
      </c>
      <c r="Z597">
        <v>0</v>
      </c>
      <c r="AA597">
        <v>0</v>
      </c>
      <c r="AB597">
        <v>0</v>
      </c>
      <c r="AC597">
        <v>0</v>
      </c>
      <c r="AD597" s="84">
        <v>0</v>
      </c>
      <c r="AE597" s="89">
        <f>SUM(C597,J597,T597,AD597,)</f>
        <v>30.7</v>
      </c>
    </row>
    <row r="598">
      <c r="A598" s="61" t="str">
        <f>DATA!A597</f>
        <v>VŠVU (VŠVU)</v>
      </c>
      <c r="B598" s="97" t="str">
        <f>DATA!C597&amp;" - "&amp;DATA!B597</f>
        <v>Kurátor výstavy - SN2</v>
      </c>
      <c r="C598" s="84">
        <f>SUM(D598:I598)</f>
        <v>0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  <c r="I598" s="13">
        <v>0</v>
      </c>
      <c r="J598" s="84">
        <f>SUM(K598:S598)</f>
        <v>0</v>
      </c>
      <c r="K598" s="13">
        <v>0</v>
      </c>
      <c r="L598" s="13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 s="84">
        <f>SUM(U598:AC598)</f>
        <v>3</v>
      </c>
      <c r="U598">
        <v>0</v>
      </c>
      <c r="V598">
        <v>0</v>
      </c>
      <c r="W598">
        <v>0</v>
      </c>
      <c r="X598">
        <v>0</v>
      </c>
      <c r="Y598">
        <v>3</v>
      </c>
      <c r="Z598">
        <v>0</v>
      </c>
      <c r="AA598">
        <v>0</v>
      </c>
      <c r="AB598">
        <v>0</v>
      </c>
      <c r="AC598">
        <v>0</v>
      </c>
      <c r="AD598" s="84">
        <v>0</v>
      </c>
      <c r="AE598" s="89">
        <f>SUM(C598,J598,T598,AD598,)</f>
        <v>3</v>
      </c>
    </row>
    <row r="599">
      <c r="A599" s="61" t="str">
        <f>DATA!A598</f>
        <v>VŠVU (VŠVU)</v>
      </c>
      <c r="B599" s="97" t="str">
        <f>DATA!C598&amp;" - "&amp;DATA!B598</f>
        <v>Výtvarník - SN2</v>
      </c>
      <c r="C599" s="84">
        <f>SUM(D599:I599)</f>
        <v>0</v>
      </c>
      <c r="D599" s="13">
        <v>0</v>
      </c>
      <c r="E599" s="13">
        <v>0</v>
      </c>
      <c r="F599" s="13">
        <v>0</v>
      </c>
      <c r="G599" s="13">
        <v>0</v>
      </c>
      <c r="H599" s="13">
        <v>0</v>
      </c>
      <c r="I599" s="13">
        <v>0</v>
      </c>
      <c r="J599" s="84">
        <f>SUM(K599:S599)</f>
        <v>0</v>
      </c>
      <c r="K599" s="13">
        <v>0</v>
      </c>
      <c r="L599" s="13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 s="84">
        <f>SUM(U599:AC599)</f>
        <v>29</v>
      </c>
      <c r="U599">
        <v>0</v>
      </c>
      <c r="V599">
        <v>0</v>
      </c>
      <c r="W599">
        <v>0</v>
      </c>
      <c r="X599">
        <v>0</v>
      </c>
      <c r="Y599">
        <v>29</v>
      </c>
      <c r="Z599">
        <v>0</v>
      </c>
      <c r="AA599">
        <v>0</v>
      </c>
      <c r="AB599">
        <v>0</v>
      </c>
      <c r="AC599">
        <v>0</v>
      </c>
      <c r="AD599" s="84">
        <v>0</v>
      </c>
      <c r="AE599" s="89">
        <f>SUM(C599,J599,T599,AD599,)</f>
        <v>29</v>
      </c>
    </row>
    <row r="600">
      <c r="A600" s="61" t="str">
        <f>DATA!A599</f>
        <v>VŠVU (VŠVU)</v>
      </c>
      <c r="B600" s="97" t="str">
        <f>DATA!C599&amp;" - "&amp;DATA!B599</f>
        <v>Architekt - SN3</v>
      </c>
      <c r="C600" s="84">
        <f>SUM(D600:I600)</f>
        <v>0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84">
        <f>SUM(K600:S600)</f>
        <v>0</v>
      </c>
      <c r="K600" s="13">
        <v>0</v>
      </c>
      <c r="L600" s="13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 s="84">
        <f>SUM(U600:AC600)</f>
        <v>0.48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0.48</v>
      </c>
      <c r="AA600">
        <v>0</v>
      </c>
      <c r="AB600">
        <v>0</v>
      </c>
      <c r="AC600">
        <v>0</v>
      </c>
      <c r="AD600" s="84">
        <v>0</v>
      </c>
      <c r="AE600" s="89">
        <f>SUM(C600,J600,T600,AD600,)</f>
        <v>0.48</v>
      </c>
    </row>
    <row r="601">
      <c r="A601" s="61" t="str">
        <f>DATA!A600</f>
        <v>VŠVU (VŠVU)</v>
      </c>
      <c r="B601" s="97" t="str">
        <f>DATA!C600&amp;" - "&amp;DATA!B600</f>
        <v>Dizajnér - SN3</v>
      </c>
      <c r="C601" s="84">
        <f>SUM(D601:I601)</f>
        <v>0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  <c r="I601" s="13">
        <v>0</v>
      </c>
      <c r="J601" s="84">
        <f>SUM(K601:S601)</f>
        <v>0</v>
      </c>
      <c r="K601" s="13">
        <v>0</v>
      </c>
      <c r="L601" s="13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 s="84">
        <f>SUM(U601:AC601)</f>
        <v>38.04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38.04</v>
      </c>
      <c r="AA601">
        <v>0</v>
      </c>
      <c r="AB601">
        <v>0</v>
      </c>
      <c r="AC601">
        <v>0</v>
      </c>
      <c r="AD601" s="84">
        <v>0</v>
      </c>
      <c r="AE601" s="89">
        <f>SUM(C601,J601,T601,AD601,)</f>
        <v>38.04</v>
      </c>
    </row>
    <row r="602">
      <c r="A602" s="61" t="str">
        <f>DATA!A601</f>
        <v>VŠVU (VŠVU)</v>
      </c>
      <c r="B602" s="97" t="str">
        <f>DATA!C601&amp;" - "&amp;DATA!B601</f>
        <v>Kurátor výstavy - SN3</v>
      </c>
      <c r="C602" s="84">
        <f>SUM(D602:I602)</f>
        <v>0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  <c r="I602" s="13">
        <v>0</v>
      </c>
      <c r="J602" s="84">
        <f>SUM(K602:S602)</f>
        <v>0</v>
      </c>
      <c r="K602" s="13">
        <v>0</v>
      </c>
      <c r="L602" s="13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 s="84">
        <f>SUM(U602:AC602)</f>
        <v>12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12</v>
      </c>
      <c r="AA602">
        <v>0</v>
      </c>
      <c r="AB602">
        <v>0</v>
      </c>
      <c r="AC602">
        <v>0</v>
      </c>
      <c r="AD602" s="84">
        <v>0</v>
      </c>
      <c r="AE602" s="89">
        <f>SUM(C602,J602,T602,AD602,)</f>
        <v>12</v>
      </c>
    </row>
    <row r="603">
      <c r="A603" s="61" t="str">
        <f>DATA!A602</f>
        <v>VŠVU (VŠVU)</v>
      </c>
      <c r="B603" s="97" t="str">
        <f>DATA!C602&amp;" - "&amp;DATA!B602</f>
        <v>Výtvarník - SN3</v>
      </c>
      <c r="C603" s="84">
        <f>SUM(D603:I603)</f>
        <v>0</v>
      </c>
      <c r="D603" s="13">
        <v>0</v>
      </c>
      <c r="E603" s="13">
        <v>0</v>
      </c>
      <c r="F603" s="13">
        <v>0</v>
      </c>
      <c r="G603" s="13">
        <v>0</v>
      </c>
      <c r="H603" s="13">
        <v>0</v>
      </c>
      <c r="I603" s="13">
        <v>0</v>
      </c>
      <c r="J603" s="84">
        <f>SUM(K603:S603)</f>
        <v>0</v>
      </c>
      <c r="K603" s="13">
        <v>0</v>
      </c>
      <c r="L603" s="1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 s="84">
        <f>SUM(U603:AC603)</f>
        <v>88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88</v>
      </c>
      <c r="AA603">
        <v>0</v>
      </c>
      <c r="AB603">
        <v>0</v>
      </c>
      <c r="AC603">
        <v>0</v>
      </c>
      <c r="AD603" s="84">
        <v>0</v>
      </c>
      <c r="AE603" s="89">
        <f>SUM(C603,J603,T603,AD603,)</f>
        <v>88</v>
      </c>
    </row>
    <row r="604">
      <c r="A604" s="61" t="str">
        <f>DATA!A603</f>
        <v>VŠVU (VŠVU)</v>
      </c>
      <c r="B604" s="97" t="str">
        <f>DATA!C603&amp;" - "&amp;DATA!B603</f>
        <v>Architekt - SR1</v>
      </c>
      <c r="C604" s="84">
        <f>SUM(D604:I604)</f>
        <v>0</v>
      </c>
      <c r="D604" s="13">
        <v>0</v>
      </c>
      <c r="E604" s="13">
        <v>0</v>
      </c>
      <c r="F604" s="13">
        <v>0</v>
      </c>
      <c r="G604" s="13">
        <v>0</v>
      </c>
      <c r="H604" s="13">
        <v>0</v>
      </c>
      <c r="I604" s="13">
        <v>0</v>
      </c>
      <c r="J604" s="84">
        <f>SUM(K604:S604)</f>
        <v>0</v>
      </c>
      <c r="K604" s="13">
        <v>0</v>
      </c>
      <c r="L604" s="13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 s="84">
        <f>SUM(U604:AC604)</f>
        <v>1.5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1.5</v>
      </c>
      <c r="AB604">
        <v>0</v>
      </c>
      <c r="AC604">
        <v>0</v>
      </c>
      <c r="AD604" s="84">
        <v>0</v>
      </c>
      <c r="AE604" s="89">
        <f>SUM(C604,J604,T604,AD604,)</f>
        <v>1.5</v>
      </c>
    </row>
    <row r="605">
      <c r="A605" s="61" t="str">
        <f>DATA!A604</f>
        <v>VŠVU (VŠVU)</v>
      </c>
      <c r="B605" s="97" t="str">
        <f>DATA!C604&amp;" - "&amp;DATA!B604</f>
        <v>Dizajnér - SR1</v>
      </c>
      <c r="C605" s="84">
        <f>SUM(D605:I605)</f>
        <v>0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0</v>
      </c>
      <c r="J605" s="84">
        <f>SUM(K605:S605)</f>
        <v>0</v>
      </c>
      <c r="K605" s="13">
        <v>0</v>
      </c>
      <c r="L605" s="13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 s="84">
        <f>SUM(U605:AC605)</f>
        <v>2.4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2.4</v>
      </c>
      <c r="AB605">
        <v>0</v>
      </c>
      <c r="AC605">
        <v>0</v>
      </c>
      <c r="AD605" s="84">
        <v>0</v>
      </c>
      <c r="AE605" s="89">
        <f>SUM(C605,J605,T605,AD605,)</f>
        <v>2.4</v>
      </c>
    </row>
    <row r="606">
      <c r="A606" s="61" t="str">
        <f>DATA!A605</f>
        <v>VŠVU (VŠVU)</v>
      </c>
      <c r="B606" s="97" t="str">
        <f>DATA!C605&amp;" - "&amp;DATA!B605</f>
        <v>Kurátor výstavy - SR1</v>
      </c>
      <c r="C606" s="84">
        <f>SUM(D606:I606)</f>
        <v>0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  <c r="J606" s="84">
        <f>SUM(K606:S606)</f>
        <v>0</v>
      </c>
      <c r="K606" s="13">
        <v>0</v>
      </c>
      <c r="L606" s="13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 s="84">
        <f>SUM(U606:AC606)</f>
        <v>1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1</v>
      </c>
      <c r="AB606">
        <v>0</v>
      </c>
      <c r="AC606">
        <v>0</v>
      </c>
      <c r="AD606" s="84">
        <v>0</v>
      </c>
      <c r="AE606" s="89">
        <f>SUM(C606,J606,T606,AD606,)</f>
        <v>1</v>
      </c>
    </row>
    <row r="607">
      <c r="A607" s="61" t="str">
        <f>DATA!A606</f>
        <v>VŠVU (VŠVU)</v>
      </c>
      <c r="B607" s="97" t="str">
        <f>DATA!C606&amp;" - "&amp;DATA!B606</f>
        <v>Výtvarník - SR1</v>
      </c>
      <c r="C607" s="84">
        <f>SUM(D607:I607)</f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84">
        <f>SUM(K607:S607)</f>
        <v>0</v>
      </c>
      <c r="K607" s="13">
        <v>0</v>
      </c>
      <c r="L607" s="13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 s="84">
        <f>SUM(U607:AC607)</f>
        <v>12.6667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12.6667</v>
      </c>
      <c r="AB607">
        <v>0</v>
      </c>
      <c r="AC607">
        <v>0</v>
      </c>
      <c r="AD607" s="84">
        <v>0</v>
      </c>
      <c r="AE607" s="89">
        <f>SUM(C607,J607,T607,AD607,)</f>
        <v>12.6667</v>
      </c>
    </row>
    <row r="608">
      <c r="A608" s="61" t="str">
        <f>DATA!A607</f>
        <v>VŠVU (VŠVU)</v>
      </c>
      <c r="B608" s="97" t="str">
        <f>DATA!C607&amp;" - "&amp;DATA!B607</f>
        <v>Architekt - SR2</v>
      </c>
      <c r="C608" s="84">
        <f>SUM(D608:I608)</f>
        <v>0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3">
        <v>0</v>
      </c>
      <c r="J608" s="84">
        <f>SUM(K608:S608)</f>
        <v>0</v>
      </c>
      <c r="K608" s="13">
        <v>0</v>
      </c>
      <c r="L608" s="13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 s="84">
        <f>SUM(U608:AC608)</f>
        <v>1.5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</v>
      </c>
      <c r="AB608">
        <v>1.5</v>
      </c>
      <c r="AC608">
        <v>0</v>
      </c>
      <c r="AD608" s="84">
        <v>0</v>
      </c>
      <c r="AE608" s="89">
        <f>SUM(C608,J608,T608,AD608,)</f>
        <v>1.5</v>
      </c>
    </row>
    <row r="609">
      <c r="A609" s="61" t="str">
        <f>DATA!A608</f>
        <v>VŠVU (VŠVU)</v>
      </c>
      <c r="B609" s="97" t="str">
        <f>DATA!C608&amp;" - "&amp;DATA!B608</f>
        <v>Dramaturg - SR2</v>
      </c>
      <c r="C609" s="84">
        <f>SUM(D609:I609)</f>
        <v>0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84">
        <f>SUM(K609:S609)</f>
        <v>0</v>
      </c>
      <c r="K609" s="13">
        <v>0</v>
      </c>
      <c r="L609" s="13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 s="84">
        <f>SUM(U609:AC609)</f>
        <v>0.5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0.5</v>
      </c>
      <c r="AC609">
        <v>0</v>
      </c>
      <c r="AD609" s="84">
        <v>0</v>
      </c>
      <c r="AE609" s="89">
        <f>SUM(C609,J609,T609,AD609,)</f>
        <v>0.5</v>
      </c>
    </row>
    <row r="610">
      <c r="A610" s="61" t="str">
        <f>DATA!A609</f>
        <v>VŠVU (VŠVU)</v>
      </c>
      <c r="B610" s="97" t="str">
        <f>DATA!C609&amp;" - "&amp;DATA!B609</f>
        <v>Kurátor výstavy - SR2</v>
      </c>
      <c r="C610" s="84">
        <f>SUM(D610:I610)</f>
        <v>0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  <c r="J610" s="84">
        <f>SUM(K610:S610)</f>
        <v>0</v>
      </c>
      <c r="K610" s="13">
        <v>0</v>
      </c>
      <c r="L610" s="13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 s="84">
        <f>SUM(U610:AC610)</f>
        <v>3.7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3.7</v>
      </c>
      <c r="AC610">
        <v>0</v>
      </c>
      <c r="AD610" s="84">
        <v>0</v>
      </c>
      <c r="AE610" s="89">
        <f>SUM(C610,J610,T610,AD610,)</f>
        <v>3.7</v>
      </c>
    </row>
    <row r="611">
      <c r="A611" s="61" t="str">
        <f>DATA!A610</f>
        <v>VŠVU (VŠVU)</v>
      </c>
      <c r="B611" s="97" t="str">
        <f>DATA!C610&amp;" - "&amp;DATA!B610</f>
        <v>Scénograf - SR2</v>
      </c>
      <c r="C611" s="84">
        <f>SUM(D611:I611)</f>
        <v>0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  <c r="J611" s="84">
        <f>SUM(K611:S611)</f>
        <v>0</v>
      </c>
      <c r="K611" s="13">
        <v>0</v>
      </c>
      <c r="L611" s="13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 s="84">
        <f>SUM(U611:AC611)</f>
        <v>0.5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0.5</v>
      </c>
      <c r="AC611">
        <v>0</v>
      </c>
      <c r="AD611" s="84">
        <v>0</v>
      </c>
      <c r="AE611" s="89">
        <f>SUM(C611,J611,T611,AD611,)</f>
        <v>0.5</v>
      </c>
    </row>
    <row r="612">
      <c r="A612" s="61" t="str">
        <f>DATA!A611</f>
        <v>VŠVU (VŠVU)</v>
      </c>
      <c r="B612" s="97" t="str">
        <f>DATA!C611&amp;" - "&amp;DATA!B611</f>
        <v>Výtvarník - SR2</v>
      </c>
      <c r="C612" s="84">
        <f>SUM(D612:I612)</f>
        <v>0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3">
        <v>0</v>
      </c>
      <c r="J612" s="84">
        <f>SUM(K612:S612)</f>
        <v>0</v>
      </c>
      <c r="K612" s="13">
        <v>0</v>
      </c>
      <c r="L612" s="13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 s="84">
        <f>SUM(U612:AC612)</f>
        <v>18.5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18.5</v>
      </c>
      <c r="AC612">
        <v>0</v>
      </c>
      <c r="AD612" s="84">
        <v>0</v>
      </c>
      <c r="AE612" s="89">
        <f>SUM(C612,J612,T612,AD612,)</f>
        <v>18.5</v>
      </c>
    </row>
    <row r="613">
      <c r="A613" s="61" t="str">
        <f>DATA!A612</f>
        <v>VŠVU (VŠVU)</v>
      </c>
      <c r="B613" s="97" t="str">
        <f>DATA!C612&amp;" - "&amp;DATA!B612</f>
        <v>Architekt - SR3</v>
      </c>
      <c r="C613" s="84">
        <f>SUM(D613:I613)</f>
        <v>0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84">
        <f>SUM(K613:S613)</f>
        <v>0</v>
      </c>
      <c r="K613" s="13">
        <v>0</v>
      </c>
      <c r="L613" s="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 s="84">
        <f>SUM(U613:AC613)</f>
        <v>1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1</v>
      </c>
      <c r="AD613" s="84">
        <v>0</v>
      </c>
      <c r="AE613" s="89">
        <f>SUM(C613,J613,T613,AD613,)</f>
        <v>1</v>
      </c>
    </row>
    <row r="614">
      <c r="A614" s="61" t="str">
        <f>DATA!A613</f>
        <v>VŠVU (VŠVU)</v>
      </c>
      <c r="B614" s="97" t="str">
        <f>DATA!C613&amp;" - "&amp;DATA!B613</f>
        <v>Dizajnér - SR3</v>
      </c>
      <c r="C614" s="84">
        <f>SUM(D614:I614)</f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84">
        <f>SUM(K614:S614)</f>
        <v>0</v>
      </c>
      <c r="K614" s="13">
        <v>0</v>
      </c>
      <c r="L614" s="13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 s="84">
        <f>SUM(U614:AC614)</f>
        <v>57.49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57.49</v>
      </c>
      <c r="AD614" s="84">
        <v>0</v>
      </c>
      <c r="AE614" s="89">
        <f>SUM(C614,J614,T614,AD614,)</f>
        <v>57.49</v>
      </c>
    </row>
    <row r="615">
      <c r="A615" s="61" t="str">
        <f>DATA!A614</f>
        <v>VŠVU (VŠVU)</v>
      </c>
      <c r="B615" s="97" t="str">
        <f>DATA!C614&amp;" - "&amp;DATA!B614</f>
        <v>Kurátor výstavy - SR3</v>
      </c>
      <c r="C615" s="84">
        <f>SUM(D615:I615)</f>
        <v>0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3">
        <v>0</v>
      </c>
      <c r="J615" s="84">
        <f>SUM(K615:S615)</f>
        <v>0</v>
      </c>
      <c r="K615" s="13">
        <v>0</v>
      </c>
      <c r="L615" s="13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 s="84">
        <f>SUM(U615:AC615)</f>
        <v>3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3</v>
      </c>
      <c r="AD615" s="84">
        <v>0</v>
      </c>
      <c r="AE615" s="89">
        <f>SUM(C615,J615,T615,AD615,)</f>
        <v>3</v>
      </c>
    </row>
    <row r="616">
      <c r="A616" s="61" t="str">
        <f>DATA!A615</f>
        <v>VŠVU (VŠVU)</v>
      </c>
      <c r="B616" s="97" t="str">
        <f>DATA!C615&amp;" - "&amp;DATA!B615</f>
        <v>Výtvarník - SR3</v>
      </c>
      <c r="C616" s="84">
        <f>SUM(D616:I616)</f>
        <v>0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3">
        <v>0</v>
      </c>
      <c r="J616" s="84">
        <f>SUM(K616:S616)</f>
        <v>0</v>
      </c>
      <c r="K616" s="13">
        <v>0</v>
      </c>
      <c r="L616" s="13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 s="84">
        <f>SUM(U616:AC616)</f>
        <v>17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17</v>
      </c>
      <c r="AD616" s="84">
        <v>0</v>
      </c>
      <c r="AE616" s="89">
        <f>SUM(C616,J616,T616,AD616,)</f>
        <v>17</v>
      </c>
    </row>
    <row r="617">
      <c r="A617" s="61" t="str">
        <f>DATA!A616</f>
        <v>VŠVU (VŠVU)</v>
      </c>
      <c r="B617" s="97" t="str">
        <f>DATA!C616&amp;" - "&amp;DATA!B616</f>
        <v>Výtvarník - ZM1</v>
      </c>
      <c r="C617" s="84">
        <f>SUM(D617:I617)</f>
        <v>0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84">
        <f>SUM(K617:S617)</f>
        <v>2.84</v>
      </c>
      <c r="K617" s="13">
        <v>2.84</v>
      </c>
      <c r="L617" s="13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 s="84">
        <f>SUM(U617:AC617)</f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 s="84">
        <v>0</v>
      </c>
      <c r="AE617" s="89">
        <f>SUM(C617,J617,T617,AD617,)</f>
        <v>2.84</v>
      </c>
    </row>
    <row r="618">
      <c r="A618" s="61" t="str">
        <f>DATA!A617</f>
        <v>VŠVU (VŠVU)</v>
      </c>
      <c r="B618" s="97" t="str">
        <f>DATA!C617&amp;" - "&amp;DATA!B617</f>
        <v>Výtvarník - ZM3</v>
      </c>
      <c r="C618" s="84">
        <f>SUM(D618:I618)</f>
        <v>0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84">
        <f>SUM(K618:S618)</f>
        <v>1</v>
      </c>
      <c r="K618" s="13">
        <v>0</v>
      </c>
      <c r="L618" s="13">
        <v>0</v>
      </c>
      <c r="M618">
        <v>1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 s="84">
        <f>SUM(U618:AC618)</f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 s="84">
        <v>0</v>
      </c>
      <c r="AE618" s="89">
        <f>SUM(C618,J618,T618,AD618,)</f>
        <v>1</v>
      </c>
    </row>
    <row r="619">
      <c r="A619" s="61" t="str">
        <f>DATA!A618</f>
        <v>VŠVU (VŠVU)</v>
      </c>
      <c r="B619" s="97" t="str">
        <f>DATA!C618&amp;" - "&amp;DATA!B618</f>
        <v>Architekt - ZN1</v>
      </c>
      <c r="C619" s="84">
        <f>SUM(D619:I619)</f>
        <v>0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84">
        <f>SUM(K619:S619)</f>
        <v>0.35</v>
      </c>
      <c r="K619" s="13">
        <v>0</v>
      </c>
      <c r="L619" s="13">
        <v>0</v>
      </c>
      <c r="M619">
        <v>0</v>
      </c>
      <c r="N619">
        <v>0.35</v>
      </c>
      <c r="O619">
        <v>0</v>
      </c>
      <c r="P619">
        <v>0</v>
      </c>
      <c r="Q619">
        <v>0</v>
      </c>
      <c r="R619">
        <v>0</v>
      </c>
      <c r="S619">
        <v>0</v>
      </c>
      <c r="T619" s="84">
        <f>SUM(U619:AC619)</f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  <c r="AD619" s="84">
        <v>0</v>
      </c>
      <c r="AE619" s="89">
        <f>SUM(C619,J619,T619,AD619,)</f>
        <v>0.35</v>
      </c>
    </row>
    <row r="620">
      <c r="A620" s="61" t="str">
        <f>DATA!A619</f>
        <v>VŠVU (VŠVU)</v>
      </c>
      <c r="B620" s="97" t="str">
        <f>DATA!C619&amp;" - "&amp;DATA!B619</f>
        <v>Kurátor výstavy - ZN1</v>
      </c>
      <c r="C620" s="84">
        <f>SUM(D620:I620)</f>
        <v>0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  <c r="I620" s="13">
        <v>0</v>
      </c>
      <c r="J620" s="84">
        <f>SUM(K620:S620)</f>
        <v>1</v>
      </c>
      <c r="K620" s="13">
        <v>0</v>
      </c>
      <c r="L620" s="13">
        <v>0</v>
      </c>
      <c r="M620">
        <v>0</v>
      </c>
      <c r="N620">
        <v>1</v>
      </c>
      <c r="O620">
        <v>0</v>
      </c>
      <c r="P620">
        <v>0</v>
      </c>
      <c r="Q620">
        <v>0</v>
      </c>
      <c r="R620">
        <v>0</v>
      </c>
      <c r="S620">
        <v>0</v>
      </c>
      <c r="T620" s="84">
        <f>SUM(U620:AC620)</f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 s="84">
        <v>0</v>
      </c>
      <c r="AE620" s="89">
        <f>SUM(C620,J620,T620,AD620,)</f>
        <v>1</v>
      </c>
    </row>
    <row r="621">
      <c r="A621" s="61" t="str">
        <f>DATA!A620</f>
        <v>VŠVU (VŠVU)</v>
      </c>
      <c r="B621" s="97" t="str">
        <f>DATA!C620&amp;" - "&amp;DATA!B620</f>
        <v>Reštaurátor - ZN1</v>
      </c>
      <c r="C621" s="84">
        <f>SUM(D621:I621)</f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84">
        <f>SUM(K621:S621)</f>
        <v>0.5</v>
      </c>
      <c r="K621" s="13">
        <v>0</v>
      </c>
      <c r="L621" s="13">
        <v>0</v>
      </c>
      <c r="M621">
        <v>0</v>
      </c>
      <c r="N621">
        <v>0.5</v>
      </c>
      <c r="O621">
        <v>0</v>
      </c>
      <c r="P621">
        <v>0</v>
      </c>
      <c r="Q621">
        <v>0</v>
      </c>
      <c r="R621">
        <v>0</v>
      </c>
      <c r="S621">
        <v>0</v>
      </c>
      <c r="T621" s="84">
        <f>SUM(U621:AC621)</f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 s="84">
        <v>0</v>
      </c>
      <c r="AE621" s="89">
        <f>SUM(C621,J621,T621,AD621,)</f>
        <v>0.5</v>
      </c>
    </row>
    <row r="622">
      <c r="A622" s="61" t="str">
        <f>DATA!A621</f>
        <v>VŠVU (VŠVU)</v>
      </c>
      <c r="B622" s="97" t="str">
        <f>DATA!C621&amp;" - "&amp;DATA!B621</f>
        <v>Výtvarník - ZN1</v>
      </c>
      <c r="C622" s="84">
        <f>SUM(D622:I622)</f>
        <v>0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0</v>
      </c>
      <c r="J622" s="84">
        <f>SUM(K622:S622)</f>
        <v>2</v>
      </c>
      <c r="K622" s="13">
        <v>0</v>
      </c>
      <c r="L622" s="13">
        <v>0</v>
      </c>
      <c r="M622">
        <v>0</v>
      </c>
      <c r="N622">
        <v>2</v>
      </c>
      <c r="O622">
        <v>0</v>
      </c>
      <c r="P622">
        <v>0</v>
      </c>
      <c r="Q622">
        <v>0</v>
      </c>
      <c r="R622">
        <v>0</v>
      </c>
      <c r="S622">
        <v>0</v>
      </c>
      <c r="T622" s="84">
        <f>SUM(U622:AC622)</f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 s="84">
        <v>0</v>
      </c>
      <c r="AE622" s="89">
        <f>SUM(C622,J622,T622,AD622,)</f>
        <v>2</v>
      </c>
    </row>
    <row r="623">
      <c r="A623" s="61" t="str">
        <f>DATA!A622</f>
        <v>VŠVU (VŠVU)</v>
      </c>
      <c r="B623" s="97" t="str">
        <f>DATA!C622&amp;" - "&amp;DATA!B622</f>
        <v>Architekt - ZN2</v>
      </c>
      <c r="C623" s="84">
        <f>SUM(D623:I623)</f>
        <v>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84">
        <f>SUM(K623:S623)</f>
        <v>0.25</v>
      </c>
      <c r="K623" s="13">
        <v>0</v>
      </c>
      <c r="L623" s="13">
        <v>0</v>
      </c>
      <c r="M623">
        <v>0</v>
      </c>
      <c r="N623">
        <v>0</v>
      </c>
      <c r="O623">
        <v>0.25</v>
      </c>
      <c r="P623">
        <v>0</v>
      </c>
      <c r="Q623">
        <v>0</v>
      </c>
      <c r="R623">
        <v>0</v>
      </c>
      <c r="S623">
        <v>0</v>
      </c>
      <c r="T623" s="84">
        <f>SUM(U623:AC623)</f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 s="84">
        <v>0</v>
      </c>
      <c r="AE623" s="89">
        <f>SUM(C623,J623,T623,AD623,)</f>
        <v>0.25</v>
      </c>
    </row>
    <row r="624">
      <c r="A624" s="61" t="str">
        <f>DATA!A623</f>
        <v>VŠVU (VŠVU)</v>
      </c>
      <c r="B624" s="97" t="str">
        <f>DATA!C623&amp;" - "&amp;DATA!B623</f>
        <v>Dizajnér - ZN2</v>
      </c>
      <c r="C624" s="84">
        <f>SUM(D624:I624)</f>
        <v>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84">
        <f>SUM(K624:S624)</f>
        <v>0.5</v>
      </c>
      <c r="K624" s="13">
        <v>0</v>
      </c>
      <c r="L624" s="13">
        <v>0</v>
      </c>
      <c r="M624">
        <v>0</v>
      </c>
      <c r="N624">
        <v>0</v>
      </c>
      <c r="O624">
        <v>0.5</v>
      </c>
      <c r="P624">
        <v>0</v>
      </c>
      <c r="Q624">
        <v>0</v>
      </c>
      <c r="R624">
        <v>0</v>
      </c>
      <c r="S624">
        <v>0</v>
      </c>
      <c r="T624" s="84">
        <f>SUM(U624:AC624)</f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 s="84">
        <v>0</v>
      </c>
      <c r="AE624" s="89">
        <f>SUM(C624,J624,T624,AD624,)</f>
        <v>0.5</v>
      </c>
    </row>
    <row r="625">
      <c r="A625" s="61" t="str">
        <f>DATA!A624</f>
        <v>VŠVU (VŠVU)</v>
      </c>
      <c r="B625" s="97" t="str">
        <f>DATA!C624&amp;" - "&amp;DATA!B624</f>
        <v>Kurátor výstavy - ZN2</v>
      </c>
      <c r="C625" s="84">
        <f>SUM(D625:I625)</f>
        <v>0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  <c r="I625" s="13">
        <v>0</v>
      </c>
      <c r="J625" s="84">
        <f>SUM(K625:S625)</f>
        <v>1</v>
      </c>
      <c r="K625" s="13">
        <v>0</v>
      </c>
      <c r="L625" s="13">
        <v>0</v>
      </c>
      <c r="M625">
        <v>0</v>
      </c>
      <c r="N625">
        <v>0</v>
      </c>
      <c r="O625">
        <v>1</v>
      </c>
      <c r="P625">
        <v>0</v>
      </c>
      <c r="Q625">
        <v>0</v>
      </c>
      <c r="R625">
        <v>0</v>
      </c>
      <c r="S625">
        <v>0</v>
      </c>
      <c r="T625" s="84">
        <f>SUM(U625:AC625)</f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 s="84">
        <v>0</v>
      </c>
      <c r="AE625" s="89">
        <f>SUM(C625,J625,T625,AD625,)</f>
        <v>1</v>
      </c>
    </row>
    <row r="626">
      <c r="A626" s="61" t="str">
        <f>DATA!A625</f>
        <v>VŠVU (VŠVU)</v>
      </c>
      <c r="B626" s="97" t="str">
        <f>DATA!C625&amp;" - "&amp;DATA!B625</f>
        <v>Reštaurátor - ZN2</v>
      </c>
      <c r="C626" s="84">
        <f>SUM(D626:I626)</f>
        <v>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0</v>
      </c>
      <c r="J626" s="84">
        <f>SUM(K626:S626)</f>
        <v>0.97</v>
      </c>
      <c r="K626" s="13">
        <v>0</v>
      </c>
      <c r="L626" s="13">
        <v>0</v>
      </c>
      <c r="M626">
        <v>0</v>
      </c>
      <c r="N626">
        <v>0</v>
      </c>
      <c r="O626">
        <v>0.97</v>
      </c>
      <c r="P626">
        <v>0</v>
      </c>
      <c r="Q626">
        <v>0</v>
      </c>
      <c r="R626">
        <v>0</v>
      </c>
      <c r="S626">
        <v>0</v>
      </c>
      <c r="T626" s="84">
        <f>SUM(U626:AC626)</f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 s="84">
        <v>0</v>
      </c>
      <c r="AE626" s="89">
        <f>SUM(C626,J626,T626,AD626,)</f>
        <v>0.97</v>
      </c>
    </row>
    <row r="627">
      <c r="A627" s="61" t="str">
        <f>DATA!A626</f>
        <v>VŠVU (VŠVU)</v>
      </c>
      <c r="B627" s="97" t="str">
        <f>DATA!C626&amp;" - "&amp;DATA!B626</f>
        <v>Výtvarník - ZN2</v>
      </c>
      <c r="C627" s="84">
        <f>SUM(D627:I627)</f>
        <v>0</v>
      </c>
      <c r="D627" s="13">
        <v>0</v>
      </c>
      <c r="E627" s="13">
        <v>0</v>
      </c>
      <c r="F627" s="13">
        <v>0</v>
      </c>
      <c r="G627" s="13">
        <v>0</v>
      </c>
      <c r="H627" s="13">
        <v>0</v>
      </c>
      <c r="I627" s="13">
        <v>0</v>
      </c>
      <c r="J627" s="84">
        <f>SUM(K627:S627)</f>
        <v>1</v>
      </c>
      <c r="K627" s="13">
        <v>0</v>
      </c>
      <c r="L627" s="13">
        <v>0</v>
      </c>
      <c r="M627">
        <v>0</v>
      </c>
      <c r="N627">
        <v>0</v>
      </c>
      <c r="O627">
        <v>1</v>
      </c>
      <c r="P627">
        <v>0</v>
      </c>
      <c r="Q627">
        <v>0</v>
      </c>
      <c r="R627">
        <v>0</v>
      </c>
      <c r="S627">
        <v>0</v>
      </c>
      <c r="T627" s="84">
        <f>SUM(U627:AC627)</f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 s="84">
        <v>0</v>
      </c>
      <c r="AE627" s="89">
        <f>SUM(C627,J627,T627,AD627,)</f>
        <v>1</v>
      </c>
    </row>
    <row r="628">
      <c r="A628" s="61" t="str">
        <f>DATA!A627</f>
        <v>VŠVU (VŠVU)</v>
      </c>
      <c r="B628" s="97" t="str">
        <f>DATA!C627&amp;" - "&amp;DATA!B627</f>
        <v>Dizajnér - ZN3</v>
      </c>
      <c r="C628" s="84">
        <f>SUM(D628:I628)</f>
        <v>0</v>
      </c>
      <c r="D628" s="13">
        <v>0</v>
      </c>
      <c r="E628" s="13">
        <v>0</v>
      </c>
      <c r="F628" s="13">
        <v>0</v>
      </c>
      <c r="G628" s="13">
        <v>0</v>
      </c>
      <c r="H628" s="13">
        <v>0</v>
      </c>
      <c r="I628" s="13">
        <v>0</v>
      </c>
      <c r="J628" s="84">
        <f>SUM(K628:S628)</f>
        <v>0.66667</v>
      </c>
      <c r="K628" s="13">
        <v>0</v>
      </c>
      <c r="L628" s="13">
        <v>0</v>
      </c>
      <c r="M628">
        <v>0</v>
      </c>
      <c r="N628">
        <v>0</v>
      </c>
      <c r="O628">
        <v>0</v>
      </c>
      <c r="P628">
        <v>0.66667</v>
      </c>
      <c r="Q628">
        <v>0</v>
      </c>
      <c r="R628">
        <v>0</v>
      </c>
      <c r="S628">
        <v>0</v>
      </c>
      <c r="T628" s="84">
        <f>SUM(U628:AC628)</f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 s="84">
        <v>0</v>
      </c>
      <c r="AE628" s="89">
        <f>SUM(C628,J628,T628,AD628,)</f>
        <v>0.66667</v>
      </c>
    </row>
    <row r="629">
      <c r="A629" s="61" t="str">
        <f>DATA!A628</f>
        <v>VŠVU (VŠVU)</v>
      </c>
      <c r="B629" s="97" t="str">
        <f>DATA!C628&amp;" - "&amp;DATA!B628</f>
        <v>Kurátor výstavy - ZN3</v>
      </c>
      <c r="C629" s="84">
        <f>SUM(D629:I629)</f>
        <v>0</v>
      </c>
      <c r="D629" s="13">
        <v>0</v>
      </c>
      <c r="E629" s="13">
        <v>0</v>
      </c>
      <c r="F629" s="13">
        <v>0</v>
      </c>
      <c r="G629" s="13">
        <v>0</v>
      </c>
      <c r="H629" s="13">
        <v>0</v>
      </c>
      <c r="I629" s="13">
        <v>0</v>
      </c>
      <c r="J629" s="84">
        <f>SUM(K629:S629)</f>
        <v>3</v>
      </c>
      <c r="K629" s="13">
        <v>0</v>
      </c>
      <c r="L629" s="13">
        <v>0</v>
      </c>
      <c r="M629">
        <v>0</v>
      </c>
      <c r="N629">
        <v>0</v>
      </c>
      <c r="O629">
        <v>0</v>
      </c>
      <c r="P629">
        <v>3</v>
      </c>
      <c r="Q629">
        <v>0</v>
      </c>
      <c r="R629">
        <v>0</v>
      </c>
      <c r="S629">
        <v>0</v>
      </c>
      <c r="T629" s="84">
        <f>SUM(U629:AC629)</f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 s="84">
        <v>0</v>
      </c>
      <c r="AE629" s="89">
        <f>SUM(C629,J629,T629,AD629,)</f>
        <v>3</v>
      </c>
    </row>
    <row r="630">
      <c r="A630" s="61" t="str">
        <f>DATA!A629</f>
        <v>VŠVU (VŠVU)</v>
      </c>
      <c r="B630" s="97" t="str">
        <f>DATA!C629&amp;" - "&amp;DATA!B629</f>
        <v>Výtvarník - ZN3</v>
      </c>
      <c r="C630" s="84">
        <f>SUM(D630:I630)</f>
        <v>0</v>
      </c>
      <c r="D630" s="13">
        <v>0</v>
      </c>
      <c r="E630" s="13">
        <v>0</v>
      </c>
      <c r="F630" s="13">
        <v>0</v>
      </c>
      <c r="G630" s="13">
        <v>0</v>
      </c>
      <c r="H630" s="13">
        <v>0</v>
      </c>
      <c r="I630" s="13">
        <v>0</v>
      </c>
      <c r="J630" s="84">
        <f>SUM(K630:S630)</f>
        <v>5</v>
      </c>
      <c r="K630" s="13">
        <v>0</v>
      </c>
      <c r="L630" s="13">
        <v>0</v>
      </c>
      <c r="M630">
        <v>0</v>
      </c>
      <c r="N630">
        <v>0</v>
      </c>
      <c r="O630">
        <v>0</v>
      </c>
      <c r="P630">
        <v>5</v>
      </c>
      <c r="Q630">
        <v>0</v>
      </c>
      <c r="R630">
        <v>0</v>
      </c>
      <c r="S630">
        <v>0</v>
      </c>
      <c r="T630" s="84">
        <f>SUM(U630:AC630)</f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 s="84">
        <v>0</v>
      </c>
      <c r="AE630" s="89">
        <f>SUM(C630,J630,T630,AD630,)</f>
        <v>5</v>
      </c>
    </row>
    <row r="631">
      <c r="A631" s="61" t="str">
        <f>DATA!A630</f>
        <v>AU (AU.B.Bystrica)</v>
      </c>
      <c r="B631" s="97" t="str">
        <f>DATA!C630&amp;" - "&amp;DATA!B630</f>
        <v>Dirigent - EM1</v>
      </c>
      <c r="C631" s="84">
        <f>SUM(D631:I631)</f>
        <v>2</v>
      </c>
      <c r="D631" s="13">
        <v>2</v>
      </c>
      <c r="E631" s="13">
        <v>0</v>
      </c>
      <c r="F631" s="13">
        <v>0</v>
      </c>
      <c r="G631" s="13">
        <v>0</v>
      </c>
      <c r="H631" s="13">
        <v>0</v>
      </c>
      <c r="I631" s="13">
        <v>0</v>
      </c>
      <c r="J631" s="84">
        <f>SUM(K631:S631)</f>
        <v>0</v>
      </c>
      <c r="K631" s="13">
        <v>0</v>
      </c>
      <c r="L631" s="13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 s="84">
        <f>SUM(U631:AC631)</f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 s="84">
        <v>0</v>
      </c>
      <c r="AE631" s="89">
        <f>SUM(C631,J631,T631,AD631,)</f>
        <v>2</v>
      </c>
    </row>
    <row r="632">
      <c r="A632" s="61" t="str">
        <f>DATA!A631</f>
        <v>AU (AU.B.Bystrica)</v>
      </c>
      <c r="B632" s="97" t="str">
        <f>DATA!C631&amp;" - "&amp;DATA!B631</f>
        <v>Dramaturg projektu - EM1</v>
      </c>
      <c r="C632" s="84">
        <f>SUM(D632:I632)</f>
        <v>2</v>
      </c>
      <c r="D632" s="13">
        <v>2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84">
        <f>SUM(K632:S632)</f>
        <v>0</v>
      </c>
      <c r="K632" s="13">
        <v>0</v>
      </c>
      <c r="L632" s="13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 s="84">
        <f>SUM(U632:AC632)</f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 s="84">
        <v>0</v>
      </c>
      <c r="AE632" s="89">
        <f>SUM(C632,J632,T632,AD632,)</f>
        <v>2</v>
      </c>
    </row>
    <row r="633">
      <c r="A633" s="61" t="str">
        <f>DATA!A632</f>
        <v>AU (AU.B.Bystrica)</v>
      </c>
      <c r="B633" s="97" t="str">
        <f>DATA!C632&amp;" - "&amp;DATA!B632</f>
        <v>Herec vo vedľajšej úlohe - EM1</v>
      </c>
      <c r="C633" s="84">
        <f>SUM(D633:I633)</f>
        <v>0.5</v>
      </c>
      <c r="D633" s="13">
        <v>0.5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84">
        <f>SUM(K633:S633)</f>
        <v>0</v>
      </c>
      <c r="K633" s="13">
        <v>0</v>
      </c>
      <c r="L633" s="1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 s="84">
        <f>SUM(U633:AC633)</f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 s="84">
        <v>0</v>
      </c>
      <c r="AE633" s="89">
        <f>SUM(C633,J633,T633,AD633,)</f>
        <v>0.5</v>
      </c>
    </row>
    <row r="634">
      <c r="A634" s="61" t="str">
        <f>DATA!A633</f>
        <v>AU (AU.B.Bystrica)</v>
      </c>
      <c r="B634" s="97" t="str">
        <f>DATA!C633&amp;" - "&amp;DATA!B633</f>
        <v>Inštrumentalista - EM1</v>
      </c>
      <c r="C634" s="84">
        <f>SUM(D634:I634)</f>
        <v>0.08</v>
      </c>
      <c r="D634" s="13">
        <v>0.08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84">
        <f>SUM(K634:S634)</f>
        <v>0</v>
      </c>
      <c r="K634" s="13">
        <v>0</v>
      </c>
      <c r="L634" s="13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 s="84">
        <f>SUM(U634:AC634)</f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 s="84">
        <v>0</v>
      </c>
      <c r="AE634" s="89">
        <f>SUM(C634,J634,T634,AD634,)</f>
        <v>0.08</v>
      </c>
    </row>
    <row r="635">
      <c r="A635" s="61" t="str">
        <f>DATA!A634</f>
        <v>AU (AU.B.Bystrica)</v>
      </c>
      <c r="B635" s="97" t="str">
        <f>DATA!C634&amp;" - "&amp;DATA!B634</f>
        <v>Inštrumentalista - sólista - EM1</v>
      </c>
      <c r="C635" s="84">
        <f>SUM(D635:I635)</f>
        <v>1</v>
      </c>
      <c r="D635" s="13">
        <v>1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84">
        <f>SUM(K635:S635)</f>
        <v>0</v>
      </c>
      <c r="K635" s="13">
        <v>0</v>
      </c>
      <c r="L635" s="13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 s="84">
        <f>SUM(U635:AC635)</f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 s="84">
        <v>0</v>
      </c>
      <c r="AE635" s="89">
        <f>SUM(C635,J635,T635,AD635,)</f>
        <v>1</v>
      </c>
    </row>
    <row r="636">
      <c r="A636" s="61" t="str">
        <f>DATA!A635</f>
        <v>AU (AU.B.Bystrica)</v>
      </c>
      <c r="B636" s="97" t="str">
        <f>DATA!C635&amp;" - "&amp;DATA!B635</f>
        <v>Kameraman - EM1</v>
      </c>
      <c r="C636" s="84">
        <f>SUM(D636:I636)</f>
        <v>1</v>
      </c>
      <c r="D636" s="13">
        <v>1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84">
        <f>SUM(K636:S636)</f>
        <v>0</v>
      </c>
      <c r="K636" s="13">
        <v>0</v>
      </c>
      <c r="L636" s="13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 s="84">
        <f>SUM(U636:AC636)</f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 s="84">
        <v>0</v>
      </c>
      <c r="AE636" s="89">
        <f>SUM(C636,J636,T636,AD636,)</f>
        <v>1</v>
      </c>
    </row>
    <row r="637">
      <c r="A637" s="61" t="str">
        <f>DATA!A636</f>
        <v>AU (AU.B.Bystrica)</v>
      </c>
      <c r="B637" s="97" t="str">
        <f>DATA!C636&amp;" - "&amp;DATA!B636</f>
        <v>Performer - EM1</v>
      </c>
      <c r="C637" s="84">
        <f>SUM(D637:I637)</f>
        <v>0.33333</v>
      </c>
      <c r="D637" s="13">
        <v>0.33333</v>
      </c>
      <c r="E637" s="13">
        <v>0</v>
      </c>
      <c r="F637" s="13">
        <v>0</v>
      </c>
      <c r="G637" s="13">
        <v>0</v>
      </c>
      <c r="H637" s="13">
        <v>0</v>
      </c>
      <c r="I637" s="13">
        <v>0</v>
      </c>
      <c r="J637" s="84">
        <f>SUM(K637:S637)</f>
        <v>0</v>
      </c>
      <c r="K637" s="13">
        <v>0</v>
      </c>
      <c r="L637" s="13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 s="84">
        <f>SUM(U637:AC637)</f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 s="84">
        <v>0</v>
      </c>
      <c r="AE637" s="89">
        <f>SUM(C637,J637,T637,AD637,)</f>
        <v>0.33333</v>
      </c>
    </row>
    <row r="638">
      <c r="A638" s="61" t="str">
        <f>DATA!A637</f>
        <v>AU (AU.B.Bystrica)</v>
      </c>
      <c r="B638" s="97" t="str">
        <f>DATA!C637&amp;" - "&amp;DATA!B637</f>
        <v>Producent - EM1</v>
      </c>
      <c r="C638" s="84">
        <f>SUM(D638:I638)</f>
        <v>1.6667</v>
      </c>
      <c r="D638" s="13">
        <v>1.6667</v>
      </c>
      <c r="E638" s="13">
        <v>0</v>
      </c>
      <c r="F638" s="13">
        <v>0</v>
      </c>
      <c r="G638" s="13">
        <v>0</v>
      </c>
      <c r="H638" s="13">
        <v>0</v>
      </c>
      <c r="I638" s="13">
        <v>0</v>
      </c>
      <c r="J638" s="84">
        <f>SUM(K638:S638)</f>
        <v>0</v>
      </c>
      <c r="K638" s="13">
        <v>0</v>
      </c>
      <c r="L638" s="13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 s="84">
        <f>SUM(U638:AC638)</f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 s="84">
        <v>0</v>
      </c>
      <c r="AE638" s="89">
        <f>SUM(C638,J638,T638,AD638,)</f>
        <v>1.6667</v>
      </c>
    </row>
    <row r="639">
      <c r="A639" s="61" t="str">
        <f>DATA!A638</f>
        <v>AU (AU.B.Bystrica)</v>
      </c>
      <c r="B639" s="97" t="str">
        <f>DATA!C638&amp;" - "&amp;DATA!B638</f>
        <v>Spevák - sólista - EM1</v>
      </c>
      <c r="C639" s="84">
        <f>SUM(D639:I639)</f>
        <v>0.73611</v>
      </c>
      <c r="D639" s="13">
        <v>0.73611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84">
        <f>SUM(K639:S639)</f>
        <v>0</v>
      </c>
      <c r="K639" s="13">
        <v>0</v>
      </c>
      <c r="L639" s="13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 s="84">
        <f>SUM(U639:AC639)</f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 s="84">
        <v>0</v>
      </c>
      <c r="AE639" s="89">
        <f>SUM(C639,J639,T639,AD639,)</f>
        <v>0.73611</v>
      </c>
    </row>
    <row r="640">
      <c r="A640" s="61" t="str">
        <f>DATA!A639</f>
        <v>AU (AU.B.Bystrica)</v>
      </c>
      <c r="B640" s="97" t="str">
        <f>DATA!C639&amp;" - "&amp;DATA!B639</f>
        <v>Dirigent - EM2</v>
      </c>
      <c r="C640" s="84">
        <f>SUM(D640:I640)</f>
        <v>2</v>
      </c>
      <c r="D640" s="13">
        <v>0</v>
      </c>
      <c r="E640" s="13">
        <v>2</v>
      </c>
      <c r="F640" s="13">
        <v>0</v>
      </c>
      <c r="G640" s="13">
        <v>0</v>
      </c>
      <c r="H640" s="13">
        <v>0</v>
      </c>
      <c r="I640" s="13">
        <v>0</v>
      </c>
      <c r="J640" s="84">
        <f>SUM(K640:S640)</f>
        <v>0</v>
      </c>
      <c r="K640" s="13">
        <v>0</v>
      </c>
      <c r="L640" s="13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 s="84">
        <f>SUM(U640:AC640)</f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 s="84">
        <v>0</v>
      </c>
      <c r="AE640" s="89">
        <f>SUM(C640,J640,T640,AD640,)</f>
        <v>2</v>
      </c>
    </row>
    <row r="641">
      <c r="A641" s="61" t="str">
        <f>DATA!A640</f>
        <v>AU (AU.B.Bystrica)</v>
      </c>
      <c r="B641" s="97" t="str">
        <f>DATA!C640&amp;" - "&amp;DATA!B640</f>
        <v>Dramaturg projektu - EM2</v>
      </c>
      <c r="C641" s="84">
        <f>SUM(D641:I641)</f>
        <v>1</v>
      </c>
      <c r="D641" s="13">
        <v>0</v>
      </c>
      <c r="E641" s="13">
        <v>1</v>
      </c>
      <c r="F641" s="13">
        <v>0</v>
      </c>
      <c r="G641" s="13">
        <v>0</v>
      </c>
      <c r="H641" s="13">
        <v>0</v>
      </c>
      <c r="I641" s="13">
        <v>0</v>
      </c>
      <c r="J641" s="84">
        <f>SUM(K641:S641)</f>
        <v>0</v>
      </c>
      <c r="K641" s="13">
        <v>0</v>
      </c>
      <c r="L641" s="13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 s="84">
        <f>SUM(U641:AC641)</f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 s="84">
        <v>0</v>
      </c>
      <c r="AE641" s="89">
        <f>SUM(C641,J641,T641,AD641,)</f>
        <v>1</v>
      </c>
    </row>
    <row r="642">
      <c r="A642" s="61" t="str">
        <f>DATA!A641</f>
        <v>AU (AU.B.Bystrica)</v>
      </c>
      <c r="B642" s="97" t="str">
        <f>DATA!C641&amp;" - "&amp;DATA!B641</f>
        <v>Inštrumentalista - sólista - EM2</v>
      </c>
      <c r="C642" s="84">
        <f>SUM(D642:I642)</f>
        <v>0.2</v>
      </c>
      <c r="D642" s="13">
        <v>0</v>
      </c>
      <c r="E642" s="13">
        <v>0.2</v>
      </c>
      <c r="F642" s="13">
        <v>0</v>
      </c>
      <c r="G642" s="13">
        <v>0</v>
      </c>
      <c r="H642" s="13">
        <v>0</v>
      </c>
      <c r="I642" s="13">
        <v>0</v>
      </c>
      <c r="J642" s="84">
        <f>SUM(K642:S642)</f>
        <v>0</v>
      </c>
      <c r="K642" s="13">
        <v>0</v>
      </c>
      <c r="L642" s="13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 s="84">
        <f>SUM(U642:AC642)</f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 s="84">
        <v>0</v>
      </c>
      <c r="AE642" s="89">
        <f>SUM(C642,J642,T642,AD642,)</f>
        <v>0.2</v>
      </c>
    </row>
    <row r="643">
      <c r="A643" s="61" t="str">
        <f>DATA!A642</f>
        <v>AU (AU.B.Bystrica)</v>
      </c>
      <c r="B643" s="97" t="str">
        <f>DATA!C642&amp;" - "&amp;DATA!B642</f>
        <v>Výtvarník - EM2</v>
      </c>
      <c r="C643" s="84">
        <f>SUM(D643:I643)</f>
        <v>3</v>
      </c>
      <c r="D643" s="13">
        <v>0</v>
      </c>
      <c r="E643" s="13">
        <v>3</v>
      </c>
      <c r="F643" s="13">
        <v>0</v>
      </c>
      <c r="G643" s="13">
        <v>0</v>
      </c>
      <c r="H643" s="13">
        <v>0</v>
      </c>
      <c r="I643" s="13">
        <v>0</v>
      </c>
      <c r="J643" s="84">
        <f>SUM(K643:S643)</f>
        <v>0</v>
      </c>
      <c r="K643" s="13">
        <v>0</v>
      </c>
      <c r="L643" s="1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 s="84">
        <f>SUM(U643:AC643)</f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 s="84">
        <v>0</v>
      </c>
      <c r="AE643" s="89">
        <f>SUM(C643,J643,T643,AD643,)</f>
        <v>3</v>
      </c>
    </row>
    <row r="644">
      <c r="A644" s="61" t="str">
        <f>DATA!A643</f>
        <v>AU (AU.B.Bystrica)</v>
      </c>
      <c r="B644" s="97" t="str">
        <f>DATA!C643&amp;" - "&amp;DATA!B643</f>
        <v>Dirigent - EM3</v>
      </c>
      <c r="C644" s="84">
        <f>SUM(D644:I644)</f>
        <v>1</v>
      </c>
      <c r="D644" s="13">
        <v>0</v>
      </c>
      <c r="E644" s="13">
        <v>0</v>
      </c>
      <c r="F644" s="13">
        <v>1</v>
      </c>
      <c r="G644" s="13">
        <v>0</v>
      </c>
      <c r="H644" s="13">
        <v>0</v>
      </c>
      <c r="I644" s="13">
        <v>0</v>
      </c>
      <c r="J644" s="84">
        <f>SUM(K644:S644)</f>
        <v>0</v>
      </c>
      <c r="K644" s="13">
        <v>0</v>
      </c>
      <c r="L644" s="13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 s="84">
        <f>SUM(U644:AC644)</f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 s="84">
        <v>0</v>
      </c>
      <c r="AE644" s="89">
        <f>SUM(C644,J644,T644,AD644,)</f>
        <v>1</v>
      </c>
    </row>
    <row r="645">
      <c r="A645" s="61" t="str">
        <f>DATA!A644</f>
        <v>AU (AU.B.Bystrica)</v>
      </c>
      <c r="B645" s="97" t="str">
        <f>DATA!C644&amp;" - "&amp;DATA!B644</f>
        <v>Dramaturg projektu - EM3</v>
      </c>
      <c r="C645" s="84">
        <f>SUM(D645:I645)</f>
        <v>1</v>
      </c>
      <c r="D645" s="13">
        <v>0</v>
      </c>
      <c r="E645" s="13">
        <v>0</v>
      </c>
      <c r="F645" s="13">
        <v>1</v>
      </c>
      <c r="G645" s="13">
        <v>0</v>
      </c>
      <c r="H645" s="13">
        <v>0</v>
      </c>
      <c r="I645" s="13">
        <v>0</v>
      </c>
      <c r="J645" s="84">
        <f>SUM(K645:S645)</f>
        <v>0</v>
      </c>
      <c r="K645" s="13">
        <v>0</v>
      </c>
      <c r="L645" s="13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84">
        <f>SUM(U645:AC645)</f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 s="84">
        <v>0</v>
      </c>
      <c r="AE645" s="89">
        <f>SUM(C645,J645,T645,AD645,)</f>
        <v>1</v>
      </c>
    </row>
    <row r="646">
      <c r="A646" s="61" t="str">
        <f>DATA!A645</f>
        <v>AU (AU.B.Bystrica)</v>
      </c>
      <c r="B646" s="97" t="str">
        <f>DATA!C645&amp;" - "&amp;DATA!B645</f>
        <v>Inštrumentalista - sólista - EM3</v>
      </c>
      <c r="C646" s="84">
        <f>SUM(D646:I646)</f>
        <v>0.5</v>
      </c>
      <c r="D646" s="13">
        <v>0</v>
      </c>
      <c r="E646" s="13">
        <v>0</v>
      </c>
      <c r="F646" s="13">
        <v>0.5</v>
      </c>
      <c r="G646" s="13">
        <v>0</v>
      </c>
      <c r="H646" s="13">
        <v>0</v>
      </c>
      <c r="I646" s="13">
        <v>0</v>
      </c>
      <c r="J646" s="84">
        <f>SUM(K646:S646)</f>
        <v>0</v>
      </c>
      <c r="K646" s="13">
        <v>0</v>
      </c>
      <c r="L646" s="13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 s="84">
        <f>SUM(U646:AC646)</f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 s="84">
        <v>0</v>
      </c>
      <c r="AE646" s="89">
        <f>SUM(C646,J646,T646,AD646,)</f>
        <v>0.5</v>
      </c>
    </row>
    <row r="647">
      <c r="A647" s="61" t="str">
        <f>DATA!A646</f>
        <v>AU (AU.B.Bystrica)</v>
      </c>
      <c r="B647" s="97" t="str">
        <f>DATA!C646&amp;" - "&amp;DATA!B646</f>
        <v>Výtvarník - EM3</v>
      </c>
      <c r="C647" s="84">
        <f>SUM(D647:I647)</f>
        <v>1</v>
      </c>
      <c r="D647" s="13">
        <v>0</v>
      </c>
      <c r="E647" s="13">
        <v>0</v>
      </c>
      <c r="F647" s="13">
        <v>1</v>
      </c>
      <c r="G647" s="13">
        <v>0</v>
      </c>
      <c r="H647" s="13">
        <v>0</v>
      </c>
      <c r="I647" s="13">
        <v>0</v>
      </c>
      <c r="J647" s="84">
        <f>SUM(K647:S647)</f>
        <v>0</v>
      </c>
      <c r="K647" s="13">
        <v>0</v>
      </c>
      <c r="L647" s="13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 s="84">
        <f>SUM(U647:AC647)</f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 s="84">
        <v>0</v>
      </c>
      <c r="AE647" s="89">
        <f>SUM(C647,J647,T647,AD647,)</f>
        <v>1</v>
      </c>
    </row>
    <row r="648">
      <c r="A648" s="61" t="str">
        <f>DATA!A647</f>
        <v>AU (AU.B.Bystrica)</v>
      </c>
      <c r="B648" s="97" t="str">
        <f>DATA!C647&amp;" - "&amp;DATA!B647</f>
        <v>Autor hudby - EN1</v>
      </c>
      <c r="C648" s="84">
        <f>SUM(D648:I648)</f>
        <v>2</v>
      </c>
      <c r="D648" s="13">
        <v>0</v>
      </c>
      <c r="E648" s="13">
        <v>0</v>
      </c>
      <c r="F648" s="13">
        <v>0</v>
      </c>
      <c r="G648" s="13">
        <v>2</v>
      </c>
      <c r="H648" s="13">
        <v>0</v>
      </c>
      <c r="I648" s="13">
        <v>0</v>
      </c>
      <c r="J648" s="84">
        <f>SUM(K648:S648)</f>
        <v>0</v>
      </c>
      <c r="K648" s="13">
        <v>0</v>
      </c>
      <c r="L648" s="13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 s="84">
        <f>SUM(U648:AC648)</f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 s="84">
        <v>0</v>
      </c>
      <c r="AE648" s="89">
        <f>SUM(C648,J648,T648,AD648,)</f>
        <v>2</v>
      </c>
    </row>
    <row r="649">
      <c r="A649" s="61" t="str">
        <f>DATA!A648</f>
        <v>AU (AU.B.Bystrica)</v>
      </c>
      <c r="B649" s="97" t="str">
        <f>DATA!C648&amp;" - "&amp;DATA!B648</f>
        <v>Dramaturg - EN1</v>
      </c>
      <c r="C649" s="84">
        <f>SUM(D649:I649)</f>
        <v>2</v>
      </c>
      <c r="D649" s="13">
        <v>0</v>
      </c>
      <c r="E649" s="13">
        <v>0</v>
      </c>
      <c r="F649" s="13">
        <v>0</v>
      </c>
      <c r="G649" s="13">
        <v>2</v>
      </c>
      <c r="H649" s="13">
        <v>0</v>
      </c>
      <c r="I649" s="13">
        <v>0</v>
      </c>
      <c r="J649" s="84">
        <f>SUM(K649:S649)</f>
        <v>0</v>
      </c>
      <c r="K649" s="13">
        <v>0</v>
      </c>
      <c r="L649" s="13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 s="84">
        <f>SUM(U649:AC649)</f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 s="84">
        <v>0</v>
      </c>
      <c r="AE649" s="89">
        <f>SUM(C649,J649,T649,AD649,)</f>
        <v>2</v>
      </c>
    </row>
    <row r="650">
      <c r="A650" s="61" t="str">
        <f>DATA!A649</f>
        <v>AU (AU.B.Bystrica)</v>
      </c>
      <c r="B650" s="97" t="str">
        <f>DATA!C649&amp;" - "&amp;DATA!B649</f>
        <v>Dramaturg - EN1</v>
      </c>
      <c r="C650" s="84">
        <f>SUM(D650:I650)</f>
        <v>1</v>
      </c>
      <c r="D650" s="13">
        <v>0</v>
      </c>
      <c r="E650" s="13">
        <v>0</v>
      </c>
      <c r="F650" s="13">
        <v>0</v>
      </c>
      <c r="G650" s="13">
        <v>1</v>
      </c>
      <c r="H650" s="13">
        <v>0</v>
      </c>
      <c r="I650" s="13">
        <v>0</v>
      </c>
      <c r="J650" s="84">
        <f>SUM(K650:S650)</f>
        <v>0</v>
      </c>
      <c r="K650" s="13">
        <v>0</v>
      </c>
      <c r="L650" s="13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 s="84">
        <f>SUM(U650:AC650)</f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 s="84">
        <v>0</v>
      </c>
      <c r="AE650" s="89">
        <f>SUM(C650,J650,T650,AD650,)</f>
        <v>1</v>
      </c>
    </row>
    <row r="651">
      <c r="A651" s="61" t="str">
        <f>DATA!A650</f>
        <v>AU (AU.B.Bystrica)</v>
      </c>
      <c r="B651" s="97" t="str">
        <f>DATA!C650&amp;" - "&amp;DATA!B650</f>
        <v>Herec v hlavnej úlohe - EN1</v>
      </c>
      <c r="C651" s="84">
        <f>SUM(D651:I651)</f>
        <v>0.95836</v>
      </c>
      <c r="D651" s="13">
        <v>0</v>
      </c>
      <c r="E651" s="13">
        <v>0</v>
      </c>
      <c r="F651" s="13">
        <v>0</v>
      </c>
      <c r="G651" s="13">
        <v>0.95836</v>
      </c>
      <c r="H651" s="13">
        <v>0</v>
      </c>
      <c r="I651" s="13">
        <v>0</v>
      </c>
      <c r="J651" s="84">
        <f>SUM(K651:S651)</f>
        <v>0</v>
      </c>
      <c r="K651" s="13">
        <v>0</v>
      </c>
      <c r="L651" s="13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 s="84">
        <f>SUM(U651:AC651)</f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 s="84">
        <v>0</v>
      </c>
      <c r="AE651" s="89">
        <f>SUM(C651,J651,T651,AD651,)</f>
        <v>0.95836</v>
      </c>
    </row>
    <row r="652">
      <c r="A652" s="61" t="str">
        <f>DATA!A651</f>
        <v>AU (AU.B.Bystrica)</v>
      </c>
      <c r="B652" s="97" t="str">
        <f>DATA!C651&amp;" - "&amp;DATA!B651</f>
        <v>Inštrumentalista - EN1</v>
      </c>
      <c r="C652" s="84">
        <f>SUM(D652:I652)</f>
        <v>0.01</v>
      </c>
      <c r="D652" s="13">
        <v>0</v>
      </c>
      <c r="E652" s="13">
        <v>0</v>
      </c>
      <c r="F652" s="13">
        <v>0</v>
      </c>
      <c r="G652" s="13">
        <v>0.01</v>
      </c>
      <c r="H652" s="13">
        <v>0</v>
      </c>
      <c r="I652" s="13">
        <v>0</v>
      </c>
      <c r="J652" s="84">
        <f>SUM(K652:S652)</f>
        <v>0</v>
      </c>
      <c r="K652" s="13">
        <v>0</v>
      </c>
      <c r="L652" s="13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 s="84">
        <f>SUM(U652:AC652)</f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 s="84">
        <v>0</v>
      </c>
      <c r="AE652" s="89">
        <f>SUM(C652,J652,T652,AD652,)</f>
        <v>0.01</v>
      </c>
    </row>
    <row r="653">
      <c r="A653" s="61" t="str">
        <f>DATA!A652</f>
        <v>AU (AU.B.Bystrica)</v>
      </c>
      <c r="B653" s="97" t="str">
        <f>DATA!C652&amp;" - "&amp;DATA!B652</f>
        <v>Inštrumentalista - sólista - EN1</v>
      </c>
      <c r="C653" s="84">
        <f>SUM(D653:I653)</f>
        <v>1.5</v>
      </c>
      <c r="D653" s="13">
        <v>0</v>
      </c>
      <c r="E653" s="13">
        <v>0</v>
      </c>
      <c r="F653" s="13">
        <v>0</v>
      </c>
      <c r="G653" s="13">
        <v>1.5</v>
      </c>
      <c r="H653" s="13">
        <v>0</v>
      </c>
      <c r="I653" s="13">
        <v>0</v>
      </c>
      <c r="J653" s="84">
        <f>SUM(K653:S653)</f>
        <v>0</v>
      </c>
      <c r="K653" s="13">
        <v>0</v>
      </c>
      <c r="L653" s="1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 s="84">
        <f>SUM(U653:AC653)</f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 s="84">
        <v>0</v>
      </c>
      <c r="AE653" s="89">
        <f>SUM(C653,J653,T653,AD653,)</f>
        <v>1.5</v>
      </c>
    </row>
    <row r="654">
      <c r="A654" s="61" t="str">
        <f>DATA!A653</f>
        <v>AU (AU.B.Bystrica)</v>
      </c>
      <c r="B654" s="97" t="str">
        <f>DATA!C653&amp;" - "&amp;DATA!B653</f>
        <v>Korepetítor - EN1</v>
      </c>
      <c r="C654" s="84">
        <f>SUM(D654:I654)</f>
        <v>0.33334</v>
      </c>
      <c r="D654" s="13">
        <v>0</v>
      </c>
      <c r="E654" s="13">
        <v>0</v>
      </c>
      <c r="F654" s="13">
        <v>0</v>
      </c>
      <c r="G654" s="13">
        <v>0.33334</v>
      </c>
      <c r="H654" s="13">
        <v>0</v>
      </c>
      <c r="I654" s="13">
        <v>0</v>
      </c>
      <c r="J654" s="84">
        <f>SUM(K654:S654)</f>
        <v>0</v>
      </c>
      <c r="K654" s="13">
        <v>0</v>
      </c>
      <c r="L654" s="13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 s="84">
        <f>SUM(U654:AC654)</f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0</v>
      </c>
      <c r="AC654">
        <v>0</v>
      </c>
      <c r="AD654" s="84">
        <v>0</v>
      </c>
      <c r="AE654" s="89">
        <f>SUM(C654,J654,T654,AD654,)</f>
        <v>0.33334</v>
      </c>
    </row>
    <row r="655">
      <c r="A655" s="61" t="str">
        <f>DATA!A654</f>
        <v>AU (AU.B.Bystrica)</v>
      </c>
      <c r="B655" s="97" t="str">
        <f>DATA!C654&amp;" - "&amp;DATA!B654</f>
        <v>Kurátor výstavy - EN1</v>
      </c>
      <c r="C655" s="84">
        <f>SUM(D655:I655)</f>
        <v>1</v>
      </c>
      <c r="D655" s="13">
        <v>0</v>
      </c>
      <c r="E655" s="13">
        <v>0</v>
      </c>
      <c r="F655" s="13">
        <v>0</v>
      </c>
      <c r="G655" s="13">
        <v>1</v>
      </c>
      <c r="H655" s="13">
        <v>0</v>
      </c>
      <c r="I655" s="13">
        <v>0</v>
      </c>
      <c r="J655" s="84">
        <f>SUM(K655:S655)</f>
        <v>0</v>
      </c>
      <c r="K655" s="13">
        <v>0</v>
      </c>
      <c r="L655" s="13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 s="84">
        <f>SUM(U655:AC655)</f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 s="84">
        <v>0</v>
      </c>
      <c r="AE655" s="89">
        <f>SUM(C655,J655,T655,AD655,)</f>
        <v>1</v>
      </c>
    </row>
    <row r="656">
      <c r="A656" s="61" t="str">
        <f>DATA!A655</f>
        <v>AU (AU.B.Bystrica)</v>
      </c>
      <c r="B656" s="97" t="str">
        <f>DATA!C655&amp;" - "&amp;DATA!B655</f>
        <v>Režisér - EN1</v>
      </c>
      <c r="C656" s="84">
        <f>SUM(D656:I656)</f>
        <v>1</v>
      </c>
      <c r="D656" s="13">
        <v>0</v>
      </c>
      <c r="E656" s="13">
        <v>0</v>
      </c>
      <c r="F656" s="13">
        <v>0</v>
      </c>
      <c r="G656" s="13">
        <v>1</v>
      </c>
      <c r="H656" s="13">
        <v>0</v>
      </c>
      <c r="I656" s="13">
        <v>0</v>
      </c>
      <c r="J656" s="84">
        <f>SUM(K656:S656)</f>
        <v>0</v>
      </c>
      <c r="K656" s="13">
        <v>0</v>
      </c>
      <c r="L656" s="13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 s="84">
        <f>SUM(U656:AC656)</f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  <c r="AD656" s="84">
        <v>0</v>
      </c>
      <c r="AE656" s="89">
        <f>SUM(C656,J656,T656,AD656,)</f>
        <v>1</v>
      </c>
    </row>
    <row r="657">
      <c r="A657" s="61" t="str">
        <f>DATA!A656</f>
        <v>AU (AU.B.Bystrica)</v>
      </c>
      <c r="B657" s="97" t="str">
        <f>DATA!C656&amp;" - "&amp;DATA!B656</f>
        <v>Spevák - EN1</v>
      </c>
      <c r="C657" s="84">
        <f>SUM(D657:I657)</f>
        <v>0.03</v>
      </c>
      <c r="D657" s="13">
        <v>0</v>
      </c>
      <c r="E657" s="13">
        <v>0</v>
      </c>
      <c r="F657" s="13">
        <v>0</v>
      </c>
      <c r="G657" s="13">
        <v>0.03</v>
      </c>
      <c r="H657" s="13">
        <v>0</v>
      </c>
      <c r="I657" s="13">
        <v>0</v>
      </c>
      <c r="J657" s="84">
        <f>SUM(K657:S657)</f>
        <v>0</v>
      </c>
      <c r="K657" s="13">
        <v>0</v>
      </c>
      <c r="L657" s="13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 s="84">
        <f>SUM(U657:AC657)</f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 s="84">
        <v>0</v>
      </c>
      <c r="AE657" s="89">
        <f>SUM(C657,J657,T657,AD657,)</f>
        <v>0.03</v>
      </c>
    </row>
    <row r="658">
      <c r="A658" s="61" t="str">
        <f>DATA!A657</f>
        <v>AU (AU.B.Bystrica)</v>
      </c>
      <c r="B658" s="97" t="str">
        <f>DATA!C657&amp;" - "&amp;DATA!B657</f>
        <v>Spevák - sólista - EN1</v>
      </c>
      <c r="C658" s="84">
        <f>SUM(D658:I658)</f>
        <v>0.2679</v>
      </c>
      <c r="D658" s="13">
        <v>0</v>
      </c>
      <c r="E658" s="13">
        <v>0</v>
      </c>
      <c r="F658" s="13">
        <v>0</v>
      </c>
      <c r="G658" s="13">
        <v>0.2679</v>
      </c>
      <c r="H658" s="13">
        <v>0</v>
      </c>
      <c r="I658" s="13">
        <v>0</v>
      </c>
      <c r="J658" s="84">
        <f>SUM(K658:S658)</f>
        <v>0</v>
      </c>
      <c r="K658" s="13">
        <v>0</v>
      </c>
      <c r="L658" s="13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 s="84">
        <f>SUM(U658:AC658)</f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  <c r="AD658" s="84">
        <v>0</v>
      </c>
      <c r="AE658" s="89">
        <f>SUM(C658,J658,T658,AD658,)</f>
        <v>0.2679</v>
      </c>
    </row>
    <row r="659">
      <c r="A659" s="61" t="str">
        <f>DATA!A658</f>
        <v>AU (AU.B.Bystrica)</v>
      </c>
      <c r="B659" s="97" t="str">
        <f>DATA!C658&amp;" - "&amp;DATA!B658</f>
        <v>Zbormajster - EN1</v>
      </c>
      <c r="C659" s="84">
        <f>SUM(D659:I659)</f>
        <v>1</v>
      </c>
      <c r="D659" s="13">
        <v>0</v>
      </c>
      <c r="E659" s="13">
        <v>0</v>
      </c>
      <c r="F659" s="13">
        <v>0</v>
      </c>
      <c r="G659" s="13">
        <v>1</v>
      </c>
      <c r="H659" s="13">
        <v>0</v>
      </c>
      <c r="I659" s="13">
        <v>0</v>
      </c>
      <c r="J659" s="84">
        <f>SUM(K659:S659)</f>
        <v>0</v>
      </c>
      <c r="K659" s="13">
        <v>0</v>
      </c>
      <c r="L659" s="13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 s="84">
        <f>SUM(U659:AC659)</f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 s="84">
        <v>0</v>
      </c>
      <c r="AE659" s="89">
        <f>SUM(C659,J659,T659,AD659,)</f>
        <v>1</v>
      </c>
    </row>
    <row r="660">
      <c r="A660" s="61" t="str">
        <f>DATA!A659</f>
        <v>AU (AU.B.Bystrica)</v>
      </c>
      <c r="B660" s="97" t="str">
        <f>DATA!C659&amp;" - "&amp;DATA!B659</f>
        <v>Inštrumentalista - sólista - EN2</v>
      </c>
      <c r="C660" s="84">
        <f>SUM(D660:I660)</f>
        <v>0.5</v>
      </c>
      <c r="D660" s="13">
        <v>0</v>
      </c>
      <c r="E660" s="13">
        <v>0</v>
      </c>
      <c r="F660" s="13">
        <v>0</v>
      </c>
      <c r="G660" s="13">
        <v>0</v>
      </c>
      <c r="H660" s="13">
        <v>0.5</v>
      </c>
      <c r="I660" s="13">
        <v>0</v>
      </c>
      <c r="J660" s="84">
        <f>SUM(K660:S660)</f>
        <v>0</v>
      </c>
      <c r="K660" s="13">
        <v>0</v>
      </c>
      <c r="L660" s="13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 s="84">
        <f>SUM(U660:AC660)</f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 s="84">
        <v>0</v>
      </c>
      <c r="AE660" s="89">
        <f>SUM(C660,J660,T660,AD660,)</f>
        <v>0.5</v>
      </c>
    </row>
    <row r="661">
      <c r="A661" s="61" t="str">
        <f>DATA!A660</f>
        <v>AU (AU.B.Bystrica)</v>
      </c>
      <c r="B661" s="97" t="str">
        <f>DATA!C660&amp;" - "&amp;DATA!B660</f>
        <v>Autor námetu - I</v>
      </c>
      <c r="C661" s="84">
        <f>SUM(D661:I661)</f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3">
        <v>0</v>
      </c>
      <c r="J661" s="84">
        <f>SUM(K661:S661)</f>
        <v>0</v>
      </c>
      <c r="K661" s="13">
        <v>0</v>
      </c>
      <c r="L661" s="13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 s="84">
        <f>SUM(U661:AC661)</f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 s="84">
        <v>1</v>
      </c>
      <c r="AE661" s="89">
        <f>SUM(C661,J661,T661,AD661,)</f>
        <v>1</v>
      </c>
    </row>
    <row r="662">
      <c r="A662" s="61" t="str">
        <f>DATA!A661</f>
        <v>AU (AU.B.Bystrica)</v>
      </c>
      <c r="B662" s="97" t="str">
        <f>DATA!C661&amp;" - "&amp;DATA!B661</f>
        <v>Autor scenára - I</v>
      </c>
      <c r="C662" s="84">
        <f>SUM(D662:I662)</f>
        <v>0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3">
        <v>0</v>
      </c>
      <c r="J662" s="84">
        <f>SUM(K662:S662)</f>
        <v>0</v>
      </c>
      <c r="K662" s="13">
        <v>0</v>
      </c>
      <c r="L662" s="13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 s="84">
        <f>SUM(U662:AC662)</f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 s="84">
        <v>1</v>
      </c>
      <c r="AE662" s="89">
        <f>SUM(C662,J662,T662,AD662,)</f>
        <v>1</v>
      </c>
    </row>
    <row r="663">
      <c r="A663" s="61" t="str">
        <f>DATA!A662</f>
        <v>AU (AU.B.Bystrica)</v>
      </c>
      <c r="B663" s="97" t="str">
        <f>DATA!C662&amp;" - "&amp;DATA!B662</f>
        <v>Dramaturg - I</v>
      </c>
      <c r="C663" s="84">
        <f>SUM(D663:I663)</f>
        <v>0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84">
        <f>SUM(K663:S663)</f>
        <v>0</v>
      </c>
      <c r="K663" s="13">
        <v>0</v>
      </c>
      <c r="L663" s="1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 s="84">
        <f>SUM(U663:AC663)</f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 s="84">
        <v>1</v>
      </c>
      <c r="AE663" s="89">
        <f>SUM(C663,J663,T663,AD663,)</f>
        <v>1</v>
      </c>
    </row>
    <row r="664">
      <c r="A664" s="61" t="str">
        <f>DATA!A663</f>
        <v>AU (AU.B.Bystrica)</v>
      </c>
      <c r="B664" s="97" t="str">
        <f>DATA!C663&amp;" - "&amp;DATA!B663</f>
        <v>Kameraman - I</v>
      </c>
      <c r="C664" s="84">
        <f>SUM(D664:I664)</f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84">
        <f>SUM(K664:S664)</f>
        <v>0</v>
      </c>
      <c r="K664" s="13">
        <v>0</v>
      </c>
      <c r="L664" s="13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 s="84">
        <f>SUM(U664:AC664)</f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 s="84">
        <v>1</v>
      </c>
      <c r="AE664" s="89">
        <f>SUM(C664,J664,T664,AD664,)</f>
        <v>1</v>
      </c>
    </row>
    <row r="665">
      <c r="A665" s="61" t="str">
        <f>DATA!A664</f>
        <v>AU (AU.B.Bystrica)</v>
      </c>
      <c r="B665" s="97" t="str">
        <f>DATA!C664&amp;" - "&amp;DATA!B664</f>
        <v>Producent - I</v>
      </c>
      <c r="C665" s="84">
        <f>SUM(D665:I665)</f>
        <v>0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v>0</v>
      </c>
      <c r="J665" s="84">
        <f>SUM(K665:S665)</f>
        <v>0</v>
      </c>
      <c r="K665" s="13">
        <v>0</v>
      </c>
      <c r="L665" s="13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 s="84">
        <f>SUM(U665:AC665)</f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 s="84">
        <v>1</v>
      </c>
      <c r="AE665" s="89">
        <f>SUM(C665,J665,T665,AD665,)</f>
        <v>1</v>
      </c>
    </row>
    <row r="666">
      <c r="A666" s="61" t="str">
        <f>DATA!A665</f>
        <v>AU (AU.B.Bystrica)</v>
      </c>
      <c r="B666" s="97" t="str">
        <f>DATA!C665&amp;" - "&amp;DATA!B665</f>
        <v>Režisér - I</v>
      </c>
      <c r="C666" s="84">
        <f>SUM(D666:I666)</f>
        <v>0</v>
      </c>
      <c r="D666" s="13">
        <v>0</v>
      </c>
      <c r="E666" s="13">
        <v>0</v>
      </c>
      <c r="F666" s="13">
        <v>0</v>
      </c>
      <c r="G666" s="13">
        <v>0</v>
      </c>
      <c r="H666" s="13">
        <v>0</v>
      </c>
      <c r="I666" s="13">
        <v>0</v>
      </c>
      <c r="J666" s="84">
        <f>SUM(K666:S666)</f>
        <v>0</v>
      </c>
      <c r="K666" s="13">
        <v>0</v>
      </c>
      <c r="L666" s="13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 s="84">
        <f>SUM(U666:AC666)</f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 s="84">
        <v>1</v>
      </c>
      <c r="AE666" s="89">
        <f>SUM(C666,J666,T666,AD666,)</f>
        <v>1</v>
      </c>
    </row>
    <row r="667">
      <c r="A667" s="61" t="str">
        <f>DATA!A666</f>
        <v>AU (AU.B.Bystrica)</v>
      </c>
      <c r="B667" s="97" t="str">
        <f>DATA!C666&amp;" - "&amp;DATA!B666</f>
        <v>Spevák - sólista - I</v>
      </c>
      <c r="C667" s="84">
        <f>SUM(D667:I667)</f>
        <v>0</v>
      </c>
      <c r="D667" s="13">
        <v>0</v>
      </c>
      <c r="E667" s="13">
        <v>0</v>
      </c>
      <c r="F667" s="13">
        <v>0</v>
      </c>
      <c r="G667" s="13">
        <v>0</v>
      </c>
      <c r="H667" s="13">
        <v>0</v>
      </c>
      <c r="I667" s="13">
        <v>0</v>
      </c>
      <c r="J667" s="84">
        <f>SUM(K667:S667)</f>
        <v>0</v>
      </c>
      <c r="K667" s="13">
        <v>0</v>
      </c>
      <c r="L667" s="13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 s="84">
        <f>SUM(U667:AC667)</f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 s="84">
        <v>2</v>
      </c>
      <c r="AE667" s="89">
        <f>SUM(C667,J667,T667,AD667,)</f>
        <v>2</v>
      </c>
    </row>
    <row r="668">
      <c r="A668" s="61" t="str">
        <f>DATA!A667</f>
        <v>AU (AU.B.Bystrica)</v>
      </c>
      <c r="B668" s="97" t="str">
        <f>DATA!C667&amp;" - "&amp;DATA!B667</f>
        <v>Strihač - I</v>
      </c>
      <c r="C668" s="84">
        <f>SUM(D668:I668)</f>
        <v>0</v>
      </c>
      <c r="D668" s="13">
        <v>0</v>
      </c>
      <c r="E668" s="13">
        <v>0</v>
      </c>
      <c r="F668" s="13">
        <v>0</v>
      </c>
      <c r="G668" s="13">
        <v>0</v>
      </c>
      <c r="H668" s="13">
        <v>0</v>
      </c>
      <c r="I668" s="13">
        <v>0</v>
      </c>
      <c r="J668" s="84">
        <f>SUM(K668:S668)</f>
        <v>0</v>
      </c>
      <c r="K668" s="13">
        <v>0</v>
      </c>
      <c r="L668" s="13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 s="84">
        <f>SUM(U668:AC668)</f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 s="84">
        <v>1</v>
      </c>
      <c r="AE668" s="89">
        <f>SUM(C668,J668,T668,AD668,)</f>
        <v>1</v>
      </c>
    </row>
    <row r="669">
      <c r="A669" s="61" t="str">
        <f>DATA!A668</f>
        <v>AU (AU.B.Bystrica)</v>
      </c>
      <c r="B669" s="97" t="str">
        <f>DATA!C668&amp;" - "&amp;DATA!B668</f>
        <v>Zvukár - I</v>
      </c>
      <c r="C669" s="84">
        <f>SUM(D669:I669)</f>
        <v>0</v>
      </c>
      <c r="D669" s="13">
        <v>0</v>
      </c>
      <c r="E669" s="13">
        <v>0</v>
      </c>
      <c r="F669" s="13">
        <v>0</v>
      </c>
      <c r="G669" s="13">
        <v>0</v>
      </c>
      <c r="H669" s="13">
        <v>0</v>
      </c>
      <c r="I669" s="13">
        <v>0</v>
      </c>
      <c r="J669" s="84">
        <f>SUM(K669:S669)</f>
        <v>0</v>
      </c>
      <c r="K669" s="13">
        <v>0</v>
      </c>
      <c r="L669" s="13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 s="84">
        <f>SUM(U669:AC669)</f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 s="84">
        <v>1</v>
      </c>
      <c r="AE669" s="89">
        <f>SUM(C669,J669,T669,AD669,)</f>
        <v>1</v>
      </c>
    </row>
    <row r="670">
      <c r="A670" s="61" t="str">
        <f>DATA!A669</f>
        <v>AU (AU.B.Bystrica)</v>
      </c>
      <c r="B670" s="97" t="str">
        <f>DATA!C669&amp;" - "&amp;DATA!B669</f>
        <v>Autor hudby - SM1</v>
      </c>
      <c r="C670" s="84">
        <f>SUM(D670:I670)</f>
        <v>0</v>
      </c>
      <c r="D670" s="13">
        <v>0</v>
      </c>
      <c r="E670" s="13">
        <v>0</v>
      </c>
      <c r="F670" s="13">
        <v>0</v>
      </c>
      <c r="G670" s="13">
        <v>0</v>
      </c>
      <c r="H670" s="13">
        <v>0</v>
      </c>
      <c r="I670" s="13">
        <v>0</v>
      </c>
      <c r="J670" s="84">
        <f>SUM(K670:S670)</f>
        <v>0</v>
      </c>
      <c r="K670" s="13">
        <v>0</v>
      </c>
      <c r="L670" s="13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 s="84">
        <f>SUM(U670:AC670)</f>
        <v>1</v>
      </c>
      <c r="U670">
        <v>1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 s="84">
        <v>0</v>
      </c>
      <c r="AE670" s="89">
        <f>SUM(C670,J670,T670,AD670,)</f>
        <v>1</v>
      </c>
    </row>
    <row r="671">
      <c r="A671" s="61" t="str">
        <f>DATA!A670</f>
        <v>AU (AU.B.Bystrica)</v>
      </c>
      <c r="B671" s="97" t="str">
        <f>DATA!C670&amp;" - "&amp;DATA!B670</f>
        <v>Autor pohybovej spolupráce - SM1</v>
      </c>
      <c r="C671" s="84">
        <f>SUM(D671:I671)</f>
        <v>0</v>
      </c>
      <c r="D671" s="13">
        <v>0</v>
      </c>
      <c r="E671" s="13">
        <v>0</v>
      </c>
      <c r="F671" s="13">
        <v>0</v>
      </c>
      <c r="G671" s="13">
        <v>0</v>
      </c>
      <c r="H671" s="13">
        <v>0</v>
      </c>
      <c r="I671" s="13">
        <v>0</v>
      </c>
      <c r="J671" s="84">
        <f>SUM(K671:S671)</f>
        <v>0</v>
      </c>
      <c r="K671" s="13">
        <v>0</v>
      </c>
      <c r="L671" s="13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 s="84">
        <f>SUM(U671:AC671)</f>
        <v>1</v>
      </c>
      <c r="U671">
        <v>1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 s="84">
        <v>0</v>
      </c>
      <c r="AE671" s="89">
        <f>SUM(C671,J671,T671,AD671,)</f>
        <v>1</v>
      </c>
    </row>
    <row r="672">
      <c r="A672" s="61" t="str">
        <f>DATA!A671</f>
        <v>AU (AU.B.Bystrica)</v>
      </c>
      <c r="B672" s="97" t="str">
        <f>DATA!C671&amp;" - "&amp;DATA!B671</f>
        <v>Dirigent - SM1</v>
      </c>
      <c r="C672" s="84">
        <f>SUM(D672:I672)</f>
        <v>0</v>
      </c>
      <c r="D672" s="13">
        <v>0</v>
      </c>
      <c r="E672" s="13">
        <v>0</v>
      </c>
      <c r="F672" s="13">
        <v>0</v>
      </c>
      <c r="G672" s="13">
        <v>0</v>
      </c>
      <c r="H672" s="13">
        <v>0</v>
      </c>
      <c r="I672" s="13">
        <v>0</v>
      </c>
      <c r="J672" s="84">
        <f>SUM(K672:S672)</f>
        <v>0</v>
      </c>
      <c r="K672" s="13">
        <v>0</v>
      </c>
      <c r="L672" s="13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 s="84">
        <f>SUM(U672:AC672)</f>
        <v>8</v>
      </c>
      <c r="U672">
        <v>8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 s="84">
        <v>0</v>
      </c>
      <c r="AE672" s="89">
        <f>SUM(C672,J672,T672,AD672,)</f>
        <v>8</v>
      </c>
    </row>
    <row r="673">
      <c r="A673" s="61" t="str">
        <f>DATA!A672</f>
        <v>AU (AU.B.Bystrica)</v>
      </c>
      <c r="B673" s="97" t="str">
        <f>DATA!C672&amp;" - "&amp;DATA!B672</f>
        <v>Herec - SM1</v>
      </c>
      <c r="C673" s="84">
        <f>SUM(D673:I673)</f>
        <v>0</v>
      </c>
      <c r="D673" s="13">
        <v>0</v>
      </c>
      <c r="E673" s="13">
        <v>0</v>
      </c>
      <c r="F673" s="13">
        <v>0</v>
      </c>
      <c r="G673" s="13">
        <v>0</v>
      </c>
      <c r="H673" s="13">
        <v>0</v>
      </c>
      <c r="I673" s="13">
        <v>0</v>
      </c>
      <c r="J673" s="84">
        <f>SUM(K673:S673)</f>
        <v>0</v>
      </c>
      <c r="K673" s="13">
        <v>0</v>
      </c>
      <c r="L673" s="1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 s="84">
        <f>SUM(U673:AC673)</f>
        <v>0.1</v>
      </c>
      <c r="U673">
        <v>0.1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 s="84">
        <v>0</v>
      </c>
      <c r="AE673" s="89">
        <f>SUM(C673,J673,T673,AD673,)</f>
        <v>0.1</v>
      </c>
    </row>
    <row r="674">
      <c r="A674" s="61" t="str">
        <f>DATA!A673</f>
        <v>AU (AU.B.Bystrica)</v>
      </c>
      <c r="B674" s="97" t="str">
        <f>DATA!C673&amp;" - "&amp;DATA!B673</f>
        <v>Herec v hlavnej úlohe - SM1</v>
      </c>
      <c r="C674" s="84">
        <f>SUM(D674:I674)</f>
        <v>0</v>
      </c>
      <c r="D674" s="13">
        <v>0</v>
      </c>
      <c r="E674" s="13">
        <v>0</v>
      </c>
      <c r="F674" s="13">
        <v>0</v>
      </c>
      <c r="G674" s="13">
        <v>0</v>
      </c>
      <c r="H674" s="13">
        <v>0</v>
      </c>
      <c r="I674" s="13">
        <v>0</v>
      </c>
      <c r="J674" s="84">
        <f>SUM(K674:S674)</f>
        <v>0</v>
      </c>
      <c r="K674" s="13">
        <v>0</v>
      </c>
      <c r="L674" s="13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 s="84">
        <f>SUM(U674:AC674)</f>
        <v>1.53334</v>
      </c>
      <c r="U674">
        <v>1.53334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 s="84">
        <v>0</v>
      </c>
      <c r="AE674" s="89">
        <f>SUM(C674,J674,T674,AD674,)</f>
        <v>1.53334</v>
      </c>
    </row>
    <row r="675">
      <c r="A675" s="61" t="str">
        <f>DATA!A674</f>
        <v>AU (AU.B.Bystrica)</v>
      </c>
      <c r="B675" s="97" t="str">
        <f>DATA!C674&amp;" - "&amp;DATA!B674</f>
        <v>Herec vo vedľajšej úlohe - SM1</v>
      </c>
      <c r="C675" s="84">
        <f>SUM(D675:I675)</f>
        <v>0</v>
      </c>
      <c r="D675" s="13">
        <v>0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84">
        <f>SUM(K675:S675)</f>
        <v>0</v>
      </c>
      <c r="K675" s="13">
        <v>0</v>
      </c>
      <c r="L675" s="13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 s="84">
        <f>SUM(U675:AC675)</f>
        <v>1.1429</v>
      </c>
      <c r="U675">
        <v>1.1429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 s="84">
        <v>0</v>
      </c>
      <c r="AE675" s="89">
        <f>SUM(C675,J675,T675,AD675,)</f>
        <v>1.1429</v>
      </c>
    </row>
    <row r="676">
      <c r="A676" s="61" t="str">
        <f>DATA!A675</f>
        <v>AU (AU.B.Bystrica)</v>
      </c>
      <c r="B676" s="97" t="str">
        <f>DATA!C675&amp;" - "&amp;DATA!B675</f>
        <v>Hudobný dramaturg - SM1</v>
      </c>
      <c r="C676" s="84">
        <f>SUM(D676:I676)</f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v>0</v>
      </c>
      <c r="J676" s="84">
        <f>SUM(K676:S676)</f>
        <v>0</v>
      </c>
      <c r="K676" s="13">
        <v>0</v>
      </c>
      <c r="L676" s="13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 s="84">
        <f>SUM(U676:AC676)</f>
        <v>1</v>
      </c>
      <c r="U676">
        <v>1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 s="84">
        <v>0</v>
      </c>
      <c r="AE676" s="89">
        <f>SUM(C676,J676,T676,AD676,)</f>
        <v>1</v>
      </c>
    </row>
    <row r="677">
      <c r="A677" s="61" t="str">
        <f>DATA!A676</f>
        <v>AU (AU.B.Bystrica)</v>
      </c>
      <c r="B677" s="97" t="str">
        <f>DATA!C676&amp;" - "&amp;DATA!B676</f>
        <v>Inštrumentalista - SM1</v>
      </c>
      <c r="C677" s="84">
        <f>SUM(D677:I677)</f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84">
        <f>SUM(K677:S677)</f>
        <v>0</v>
      </c>
      <c r="K677" s="13">
        <v>0</v>
      </c>
      <c r="L677" s="13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 s="84">
        <f>SUM(U677:AC677)</f>
        <v>2.88971</v>
      </c>
      <c r="U677">
        <v>2.88971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 s="84">
        <v>0</v>
      </c>
      <c r="AE677" s="89">
        <f>SUM(C677,J677,T677,AD677,)</f>
        <v>2.88971</v>
      </c>
    </row>
    <row r="678">
      <c r="A678" s="61" t="str">
        <f>DATA!A677</f>
        <v>AU (AU.B.Bystrica)</v>
      </c>
      <c r="B678" s="97" t="str">
        <f>DATA!C677&amp;" - "&amp;DATA!B677</f>
        <v>Inštrumentalista - sólista - SM1</v>
      </c>
      <c r="C678" s="84">
        <f>SUM(D678:I678)</f>
        <v>0</v>
      </c>
      <c r="D678" s="13">
        <v>0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84">
        <f>SUM(K678:S678)</f>
        <v>0</v>
      </c>
      <c r="K678" s="13">
        <v>0</v>
      </c>
      <c r="L678" s="13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 s="84">
        <f>SUM(U678:AC678)</f>
        <v>17.96677</v>
      </c>
      <c r="U678">
        <v>17.96677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 s="84">
        <v>0</v>
      </c>
      <c r="AE678" s="89">
        <f>SUM(C678,J678,T678,AD678,)</f>
        <v>17.96677</v>
      </c>
    </row>
    <row r="679">
      <c r="A679" s="61" t="str">
        <f>DATA!A678</f>
        <v>AU (AU.B.Bystrica)</v>
      </c>
      <c r="B679" s="97" t="str">
        <f>DATA!C678&amp;" - "&amp;DATA!B678</f>
        <v>Kurátor výstavy - SM1</v>
      </c>
      <c r="C679" s="84">
        <f>SUM(D679:I679)</f>
        <v>0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3">
        <v>0</v>
      </c>
      <c r="J679" s="84">
        <f>SUM(K679:S679)</f>
        <v>0</v>
      </c>
      <c r="K679" s="13">
        <v>0</v>
      </c>
      <c r="L679" s="13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 s="84">
        <f>SUM(U679:AC679)</f>
        <v>1.5</v>
      </c>
      <c r="U679">
        <v>1.5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 s="84">
        <v>0</v>
      </c>
      <c r="AE679" s="89">
        <f>SUM(C679,J679,T679,AD679,)</f>
        <v>1.5</v>
      </c>
    </row>
    <row r="680">
      <c r="A680" s="61" t="str">
        <f>DATA!A679</f>
        <v>AU (AU.B.Bystrica)</v>
      </c>
      <c r="B680" s="97" t="str">
        <f>DATA!C679&amp;" - "&amp;DATA!B679</f>
        <v>Producent - SM1</v>
      </c>
      <c r="C680" s="84">
        <f>SUM(D680:I680)</f>
        <v>0</v>
      </c>
      <c r="D680" s="13">
        <v>0</v>
      </c>
      <c r="E680" s="13">
        <v>0</v>
      </c>
      <c r="F680" s="13">
        <v>0</v>
      </c>
      <c r="G680" s="13">
        <v>0</v>
      </c>
      <c r="H680" s="13">
        <v>0</v>
      </c>
      <c r="I680" s="13">
        <v>0</v>
      </c>
      <c r="J680" s="84">
        <f>SUM(K680:S680)</f>
        <v>0</v>
      </c>
      <c r="K680" s="13">
        <v>0</v>
      </c>
      <c r="L680" s="13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 s="84">
        <f>SUM(U680:AC680)</f>
        <v>0.6167</v>
      </c>
      <c r="U680">
        <v>0.6167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 s="84">
        <v>0</v>
      </c>
      <c r="AE680" s="89">
        <f>SUM(C680,J680,T680,AD680,)</f>
        <v>0.6167</v>
      </c>
    </row>
    <row r="681">
      <c r="A681" s="61" t="str">
        <f>DATA!A680</f>
        <v>AU (AU.B.Bystrica)</v>
      </c>
      <c r="B681" s="97" t="str">
        <f>DATA!C680&amp;" - "&amp;DATA!B680</f>
        <v>Spevák - SM1</v>
      </c>
      <c r="C681" s="84">
        <f>SUM(D681:I681)</f>
        <v>0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84">
        <f>SUM(K681:S681)</f>
        <v>0</v>
      </c>
      <c r="K681" s="13">
        <v>0</v>
      </c>
      <c r="L681" s="13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 s="84">
        <f>SUM(U681:AC681)</f>
        <v>0.34334</v>
      </c>
      <c r="U681">
        <v>0.34334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 s="84">
        <v>0</v>
      </c>
      <c r="AE681" s="89">
        <f>SUM(C681,J681,T681,AD681,)</f>
        <v>0.34334</v>
      </c>
    </row>
    <row r="682">
      <c r="A682" s="61" t="str">
        <f>DATA!A681</f>
        <v>AU (AU.B.Bystrica)</v>
      </c>
      <c r="B682" s="97" t="str">
        <f>DATA!C681&amp;" - "&amp;DATA!B681</f>
        <v>Spevák - sólista - SM1</v>
      </c>
      <c r="C682" s="84">
        <f>SUM(D682:I682)</f>
        <v>0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3">
        <v>0</v>
      </c>
      <c r="J682" s="84">
        <f>SUM(K682:S682)</f>
        <v>0</v>
      </c>
      <c r="K682" s="13">
        <v>0</v>
      </c>
      <c r="L682" s="13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 s="84">
        <f>SUM(U682:AC682)</f>
        <v>1</v>
      </c>
      <c r="U682">
        <v>1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 s="84">
        <v>0</v>
      </c>
      <c r="AE682" s="89">
        <f>SUM(C682,J682,T682,AD682,)</f>
        <v>1</v>
      </c>
    </row>
    <row r="683">
      <c r="A683" s="61" t="str">
        <f>DATA!A682</f>
        <v>AU (AU.B.Bystrica)</v>
      </c>
      <c r="B683" s="97" t="str">
        <f>DATA!C682&amp;" - "&amp;DATA!B682</f>
        <v>Výtvarník - SM1</v>
      </c>
      <c r="C683" s="84">
        <f>SUM(D683:I683)</f>
        <v>0</v>
      </c>
      <c r="D683" s="13">
        <v>0</v>
      </c>
      <c r="E683" s="13">
        <v>0</v>
      </c>
      <c r="F683" s="13">
        <v>0</v>
      </c>
      <c r="G683" s="13">
        <v>0</v>
      </c>
      <c r="H683" s="13">
        <v>0</v>
      </c>
      <c r="I683" s="13">
        <v>0</v>
      </c>
      <c r="J683" s="84">
        <f>SUM(K683:S683)</f>
        <v>0</v>
      </c>
      <c r="K683" s="13">
        <v>0</v>
      </c>
      <c r="L683" s="1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 s="84">
        <f>SUM(U683:AC683)</f>
        <v>14</v>
      </c>
      <c r="U683">
        <v>14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 s="84">
        <v>0</v>
      </c>
      <c r="AE683" s="89">
        <f>SUM(C683,J683,T683,AD683,)</f>
        <v>14</v>
      </c>
    </row>
    <row r="684">
      <c r="A684" s="61" t="str">
        <f>DATA!A683</f>
        <v>AU (AU.B.Bystrica)</v>
      </c>
      <c r="B684" s="97" t="str">
        <f>DATA!C683&amp;" - "&amp;DATA!B683</f>
        <v>Autor hudby - SM2</v>
      </c>
      <c r="C684" s="84">
        <f>SUM(D684:I684)</f>
        <v>0</v>
      </c>
      <c r="D684" s="13">
        <v>0</v>
      </c>
      <c r="E684" s="13">
        <v>0</v>
      </c>
      <c r="F684" s="13">
        <v>0</v>
      </c>
      <c r="G684" s="13">
        <v>0</v>
      </c>
      <c r="H684" s="13">
        <v>0</v>
      </c>
      <c r="I684" s="13">
        <v>0</v>
      </c>
      <c r="J684" s="84">
        <f>SUM(K684:S684)</f>
        <v>0</v>
      </c>
      <c r="K684" s="13">
        <v>0</v>
      </c>
      <c r="L684" s="13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 s="84">
        <f>SUM(U684:AC684)</f>
        <v>2.2</v>
      </c>
      <c r="U684">
        <v>0</v>
      </c>
      <c r="V684">
        <v>2.2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 s="84">
        <v>0</v>
      </c>
      <c r="AE684" s="89">
        <f>SUM(C684,J684,T684,AD684,)</f>
        <v>2.2</v>
      </c>
    </row>
    <row r="685">
      <c r="A685" s="61" t="str">
        <f>DATA!A684</f>
        <v>AU (AU.B.Bystrica)</v>
      </c>
      <c r="B685" s="97" t="str">
        <f>DATA!C684&amp;" - "&amp;DATA!B684</f>
        <v>Dirigent - SM2</v>
      </c>
      <c r="C685" s="84">
        <f>SUM(D685:I685)</f>
        <v>0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84">
        <f>SUM(K685:S685)</f>
        <v>0</v>
      </c>
      <c r="K685" s="13">
        <v>0</v>
      </c>
      <c r="L685" s="13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 s="84">
        <f>SUM(U685:AC685)</f>
        <v>3</v>
      </c>
      <c r="U685">
        <v>0</v>
      </c>
      <c r="V685">
        <v>3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 s="84">
        <v>0</v>
      </c>
      <c r="AE685" s="89">
        <f>SUM(C685,J685,T685,AD685,)</f>
        <v>3</v>
      </c>
    </row>
    <row r="686">
      <c r="A686" s="61" t="str">
        <f>DATA!A685</f>
        <v>AU (AU.B.Bystrica)</v>
      </c>
      <c r="B686" s="97" t="str">
        <f>DATA!C685&amp;" - "&amp;DATA!B685</f>
        <v>Inštrumentalista - SM2</v>
      </c>
      <c r="C686" s="84">
        <f>SUM(D686:I686)</f>
        <v>0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3">
        <v>0</v>
      </c>
      <c r="J686" s="84">
        <f>SUM(K686:S686)</f>
        <v>0</v>
      </c>
      <c r="K686" s="13">
        <v>0</v>
      </c>
      <c r="L686" s="13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 s="84">
        <f>SUM(U686:AC686)</f>
        <v>0.2</v>
      </c>
      <c r="U686">
        <v>0</v>
      </c>
      <c r="V686">
        <v>0.2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 s="84">
        <v>0</v>
      </c>
      <c r="AE686" s="89">
        <f>SUM(C686,J686,T686,AD686,)</f>
        <v>0.2</v>
      </c>
    </row>
    <row r="687">
      <c r="A687" s="61" t="str">
        <f>DATA!A686</f>
        <v>AU (AU.B.Bystrica)</v>
      </c>
      <c r="B687" s="97" t="str">
        <f>DATA!C686&amp;" - "&amp;DATA!B686</f>
        <v>Inštrumentalista - sólista - SM2</v>
      </c>
      <c r="C687" s="84">
        <f>SUM(D687:I687)</f>
        <v>0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3">
        <v>0</v>
      </c>
      <c r="J687" s="84">
        <f>SUM(K687:S687)</f>
        <v>0</v>
      </c>
      <c r="K687" s="13">
        <v>0</v>
      </c>
      <c r="L687" s="13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 s="84">
        <f>SUM(U687:AC687)</f>
        <v>7.45008</v>
      </c>
      <c r="U687">
        <v>0</v>
      </c>
      <c r="V687">
        <v>7.45008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 s="84">
        <v>0</v>
      </c>
      <c r="AE687" s="89">
        <f>SUM(C687,J687,T687,AD687,)</f>
        <v>7.45008</v>
      </c>
    </row>
    <row r="688">
      <c r="A688" s="61" t="str">
        <f>DATA!A687</f>
        <v>AU (AU.B.Bystrica)</v>
      </c>
      <c r="B688" s="97" t="str">
        <f>DATA!C687&amp;" - "&amp;DATA!B687</f>
        <v>Kurátor výstavy - SM2</v>
      </c>
      <c r="C688" s="84">
        <f>SUM(D688:I688)</f>
        <v>0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v>0</v>
      </c>
      <c r="J688" s="84">
        <f>SUM(K688:S688)</f>
        <v>0</v>
      </c>
      <c r="K688" s="13">
        <v>0</v>
      </c>
      <c r="L688" s="13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 s="84">
        <f>SUM(U688:AC688)</f>
        <v>0.33334</v>
      </c>
      <c r="U688">
        <v>0</v>
      </c>
      <c r="V688">
        <v>0.33334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 s="84">
        <v>0</v>
      </c>
      <c r="AE688" s="89">
        <f>SUM(C688,J688,T688,AD688,)</f>
        <v>0.33334</v>
      </c>
    </row>
    <row r="689">
      <c r="A689" s="61" t="str">
        <f>DATA!A688</f>
        <v>AU (AU.B.Bystrica)</v>
      </c>
      <c r="B689" s="97" t="str">
        <f>DATA!C688&amp;" - "&amp;DATA!B688</f>
        <v>Performer - SM2</v>
      </c>
      <c r="C689" s="84">
        <f>SUM(D689:I689)</f>
        <v>0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v>0</v>
      </c>
      <c r="J689" s="84">
        <f>SUM(K689:S689)</f>
        <v>0</v>
      </c>
      <c r="K689" s="13">
        <v>0</v>
      </c>
      <c r="L689" s="13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 s="84">
        <f>SUM(U689:AC689)</f>
        <v>0.1667</v>
      </c>
      <c r="U689">
        <v>0</v>
      </c>
      <c r="V689">
        <v>0.1667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 s="84">
        <v>0</v>
      </c>
      <c r="AE689" s="89">
        <f>SUM(C689,J689,T689,AD689,)</f>
        <v>0.1667</v>
      </c>
    </row>
    <row r="690">
      <c r="A690" s="61" t="str">
        <f>DATA!A689</f>
        <v>AU (AU.B.Bystrica)</v>
      </c>
      <c r="B690" s="97" t="str">
        <f>DATA!C689&amp;" - "&amp;DATA!B689</f>
        <v>Výtvarník - SM2</v>
      </c>
      <c r="C690" s="84">
        <f>SUM(D690:I690)</f>
        <v>0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0</v>
      </c>
      <c r="J690" s="84">
        <f>SUM(K690:S690)</f>
        <v>0</v>
      </c>
      <c r="K690" s="13">
        <v>0</v>
      </c>
      <c r="L690" s="13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 s="84">
        <f>SUM(U690:AC690)</f>
        <v>50</v>
      </c>
      <c r="U690">
        <v>0</v>
      </c>
      <c r="V690">
        <v>50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 s="84">
        <v>0</v>
      </c>
      <c r="AE690" s="89">
        <f>SUM(C690,J690,T690,AD690,)</f>
        <v>50</v>
      </c>
    </row>
    <row r="691">
      <c r="A691" s="61" t="str">
        <f>DATA!A690</f>
        <v>AU (AU.B.Bystrica)</v>
      </c>
      <c r="B691" s="97" t="str">
        <f>DATA!C690&amp;" - "&amp;DATA!B690</f>
        <v>Zbormajster - SM2</v>
      </c>
      <c r="C691" s="84">
        <f>SUM(D691:I691)</f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0</v>
      </c>
      <c r="J691" s="84">
        <f>SUM(K691:S691)</f>
        <v>0</v>
      </c>
      <c r="K691" s="13">
        <v>0</v>
      </c>
      <c r="L691" s="13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 s="84">
        <f>SUM(U691:AC691)</f>
        <v>1</v>
      </c>
      <c r="U691">
        <v>0</v>
      </c>
      <c r="V691">
        <v>1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 s="84">
        <v>0</v>
      </c>
      <c r="AE691" s="89">
        <f>SUM(C691,J691,T691,AD691,)</f>
        <v>1</v>
      </c>
    </row>
    <row r="692">
      <c r="A692" s="61" t="str">
        <f>DATA!A691</f>
        <v>AU (AU.B.Bystrica)</v>
      </c>
      <c r="B692" s="97" t="str">
        <f>DATA!C691&amp;" - "&amp;DATA!B691</f>
        <v>Autor gradingu - SM3</v>
      </c>
      <c r="C692" s="84">
        <f>SUM(D692:I692)</f>
        <v>0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0</v>
      </c>
      <c r="J692" s="84">
        <f>SUM(K692:S692)</f>
        <v>0</v>
      </c>
      <c r="K692" s="13">
        <v>0</v>
      </c>
      <c r="L692" s="13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84">
        <f>SUM(U692:AC692)</f>
        <v>1</v>
      </c>
      <c r="U692">
        <v>0</v>
      </c>
      <c r="V692">
        <v>0</v>
      </c>
      <c r="W692">
        <v>1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 s="84">
        <v>0</v>
      </c>
      <c r="AE692" s="89">
        <f>SUM(C692,J692,T692,AD692,)</f>
        <v>1</v>
      </c>
    </row>
    <row r="693">
      <c r="A693" s="61" t="str">
        <f>DATA!A692</f>
        <v>AU (AU.B.Bystrica)</v>
      </c>
      <c r="B693" s="97" t="str">
        <f>DATA!C692&amp;" - "&amp;DATA!B692</f>
        <v>Autor hudby - SM3</v>
      </c>
      <c r="C693" s="84">
        <f>SUM(D693:I693)</f>
        <v>0</v>
      </c>
      <c r="D693" s="13">
        <v>0</v>
      </c>
      <c r="E693" s="13">
        <v>0</v>
      </c>
      <c r="F693" s="13">
        <v>0</v>
      </c>
      <c r="G693" s="13">
        <v>0</v>
      </c>
      <c r="H693" s="13">
        <v>0</v>
      </c>
      <c r="I693" s="13">
        <v>0</v>
      </c>
      <c r="J693" s="84">
        <f>SUM(K693:S693)</f>
        <v>0</v>
      </c>
      <c r="K693" s="13">
        <v>0</v>
      </c>
      <c r="L693" s="1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 s="84">
        <f>SUM(U693:AC693)</f>
        <v>2</v>
      </c>
      <c r="U693">
        <v>0</v>
      </c>
      <c r="V693">
        <v>0</v>
      </c>
      <c r="W693">
        <v>2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 s="84">
        <v>0</v>
      </c>
      <c r="AE693" s="89">
        <f>SUM(C693,J693,T693,AD693,)</f>
        <v>2</v>
      </c>
    </row>
    <row r="694">
      <c r="A694" s="61" t="str">
        <f>DATA!A693</f>
        <v>AU (AU.B.Bystrica)</v>
      </c>
      <c r="B694" s="97" t="str">
        <f>DATA!C693&amp;" - "&amp;DATA!B693</f>
        <v>Autor hudobnej úpravy - SM3</v>
      </c>
      <c r="C694" s="84">
        <f>SUM(D694:I694)</f>
        <v>0</v>
      </c>
      <c r="D694" s="13">
        <v>0</v>
      </c>
      <c r="E694" s="13">
        <v>0</v>
      </c>
      <c r="F694" s="13">
        <v>0</v>
      </c>
      <c r="G694" s="13">
        <v>0</v>
      </c>
      <c r="H694" s="13">
        <v>0</v>
      </c>
      <c r="I694" s="13">
        <v>0</v>
      </c>
      <c r="J694" s="84">
        <f>SUM(K694:S694)</f>
        <v>0</v>
      </c>
      <c r="K694" s="13">
        <v>0</v>
      </c>
      <c r="L694" s="13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 s="84">
        <f>SUM(U694:AC694)</f>
        <v>0.25</v>
      </c>
      <c r="U694">
        <v>0</v>
      </c>
      <c r="V694">
        <v>0</v>
      </c>
      <c r="W694">
        <v>0.25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 s="84">
        <v>0</v>
      </c>
      <c r="AE694" s="89">
        <f>SUM(C694,J694,T694,AD694,)</f>
        <v>0.25</v>
      </c>
    </row>
    <row r="695">
      <c r="A695" s="61" t="str">
        <f>DATA!A694</f>
        <v>AU (AU.B.Bystrica)</v>
      </c>
      <c r="B695" s="97" t="str">
        <f>DATA!C694&amp;" - "&amp;DATA!B694</f>
        <v>Dirigent - SM3</v>
      </c>
      <c r="C695" s="84">
        <f>SUM(D695:I695)</f>
        <v>0</v>
      </c>
      <c r="D695" s="13">
        <v>0</v>
      </c>
      <c r="E695" s="13">
        <v>0</v>
      </c>
      <c r="F695" s="13">
        <v>0</v>
      </c>
      <c r="G695" s="13">
        <v>0</v>
      </c>
      <c r="H695" s="13">
        <v>0</v>
      </c>
      <c r="I695" s="13">
        <v>0</v>
      </c>
      <c r="J695" s="84">
        <f>SUM(K695:S695)</f>
        <v>0</v>
      </c>
      <c r="K695" s="13">
        <v>0</v>
      </c>
      <c r="L695" s="13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 s="84">
        <f>SUM(U695:AC695)</f>
        <v>7</v>
      </c>
      <c r="U695">
        <v>0</v>
      </c>
      <c r="V695">
        <v>0</v>
      </c>
      <c r="W695">
        <v>7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 s="84">
        <v>0</v>
      </c>
      <c r="AE695" s="89">
        <f>SUM(C695,J695,T695,AD695,)</f>
        <v>7</v>
      </c>
    </row>
    <row r="696">
      <c r="A696" s="61" t="str">
        <f>DATA!A695</f>
        <v>AU (AU.B.Bystrica)</v>
      </c>
      <c r="B696" s="97" t="str">
        <f>DATA!C695&amp;" - "&amp;DATA!B695</f>
        <v>Hudobný dramaturg - SM3</v>
      </c>
      <c r="C696" s="84">
        <f>SUM(D696:I696)</f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0</v>
      </c>
      <c r="I696" s="13">
        <v>0</v>
      </c>
      <c r="J696" s="84">
        <f>SUM(K696:S696)</f>
        <v>0</v>
      </c>
      <c r="K696" s="13">
        <v>0</v>
      </c>
      <c r="L696" s="13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 s="84">
        <f>SUM(U696:AC696)</f>
        <v>51</v>
      </c>
      <c r="U696">
        <v>0</v>
      </c>
      <c r="V696">
        <v>0</v>
      </c>
      <c r="W696">
        <v>51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 s="84">
        <v>0</v>
      </c>
      <c r="AE696" s="89">
        <f>SUM(C696,J696,T696,AD696,)</f>
        <v>51</v>
      </c>
    </row>
    <row r="697">
      <c r="A697" s="61" t="str">
        <f>DATA!A696</f>
        <v>AU (AU.B.Bystrica)</v>
      </c>
      <c r="B697" s="97" t="str">
        <f>DATA!C696&amp;" - "&amp;DATA!B696</f>
        <v>Inštrumentalista - SM3</v>
      </c>
      <c r="C697" s="84">
        <f>SUM(D697:I697)</f>
        <v>0</v>
      </c>
      <c r="D697" s="13">
        <v>0</v>
      </c>
      <c r="E697" s="13">
        <v>0</v>
      </c>
      <c r="F697" s="13">
        <v>0</v>
      </c>
      <c r="G697" s="13">
        <v>0</v>
      </c>
      <c r="H697" s="13">
        <v>0</v>
      </c>
      <c r="I697" s="13">
        <v>0</v>
      </c>
      <c r="J697" s="84">
        <f>SUM(K697:S697)</f>
        <v>0</v>
      </c>
      <c r="K697" s="13">
        <v>0</v>
      </c>
      <c r="L697" s="13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 s="84">
        <f>SUM(U697:AC697)</f>
        <v>0.4249</v>
      </c>
      <c r="U697">
        <v>0</v>
      </c>
      <c r="V697">
        <v>0</v>
      </c>
      <c r="W697">
        <v>0.4249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 s="84">
        <v>0</v>
      </c>
      <c r="AE697" s="89">
        <f>SUM(C697,J697,T697,AD697,)</f>
        <v>0.4249</v>
      </c>
    </row>
    <row r="698">
      <c r="A698" s="61" t="str">
        <f>DATA!A697</f>
        <v>AU (AU.B.Bystrica)</v>
      </c>
      <c r="B698" s="97" t="str">
        <f>DATA!C697&amp;" - "&amp;DATA!B697</f>
        <v>Inštrumentalista - sólista - SM3</v>
      </c>
      <c r="C698" s="84">
        <f>SUM(D698:I698)</f>
        <v>0</v>
      </c>
      <c r="D698" s="13">
        <v>0</v>
      </c>
      <c r="E698" s="13">
        <v>0</v>
      </c>
      <c r="F698" s="13">
        <v>0</v>
      </c>
      <c r="G698" s="13">
        <v>0</v>
      </c>
      <c r="H698" s="13">
        <v>0</v>
      </c>
      <c r="I698" s="13">
        <v>0</v>
      </c>
      <c r="J698" s="84">
        <f>SUM(K698:S698)</f>
        <v>0</v>
      </c>
      <c r="K698" s="13">
        <v>0</v>
      </c>
      <c r="L698" s="13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 s="84">
        <f>SUM(U698:AC698)</f>
        <v>59.61682</v>
      </c>
      <c r="U698">
        <v>0</v>
      </c>
      <c r="V698">
        <v>0</v>
      </c>
      <c r="W698">
        <v>59.61682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 s="84">
        <v>0</v>
      </c>
      <c r="AE698" s="89">
        <f>SUM(C698,J698,T698,AD698,)</f>
        <v>59.61682</v>
      </c>
    </row>
    <row r="699">
      <c r="A699" s="61" t="str">
        <f>DATA!A698</f>
        <v>AU (AU.B.Bystrica)</v>
      </c>
      <c r="B699" s="97" t="str">
        <f>DATA!C698&amp;" - "&amp;DATA!B698</f>
        <v>Korepetítor - SM3</v>
      </c>
      <c r="C699" s="84">
        <f>SUM(D699:I699)</f>
        <v>0</v>
      </c>
      <c r="D699" s="13">
        <v>0</v>
      </c>
      <c r="E699" s="13">
        <v>0</v>
      </c>
      <c r="F699" s="13">
        <v>0</v>
      </c>
      <c r="G699" s="13">
        <v>0</v>
      </c>
      <c r="H699" s="13">
        <v>0</v>
      </c>
      <c r="I699" s="13">
        <v>0</v>
      </c>
      <c r="J699" s="84">
        <f>SUM(K699:S699)</f>
        <v>0</v>
      </c>
      <c r="K699" s="13">
        <v>0</v>
      </c>
      <c r="L699" s="13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 s="84">
        <f>SUM(U699:AC699)</f>
        <v>2</v>
      </c>
      <c r="U699">
        <v>0</v>
      </c>
      <c r="V699">
        <v>0</v>
      </c>
      <c r="W699">
        <v>2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 s="84">
        <v>0</v>
      </c>
      <c r="AE699" s="89">
        <f>SUM(C699,J699,T699,AD699,)</f>
        <v>2</v>
      </c>
    </row>
    <row r="700">
      <c r="A700" s="61" t="str">
        <f>DATA!A699</f>
        <v>AU (AU.B.Bystrica)</v>
      </c>
      <c r="B700" s="97" t="str">
        <f>DATA!C699&amp;" - "&amp;DATA!B699</f>
        <v>Kurátor výstavy - SM3</v>
      </c>
      <c r="C700" s="84">
        <f>SUM(D700:I700)</f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0</v>
      </c>
      <c r="J700" s="84">
        <f>SUM(K700:S700)</f>
        <v>0</v>
      </c>
      <c r="K700" s="13">
        <v>0</v>
      </c>
      <c r="L700" s="13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 s="84">
        <f>SUM(U700:AC700)</f>
        <v>1.33334</v>
      </c>
      <c r="U700">
        <v>0</v>
      </c>
      <c r="V700">
        <v>0</v>
      </c>
      <c r="W700">
        <v>1.33334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 s="84">
        <v>0</v>
      </c>
      <c r="AE700" s="89">
        <f>SUM(C700,J700,T700,AD700,)</f>
        <v>1.33334</v>
      </c>
    </row>
    <row r="701">
      <c r="A701" s="61" t="str">
        <f>DATA!A700</f>
        <v>AU (AU.B.Bystrica)</v>
      </c>
      <c r="B701" s="97" t="str">
        <f>DATA!C700&amp;" - "&amp;DATA!B700</f>
        <v>Režisér - SM3</v>
      </c>
      <c r="C701" s="84">
        <f>SUM(D701:I701)</f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v>0</v>
      </c>
      <c r="I701" s="13">
        <v>0</v>
      </c>
      <c r="J701" s="84">
        <f>SUM(K701:S701)</f>
        <v>0</v>
      </c>
      <c r="K701" s="13">
        <v>0</v>
      </c>
      <c r="L701" s="13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 s="84">
        <f>SUM(U701:AC701)</f>
        <v>1</v>
      </c>
      <c r="U701">
        <v>0</v>
      </c>
      <c r="V701">
        <v>0</v>
      </c>
      <c r="W701">
        <v>1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 s="84">
        <v>0</v>
      </c>
      <c r="AE701" s="89">
        <f>SUM(C701,J701,T701,AD701,)</f>
        <v>1</v>
      </c>
    </row>
    <row r="702">
      <c r="A702" s="61" t="str">
        <f>DATA!A701</f>
        <v>AU (AU.B.Bystrica)</v>
      </c>
      <c r="B702" s="97" t="str">
        <f>DATA!C701&amp;" - "&amp;DATA!B701</f>
        <v>Spevák - sólista - SM3</v>
      </c>
      <c r="C702" s="84">
        <f>SUM(D702:I702)</f>
        <v>0</v>
      </c>
      <c r="D702" s="13">
        <v>0</v>
      </c>
      <c r="E702" s="13">
        <v>0</v>
      </c>
      <c r="F702" s="13">
        <v>0</v>
      </c>
      <c r="G702" s="13">
        <v>0</v>
      </c>
      <c r="H702" s="13">
        <v>0</v>
      </c>
      <c r="I702" s="13">
        <v>0</v>
      </c>
      <c r="J702" s="84">
        <f>SUM(K702:S702)</f>
        <v>0</v>
      </c>
      <c r="K702" s="13">
        <v>0</v>
      </c>
      <c r="L702" s="13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 s="84">
        <f>SUM(U702:AC702)</f>
        <v>14</v>
      </c>
      <c r="U702">
        <v>0</v>
      </c>
      <c r="V702">
        <v>0</v>
      </c>
      <c r="W702">
        <v>14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 s="84">
        <v>0</v>
      </c>
      <c r="AE702" s="89">
        <f>SUM(C702,J702,T702,AD702,)</f>
        <v>14</v>
      </c>
    </row>
    <row r="703">
      <c r="A703" s="61" t="str">
        <f>DATA!A702</f>
        <v>AU (AU.B.Bystrica)</v>
      </c>
      <c r="B703" s="97" t="str">
        <f>DATA!C702&amp;" - "&amp;DATA!B702</f>
        <v>Strihač - SM3</v>
      </c>
      <c r="C703" s="84">
        <f>SUM(D703:I703)</f>
        <v>0</v>
      </c>
      <c r="D703" s="13">
        <v>0</v>
      </c>
      <c r="E703" s="13">
        <v>0</v>
      </c>
      <c r="F703" s="13">
        <v>0</v>
      </c>
      <c r="G703" s="13">
        <v>0</v>
      </c>
      <c r="H703" s="13">
        <v>0</v>
      </c>
      <c r="I703" s="13">
        <v>0</v>
      </c>
      <c r="J703" s="84">
        <f>SUM(K703:S703)</f>
        <v>0</v>
      </c>
      <c r="K703" s="13">
        <v>0</v>
      </c>
      <c r="L703" s="1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 s="84">
        <f>SUM(U703:AC703)</f>
        <v>1</v>
      </c>
      <c r="U703">
        <v>0</v>
      </c>
      <c r="V703">
        <v>0</v>
      </c>
      <c r="W703">
        <v>1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 s="84">
        <v>0</v>
      </c>
      <c r="AE703" s="89">
        <f>SUM(C703,J703,T703,AD703,)</f>
        <v>1</v>
      </c>
    </row>
    <row r="704">
      <c r="A704" s="61" t="str">
        <f>DATA!A703</f>
        <v>AU (AU.B.Bystrica)</v>
      </c>
      <c r="B704" s="97" t="str">
        <f>DATA!C703&amp;" - "&amp;DATA!B703</f>
        <v>Strihač zvuku - SM3</v>
      </c>
      <c r="C704" s="84">
        <f>SUM(D704:I704)</f>
        <v>0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0</v>
      </c>
      <c r="J704" s="84">
        <f>SUM(K704:S704)</f>
        <v>0</v>
      </c>
      <c r="K704" s="13">
        <v>0</v>
      </c>
      <c r="L704" s="13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 s="84">
        <f>SUM(U704:AC704)</f>
        <v>1</v>
      </c>
      <c r="U704">
        <v>0</v>
      </c>
      <c r="V704">
        <v>0</v>
      </c>
      <c r="W704">
        <v>1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 s="84">
        <v>0</v>
      </c>
      <c r="AE704" s="89">
        <f>SUM(C704,J704,T704,AD704,)</f>
        <v>1</v>
      </c>
    </row>
    <row r="705">
      <c r="A705" s="61" t="str">
        <f>DATA!A704</f>
        <v>AU (AU.B.Bystrica)</v>
      </c>
      <c r="B705" s="97" t="str">
        <f>DATA!C704&amp;" - "&amp;DATA!B704</f>
        <v>Výtvarník - SM3</v>
      </c>
      <c r="C705" s="84">
        <f>SUM(D705:I705)</f>
        <v>0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3">
        <v>0</v>
      </c>
      <c r="J705" s="84">
        <f>SUM(K705:S705)</f>
        <v>0</v>
      </c>
      <c r="K705" s="13">
        <v>0</v>
      </c>
      <c r="L705" s="13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 s="84">
        <f>SUM(U705:AC705)</f>
        <v>50</v>
      </c>
      <c r="U705">
        <v>0</v>
      </c>
      <c r="V705">
        <v>0</v>
      </c>
      <c r="W705">
        <v>50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 s="84">
        <v>0</v>
      </c>
      <c r="AE705" s="89">
        <f>SUM(C705,J705,T705,AD705,)</f>
        <v>50</v>
      </c>
    </row>
    <row r="706">
      <c r="A706" s="61" t="str">
        <f>DATA!A705</f>
        <v>AU (AU.B.Bystrica)</v>
      </c>
      <c r="B706" s="97" t="str">
        <f>DATA!C705&amp;" - "&amp;DATA!B705</f>
        <v>Asistent réžie - SN1</v>
      </c>
      <c r="C706" s="84">
        <f>SUM(D706:I706)</f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84">
        <f>SUM(K706:S706)</f>
        <v>0</v>
      </c>
      <c r="K706" s="13">
        <v>0</v>
      </c>
      <c r="L706" s="13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 s="84">
        <f>SUM(U706:AC706)</f>
        <v>1</v>
      </c>
      <c r="U706">
        <v>0</v>
      </c>
      <c r="V706">
        <v>0</v>
      </c>
      <c r="W706">
        <v>0</v>
      </c>
      <c r="X706">
        <v>1</v>
      </c>
      <c r="Y706">
        <v>0</v>
      </c>
      <c r="Z706">
        <v>0</v>
      </c>
      <c r="AA706">
        <v>0</v>
      </c>
      <c r="AB706">
        <v>0</v>
      </c>
      <c r="AC706">
        <v>0</v>
      </c>
      <c r="AD706" s="84">
        <v>0</v>
      </c>
      <c r="AE706" s="89">
        <f>SUM(C706,J706,T706,AD706,)</f>
        <v>1</v>
      </c>
    </row>
    <row r="707">
      <c r="A707" s="61" t="str">
        <f>DATA!A706</f>
        <v>AU (AU.B.Bystrica)</v>
      </c>
      <c r="B707" s="97" t="str">
        <f>DATA!C706&amp;" - "&amp;DATA!B706</f>
        <v>Autor gradingu - SN1</v>
      </c>
      <c r="C707" s="84">
        <f>SUM(D707:I707)</f>
        <v>0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  <c r="I707" s="13">
        <v>0</v>
      </c>
      <c r="J707" s="84">
        <f>SUM(K707:S707)</f>
        <v>0</v>
      </c>
      <c r="K707" s="13">
        <v>0</v>
      </c>
      <c r="L707" s="13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 s="84">
        <f>SUM(U707:AC707)</f>
        <v>1</v>
      </c>
      <c r="U707">
        <v>0</v>
      </c>
      <c r="V707">
        <v>0</v>
      </c>
      <c r="W707">
        <v>0</v>
      </c>
      <c r="X707">
        <v>1</v>
      </c>
      <c r="Y707">
        <v>0</v>
      </c>
      <c r="Z707">
        <v>0</v>
      </c>
      <c r="AA707">
        <v>0</v>
      </c>
      <c r="AB707">
        <v>0</v>
      </c>
      <c r="AC707">
        <v>0</v>
      </c>
      <c r="AD707" s="84">
        <v>0</v>
      </c>
      <c r="AE707" s="89">
        <f>SUM(C707,J707,T707,AD707,)</f>
        <v>1</v>
      </c>
    </row>
    <row r="708">
      <c r="A708" s="61" t="str">
        <f>DATA!A707</f>
        <v>AU (AU.B.Bystrica)</v>
      </c>
      <c r="B708" s="97" t="str">
        <f>DATA!C707&amp;" - "&amp;DATA!B707</f>
        <v>Autor hudobnej úpravy - SN1</v>
      </c>
      <c r="C708" s="84">
        <f>SUM(D708:I708)</f>
        <v>0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3">
        <v>0</v>
      </c>
      <c r="J708" s="84">
        <f>SUM(K708:S708)</f>
        <v>0</v>
      </c>
      <c r="K708" s="13">
        <v>0</v>
      </c>
      <c r="L708" s="13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 s="84">
        <f>SUM(U708:AC708)</f>
        <v>1</v>
      </c>
      <c r="U708">
        <v>0</v>
      </c>
      <c r="V708">
        <v>0</v>
      </c>
      <c r="W708">
        <v>0</v>
      </c>
      <c r="X708">
        <v>1</v>
      </c>
      <c r="Y708">
        <v>0</v>
      </c>
      <c r="Z708">
        <v>0</v>
      </c>
      <c r="AA708">
        <v>0</v>
      </c>
      <c r="AB708">
        <v>0</v>
      </c>
      <c r="AC708">
        <v>0</v>
      </c>
      <c r="AD708" s="84">
        <v>0</v>
      </c>
      <c r="AE708" s="89">
        <f>SUM(C708,J708,T708,AD708,)</f>
        <v>1</v>
      </c>
    </row>
    <row r="709">
      <c r="A709" s="61" t="str">
        <f>DATA!A708</f>
        <v>AU (AU.B.Bystrica)</v>
      </c>
      <c r="B709" s="97" t="str">
        <f>DATA!C708&amp;" - "&amp;DATA!B708</f>
        <v>Autor konceptu - SN1</v>
      </c>
      <c r="C709" s="84">
        <f>SUM(D709:I709)</f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3">
        <v>0</v>
      </c>
      <c r="J709" s="84">
        <f>SUM(K709:S709)</f>
        <v>0</v>
      </c>
      <c r="K709" s="13">
        <v>0</v>
      </c>
      <c r="L709" s="13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 s="84">
        <f>SUM(U709:AC709)</f>
        <v>1</v>
      </c>
      <c r="U709">
        <v>0</v>
      </c>
      <c r="V709">
        <v>0</v>
      </c>
      <c r="W709">
        <v>0</v>
      </c>
      <c r="X709">
        <v>1</v>
      </c>
      <c r="Y709">
        <v>0</v>
      </c>
      <c r="Z709">
        <v>0</v>
      </c>
      <c r="AA709">
        <v>0</v>
      </c>
      <c r="AB709">
        <v>0</v>
      </c>
      <c r="AC709">
        <v>0</v>
      </c>
      <c r="AD709" s="84">
        <v>0</v>
      </c>
      <c r="AE709" s="89">
        <f>SUM(C709,J709,T709,AD709,)</f>
        <v>1</v>
      </c>
    </row>
    <row r="710">
      <c r="A710" s="61" t="str">
        <f>DATA!A709</f>
        <v>AU (AU.B.Bystrica)</v>
      </c>
      <c r="B710" s="97" t="str">
        <f>DATA!C709&amp;" - "&amp;DATA!B709</f>
        <v>Autor pohybovej spolupráce - SN1</v>
      </c>
      <c r="C710" s="84">
        <f>SUM(D710:I710)</f>
        <v>0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84">
        <f>SUM(K710:S710)</f>
        <v>0</v>
      </c>
      <c r="K710" s="13">
        <v>0</v>
      </c>
      <c r="L710" s="13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 s="84">
        <f>SUM(U710:AC710)</f>
        <v>2.5</v>
      </c>
      <c r="U710">
        <v>0</v>
      </c>
      <c r="V710">
        <v>0</v>
      </c>
      <c r="W710">
        <v>0</v>
      </c>
      <c r="X710">
        <v>2.5</v>
      </c>
      <c r="Y710">
        <v>0</v>
      </c>
      <c r="Z710">
        <v>0</v>
      </c>
      <c r="AA710">
        <v>0</v>
      </c>
      <c r="AB710">
        <v>0</v>
      </c>
      <c r="AC710">
        <v>0</v>
      </c>
      <c r="AD710" s="84">
        <v>0</v>
      </c>
      <c r="AE710" s="89">
        <f>SUM(C710,J710,T710,AD710,)</f>
        <v>2.5</v>
      </c>
    </row>
    <row r="711">
      <c r="A711" s="61" t="str">
        <f>DATA!A710</f>
        <v>AU (AU.B.Bystrica)</v>
      </c>
      <c r="B711" s="97" t="str">
        <f>DATA!C710&amp;" - "&amp;DATA!B710</f>
        <v>Autor úpravy dramatického diela - SN1</v>
      </c>
      <c r="C711" s="84">
        <f>SUM(D711:I711)</f>
        <v>0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84">
        <f>SUM(K711:S711)</f>
        <v>0</v>
      </c>
      <c r="K711" s="13">
        <v>0</v>
      </c>
      <c r="L711" s="13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 s="84">
        <f>SUM(U711:AC711)</f>
        <v>2</v>
      </c>
      <c r="U711">
        <v>0</v>
      </c>
      <c r="V711">
        <v>0</v>
      </c>
      <c r="W711">
        <v>0</v>
      </c>
      <c r="X711">
        <v>2</v>
      </c>
      <c r="Y711">
        <v>0</v>
      </c>
      <c r="Z711">
        <v>0</v>
      </c>
      <c r="AA711">
        <v>0</v>
      </c>
      <c r="AB711">
        <v>0</v>
      </c>
      <c r="AC711">
        <v>0</v>
      </c>
      <c r="AD711" s="84">
        <v>0</v>
      </c>
      <c r="AE711" s="89">
        <f>SUM(C711,J711,T711,AD711,)</f>
        <v>2</v>
      </c>
    </row>
    <row r="712">
      <c r="A712" s="61" t="str">
        <f>DATA!A711</f>
        <v>AU (AU.B.Bystrica)</v>
      </c>
      <c r="B712" s="97" t="str">
        <f>DATA!C711&amp;" - "&amp;DATA!B711</f>
        <v>Dirigent - SN1</v>
      </c>
      <c r="C712" s="84">
        <f>SUM(D712:I712)</f>
        <v>0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v>0</v>
      </c>
      <c r="J712" s="84">
        <f>SUM(K712:S712)</f>
        <v>0</v>
      </c>
      <c r="K712" s="13">
        <v>0</v>
      </c>
      <c r="L712" s="13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 s="84">
        <f>SUM(U712:AC712)</f>
        <v>8</v>
      </c>
      <c r="U712">
        <v>0</v>
      </c>
      <c r="V712">
        <v>0</v>
      </c>
      <c r="W712">
        <v>0</v>
      </c>
      <c r="X712">
        <v>8</v>
      </c>
      <c r="Y712">
        <v>0</v>
      </c>
      <c r="Z712">
        <v>0</v>
      </c>
      <c r="AA712">
        <v>0</v>
      </c>
      <c r="AB712">
        <v>0</v>
      </c>
      <c r="AC712">
        <v>0</v>
      </c>
      <c r="AD712" s="84">
        <v>0</v>
      </c>
      <c r="AE712" s="89">
        <f>SUM(C712,J712,T712,AD712,)</f>
        <v>8</v>
      </c>
    </row>
    <row r="713">
      <c r="A713" s="61" t="str">
        <f>DATA!A712</f>
        <v>AU (AU.B.Bystrica)</v>
      </c>
      <c r="B713" s="97" t="str">
        <f>DATA!C712&amp;" - "&amp;DATA!B712</f>
        <v>Dizajnér - SN1</v>
      </c>
      <c r="C713" s="84">
        <f>SUM(D713:I713)</f>
        <v>0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v>0</v>
      </c>
      <c r="J713" s="84">
        <f>SUM(K713:S713)</f>
        <v>0</v>
      </c>
      <c r="K713" s="13">
        <v>0</v>
      </c>
      <c r="L713" s="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 s="84">
        <f>SUM(U713:AC713)</f>
        <v>10</v>
      </c>
      <c r="U713">
        <v>0</v>
      </c>
      <c r="V713">
        <v>0</v>
      </c>
      <c r="W713">
        <v>0</v>
      </c>
      <c r="X713">
        <v>10</v>
      </c>
      <c r="Y713">
        <v>0</v>
      </c>
      <c r="Z713">
        <v>0</v>
      </c>
      <c r="AA713">
        <v>0</v>
      </c>
      <c r="AB713">
        <v>0</v>
      </c>
      <c r="AC713">
        <v>0</v>
      </c>
      <c r="AD713" s="84">
        <v>0</v>
      </c>
      <c r="AE713" s="89">
        <f>SUM(C713,J713,T713,AD713,)</f>
        <v>10</v>
      </c>
    </row>
    <row r="714">
      <c r="A714" s="61" t="str">
        <f>DATA!A713</f>
        <v>AU (AU.B.Bystrica)</v>
      </c>
      <c r="B714" s="97" t="str">
        <f>DATA!C713&amp;" - "&amp;DATA!B713</f>
        <v>Dramaturg - SN1</v>
      </c>
      <c r="C714" s="84">
        <f>SUM(D714:I714)</f>
        <v>0</v>
      </c>
      <c r="D714" s="13">
        <v>0</v>
      </c>
      <c r="E714" s="13">
        <v>0</v>
      </c>
      <c r="F714" s="13">
        <v>0</v>
      </c>
      <c r="G714" s="13">
        <v>0</v>
      </c>
      <c r="H714" s="13">
        <v>0</v>
      </c>
      <c r="I714" s="13">
        <v>0</v>
      </c>
      <c r="J714" s="84">
        <f>SUM(K714:S714)</f>
        <v>0</v>
      </c>
      <c r="K714" s="13">
        <v>0</v>
      </c>
      <c r="L714" s="13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 s="84">
        <f>SUM(U714:AC714)</f>
        <v>5</v>
      </c>
      <c r="U714">
        <v>0</v>
      </c>
      <c r="V714">
        <v>0</v>
      </c>
      <c r="W714">
        <v>0</v>
      </c>
      <c r="X714">
        <v>5</v>
      </c>
      <c r="Y714">
        <v>0</v>
      </c>
      <c r="Z714">
        <v>0</v>
      </c>
      <c r="AA714">
        <v>0</v>
      </c>
      <c r="AB714">
        <v>0</v>
      </c>
      <c r="AC714">
        <v>0</v>
      </c>
      <c r="AD714" s="84">
        <v>0</v>
      </c>
      <c r="AE714" s="89">
        <f>SUM(C714,J714,T714,AD714,)</f>
        <v>5</v>
      </c>
    </row>
    <row r="715">
      <c r="A715" s="61" t="str">
        <f>DATA!A714</f>
        <v>AU (AU.B.Bystrica)</v>
      </c>
      <c r="B715" s="97" t="str">
        <f>DATA!C714&amp;" - "&amp;DATA!B714</f>
        <v>Dramaturg - SN1</v>
      </c>
      <c r="C715" s="84">
        <f>SUM(D715:I715)</f>
        <v>0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84">
        <f>SUM(K715:S715)</f>
        <v>0</v>
      </c>
      <c r="K715" s="13">
        <v>0</v>
      </c>
      <c r="L715" s="13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 s="84">
        <f>SUM(U715:AC715)</f>
        <v>0.25</v>
      </c>
      <c r="U715">
        <v>0</v>
      </c>
      <c r="V715">
        <v>0</v>
      </c>
      <c r="W715">
        <v>0</v>
      </c>
      <c r="X715">
        <v>0.25</v>
      </c>
      <c r="Y715">
        <v>0</v>
      </c>
      <c r="Z715">
        <v>0</v>
      </c>
      <c r="AA715">
        <v>0</v>
      </c>
      <c r="AB715">
        <v>0</v>
      </c>
      <c r="AC715">
        <v>0</v>
      </c>
      <c r="AD715" s="84">
        <v>0</v>
      </c>
      <c r="AE715" s="89">
        <f>SUM(C715,J715,T715,AD715,)</f>
        <v>0.25</v>
      </c>
    </row>
    <row r="716">
      <c r="A716" s="61" t="str">
        <f>DATA!A715</f>
        <v>AU (AU.B.Bystrica)</v>
      </c>
      <c r="B716" s="97" t="str">
        <f>DATA!C715&amp;" - "&amp;DATA!B715</f>
        <v>Dramaturg projektu - SN1</v>
      </c>
      <c r="C716" s="84">
        <f>SUM(D716:I716)</f>
        <v>0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  <c r="I716" s="13">
        <v>0</v>
      </c>
      <c r="J716" s="84">
        <f>SUM(K716:S716)</f>
        <v>0</v>
      </c>
      <c r="K716" s="13">
        <v>0</v>
      </c>
      <c r="L716" s="13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 s="84">
        <f>SUM(U716:AC716)</f>
        <v>5</v>
      </c>
      <c r="U716">
        <v>0</v>
      </c>
      <c r="V716">
        <v>0</v>
      </c>
      <c r="W716">
        <v>0</v>
      </c>
      <c r="X716">
        <v>5</v>
      </c>
      <c r="Y716">
        <v>0</v>
      </c>
      <c r="Z716">
        <v>0</v>
      </c>
      <c r="AA716">
        <v>0</v>
      </c>
      <c r="AB716">
        <v>0</v>
      </c>
      <c r="AC716">
        <v>0</v>
      </c>
      <c r="AD716" s="84">
        <v>0</v>
      </c>
      <c r="AE716" s="89">
        <f>SUM(C716,J716,T716,AD716,)</f>
        <v>5</v>
      </c>
    </row>
    <row r="717">
      <c r="A717" s="61" t="str">
        <f>DATA!A716</f>
        <v>AU (AU.B.Bystrica)</v>
      </c>
      <c r="B717" s="97" t="str">
        <f>DATA!C716&amp;" - "&amp;DATA!B716</f>
        <v>Herec - SN1</v>
      </c>
      <c r="C717" s="84">
        <f>SUM(D717:I717)</f>
        <v>0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0</v>
      </c>
      <c r="J717" s="84">
        <f>SUM(K717:S717)</f>
        <v>0</v>
      </c>
      <c r="K717" s="13">
        <v>0</v>
      </c>
      <c r="L717" s="13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 s="84">
        <f>SUM(U717:AC717)</f>
        <v>1.881</v>
      </c>
      <c r="U717">
        <v>0</v>
      </c>
      <c r="V717">
        <v>0</v>
      </c>
      <c r="W717">
        <v>0</v>
      </c>
      <c r="X717">
        <v>1.881</v>
      </c>
      <c r="Y717">
        <v>0</v>
      </c>
      <c r="Z717">
        <v>0</v>
      </c>
      <c r="AA717">
        <v>0</v>
      </c>
      <c r="AB717">
        <v>0</v>
      </c>
      <c r="AC717">
        <v>0</v>
      </c>
      <c r="AD717" s="84">
        <v>0</v>
      </c>
      <c r="AE717" s="89">
        <f>SUM(C717,J717,T717,AD717,)</f>
        <v>1.881</v>
      </c>
    </row>
    <row r="718">
      <c r="A718" s="61" t="str">
        <f>DATA!A717</f>
        <v>AU (AU.B.Bystrica)</v>
      </c>
      <c r="B718" s="97" t="str">
        <f>DATA!C717&amp;" - "&amp;DATA!B717</f>
        <v>Herec - SN1</v>
      </c>
      <c r="C718" s="84">
        <f>SUM(D718:I718)</f>
        <v>0</v>
      </c>
      <c r="D718" s="13">
        <v>0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  <c r="J718" s="84">
        <f>SUM(K718:S718)</f>
        <v>0</v>
      </c>
      <c r="K718" s="13">
        <v>0</v>
      </c>
      <c r="L718" s="13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 s="84">
        <f>SUM(U718:AC718)</f>
        <v>0.22623</v>
      </c>
      <c r="U718">
        <v>0</v>
      </c>
      <c r="V718">
        <v>0</v>
      </c>
      <c r="W718">
        <v>0</v>
      </c>
      <c r="X718">
        <v>0.22623</v>
      </c>
      <c r="Y718">
        <v>0</v>
      </c>
      <c r="Z718">
        <v>0</v>
      </c>
      <c r="AA718">
        <v>0</v>
      </c>
      <c r="AB718">
        <v>0</v>
      </c>
      <c r="AC718">
        <v>0</v>
      </c>
      <c r="AD718" s="84">
        <v>0</v>
      </c>
      <c r="AE718" s="89">
        <f>SUM(C718,J718,T718,AD718,)</f>
        <v>0.22623</v>
      </c>
    </row>
    <row r="719">
      <c r="A719" s="61" t="str">
        <f>DATA!A718</f>
        <v>AU (AU.B.Bystrica)</v>
      </c>
      <c r="B719" s="97" t="str">
        <f>DATA!C718&amp;" - "&amp;DATA!B718</f>
        <v>Herec v hlavnej úlohe - SN1</v>
      </c>
      <c r="C719" s="84">
        <f>SUM(D719:I719)</f>
        <v>0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84">
        <f>SUM(K719:S719)</f>
        <v>0</v>
      </c>
      <c r="K719" s="13">
        <v>0</v>
      </c>
      <c r="L719" s="13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 s="84">
        <f>SUM(U719:AC719)</f>
        <v>4.09296</v>
      </c>
      <c r="U719">
        <v>0</v>
      </c>
      <c r="V719">
        <v>0</v>
      </c>
      <c r="W719">
        <v>0</v>
      </c>
      <c r="X719">
        <v>4.09296</v>
      </c>
      <c r="Y719">
        <v>0</v>
      </c>
      <c r="Z719">
        <v>0</v>
      </c>
      <c r="AA719">
        <v>0</v>
      </c>
      <c r="AB719">
        <v>0</v>
      </c>
      <c r="AC719">
        <v>0</v>
      </c>
      <c r="AD719" s="84">
        <v>0</v>
      </c>
      <c r="AE719" s="89">
        <f>SUM(C719,J719,T719,AD719,)</f>
        <v>4.09296</v>
      </c>
    </row>
    <row r="720">
      <c r="A720" s="61" t="str">
        <f>DATA!A719</f>
        <v>AU (AU.B.Bystrica)</v>
      </c>
      <c r="B720" s="97" t="str">
        <f>DATA!C719&amp;" - "&amp;DATA!B719</f>
        <v>Herec vo vedľajšej úlohe - SN1</v>
      </c>
      <c r="C720" s="84">
        <f>SUM(D720:I720)</f>
        <v>0</v>
      </c>
      <c r="D720" s="13">
        <v>0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84">
        <f>SUM(K720:S720)</f>
        <v>0</v>
      </c>
      <c r="K720" s="13">
        <v>0</v>
      </c>
      <c r="L720" s="13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 s="84">
        <f>SUM(U720:AC720)</f>
        <v>1.58334</v>
      </c>
      <c r="U720">
        <v>0</v>
      </c>
      <c r="V720">
        <v>0</v>
      </c>
      <c r="W720">
        <v>0</v>
      </c>
      <c r="X720">
        <v>1.58334</v>
      </c>
      <c r="Y720">
        <v>0</v>
      </c>
      <c r="Z720">
        <v>0</v>
      </c>
      <c r="AA720">
        <v>0</v>
      </c>
      <c r="AB720">
        <v>0</v>
      </c>
      <c r="AC720">
        <v>0</v>
      </c>
      <c r="AD720" s="84">
        <v>0</v>
      </c>
      <c r="AE720" s="89">
        <f>SUM(C720,J720,T720,AD720,)</f>
        <v>1.58334</v>
      </c>
    </row>
    <row r="721">
      <c r="A721" s="61" t="str">
        <f>DATA!A720</f>
        <v>AU (AU.B.Bystrica)</v>
      </c>
      <c r="B721" s="97" t="str">
        <f>DATA!C720&amp;" - "&amp;DATA!B720</f>
        <v>Herec vo vedľajšej úlohe - SN1</v>
      </c>
      <c r="C721" s="84">
        <f>SUM(D721:I721)</f>
        <v>0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84">
        <f>SUM(K721:S721)</f>
        <v>0</v>
      </c>
      <c r="K721" s="13">
        <v>0</v>
      </c>
      <c r="L721" s="13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 s="84">
        <f>SUM(U721:AC721)</f>
        <v>2</v>
      </c>
      <c r="U721">
        <v>0</v>
      </c>
      <c r="V721">
        <v>0</v>
      </c>
      <c r="W721">
        <v>0</v>
      </c>
      <c r="X721">
        <v>2</v>
      </c>
      <c r="Y721">
        <v>0</v>
      </c>
      <c r="Z721">
        <v>0</v>
      </c>
      <c r="AA721">
        <v>0</v>
      </c>
      <c r="AB721">
        <v>0</v>
      </c>
      <c r="AC721">
        <v>0</v>
      </c>
      <c r="AD721" s="84">
        <v>0</v>
      </c>
      <c r="AE721" s="89">
        <f>SUM(C721,J721,T721,AD721,)</f>
        <v>2</v>
      </c>
    </row>
    <row r="722">
      <c r="A722" s="61" t="str">
        <f>DATA!A721</f>
        <v>AU (AU.B.Bystrica)</v>
      </c>
      <c r="B722" s="97" t="str">
        <f>DATA!C721&amp;" - "&amp;DATA!B721</f>
        <v>Inštrumentalista - SN1</v>
      </c>
      <c r="C722" s="84">
        <f>SUM(D722:I722)</f>
        <v>0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84">
        <f>SUM(K722:S722)</f>
        <v>0</v>
      </c>
      <c r="K722" s="13">
        <v>0</v>
      </c>
      <c r="L722" s="13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 s="84">
        <f>SUM(U722:AC722)</f>
        <v>0.3329</v>
      </c>
      <c r="U722">
        <v>0</v>
      </c>
      <c r="V722">
        <v>0</v>
      </c>
      <c r="W722">
        <v>0</v>
      </c>
      <c r="X722">
        <v>0.3329</v>
      </c>
      <c r="Y722">
        <v>0</v>
      </c>
      <c r="Z722">
        <v>0</v>
      </c>
      <c r="AA722">
        <v>0</v>
      </c>
      <c r="AB722">
        <v>0</v>
      </c>
      <c r="AC722">
        <v>0</v>
      </c>
      <c r="AD722" s="84">
        <v>0</v>
      </c>
      <c r="AE722" s="89">
        <f>SUM(C722,J722,T722,AD722,)</f>
        <v>0.3329</v>
      </c>
    </row>
    <row r="723">
      <c r="A723" s="61" t="str">
        <f>DATA!A722</f>
        <v>AU (AU.B.Bystrica)</v>
      </c>
      <c r="B723" s="97" t="str">
        <f>DATA!C722&amp;" - "&amp;DATA!B722</f>
        <v>Inštrumentalista - sólista - SN1</v>
      </c>
      <c r="C723" s="84">
        <f>SUM(D723:I723)</f>
        <v>0</v>
      </c>
      <c r="D723" s="13">
        <v>0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84">
        <f>SUM(K723:S723)</f>
        <v>0</v>
      </c>
      <c r="K723" s="13">
        <v>0</v>
      </c>
      <c r="L723" s="1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 s="84">
        <f>SUM(U723:AC723)</f>
        <v>30.113</v>
      </c>
      <c r="U723">
        <v>0</v>
      </c>
      <c r="V723">
        <v>0</v>
      </c>
      <c r="W723">
        <v>0</v>
      </c>
      <c r="X723">
        <v>30.113</v>
      </c>
      <c r="Y723">
        <v>0</v>
      </c>
      <c r="Z723">
        <v>0</v>
      </c>
      <c r="AA723">
        <v>0</v>
      </c>
      <c r="AB723">
        <v>0</v>
      </c>
      <c r="AC723">
        <v>0</v>
      </c>
      <c r="AD723" s="84">
        <v>0</v>
      </c>
      <c r="AE723" s="89">
        <f>SUM(C723,J723,T723,AD723,)</f>
        <v>30.113</v>
      </c>
    </row>
    <row r="724">
      <c r="A724" s="61" t="str">
        <f>DATA!A723</f>
        <v>AU (AU.B.Bystrica)</v>
      </c>
      <c r="B724" s="97" t="str">
        <f>DATA!C723&amp;" - "&amp;DATA!B723</f>
        <v>Kostýmový výtvarník - SN1</v>
      </c>
      <c r="C724" s="84">
        <f>SUM(D724:I724)</f>
        <v>0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84">
        <f>SUM(K724:S724)</f>
        <v>0</v>
      </c>
      <c r="K724" s="13">
        <v>0</v>
      </c>
      <c r="L724" s="13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 s="84">
        <f>SUM(U724:AC724)</f>
        <v>1</v>
      </c>
      <c r="U724">
        <v>0</v>
      </c>
      <c r="V724">
        <v>0</v>
      </c>
      <c r="W724">
        <v>0</v>
      </c>
      <c r="X724">
        <v>1</v>
      </c>
      <c r="Y724">
        <v>0</v>
      </c>
      <c r="Z724">
        <v>0</v>
      </c>
      <c r="AA724">
        <v>0</v>
      </c>
      <c r="AB724">
        <v>0</v>
      </c>
      <c r="AC724">
        <v>0</v>
      </c>
      <c r="AD724" s="84">
        <v>0</v>
      </c>
      <c r="AE724" s="89">
        <f>SUM(C724,J724,T724,AD724,)</f>
        <v>1</v>
      </c>
    </row>
    <row r="725">
      <c r="A725" s="61" t="str">
        <f>DATA!A724</f>
        <v>AU (AU.B.Bystrica)</v>
      </c>
      <c r="B725" s="97" t="str">
        <f>DATA!C724&amp;" - "&amp;DATA!B724</f>
        <v>Kurátor výstavy - SN1</v>
      </c>
      <c r="C725" s="84">
        <f>SUM(D725:I725)</f>
        <v>0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84">
        <f>SUM(K725:S725)</f>
        <v>0</v>
      </c>
      <c r="K725" s="13">
        <v>0</v>
      </c>
      <c r="L725" s="13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 s="84">
        <f>SUM(U725:AC725)</f>
        <v>2.23333</v>
      </c>
      <c r="U725">
        <v>0</v>
      </c>
      <c r="V725">
        <v>0</v>
      </c>
      <c r="W725">
        <v>0</v>
      </c>
      <c r="X725">
        <v>2.23333</v>
      </c>
      <c r="Y725">
        <v>0</v>
      </c>
      <c r="Z725">
        <v>0</v>
      </c>
      <c r="AA725">
        <v>0</v>
      </c>
      <c r="AB725">
        <v>0</v>
      </c>
      <c r="AC725">
        <v>0</v>
      </c>
      <c r="AD725" s="84">
        <v>0</v>
      </c>
      <c r="AE725" s="89">
        <f>SUM(C725,J725,T725,AD725,)</f>
        <v>2.23333</v>
      </c>
    </row>
    <row r="726">
      <c r="A726" s="61" t="str">
        <f>DATA!A725</f>
        <v>AU (AU.B.Bystrica)</v>
      </c>
      <c r="B726" s="97" t="str">
        <f>DATA!C725&amp;" - "&amp;DATA!B725</f>
        <v>Performer - SN1</v>
      </c>
      <c r="C726" s="84">
        <f>SUM(D726:I726)</f>
        <v>0</v>
      </c>
      <c r="D726" s="13">
        <v>0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84">
        <f>SUM(K726:S726)</f>
        <v>0</v>
      </c>
      <c r="K726" s="13">
        <v>0</v>
      </c>
      <c r="L726" s="13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 s="84">
        <f>SUM(U726:AC726)</f>
        <v>0.125</v>
      </c>
      <c r="U726">
        <v>0</v>
      </c>
      <c r="V726">
        <v>0</v>
      </c>
      <c r="W726">
        <v>0</v>
      </c>
      <c r="X726">
        <v>0.125</v>
      </c>
      <c r="Y726">
        <v>0</v>
      </c>
      <c r="Z726">
        <v>0</v>
      </c>
      <c r="AA726">
        <v>0</v>
      </c>
      <c r="AB726">
        <v>0</v>
      </c>
      <c r="AC726">
        <v>0</v>
      </c>
      <c r="AD726" s="84">
        <v>0</v>
      </c>
      <c r="AE726" s="89">
        <f>SUM(C726,J726,T726,AD726,)</f>
        <v>0.125</v>
      </c>
    </row>
    <row r="727">
      <c r="A727" s="61" t="str">
        <f>DATA!A726</f>
        <v>AU (AU.B.Bystrica)</v>
      </c>
      <c r="B727" s="97" t="str">
        <f>DATA!C726&amp;" - "&amp;DATA!B726</f>
        <v>Prekladateľ - SN1</v>
      </c>
      <c r="C727" s="84">
        <f>SUM(D727:I727)</f>
        <v>0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  <c r="J727" s="84">
        <f>SUM(K727:S727)</f>
        <v>0</v>
      </c>
      <c r="K727" s="13">
        <v>0</v>
      </c>
      <c r="L727" s="13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 s="84">
        <f>SUM(U727:AC727)</f>
        <v>1</v>
      </c>
      <c r="U727">
        <v>0</v>
      </c>
      <c r="V727">
        <v>0</v>
      </c>
      <c r="W727">
        <v>0</v>
      </c>
      <c r="X727">
        <v>1</v>
      </c>
      <c r="Y727">
        <v>0</v>
      </c>
      <c r="Z727">
        <v>0</v>
      </c>
      <c r="AA727">
        <v>0</v>
      </c>
      <c r="AB727">
        <v>0</v>
      </c>
      <c r="AC727">
        <v>0</v>
      </c>
      <c r="AD727" s="84">
        <v>0</v>
      </c>
      <c r="AE727" s="89">
        <f>SUM(C727,J727,T727,AD727,)</f>
        <v>1</v>
      </c>
    </row>
    <row r="728">
      <c r="A728" s="61" t="str">
        <f>DATA!A727</f>
        <v>AU (AU.B.Bystrica)</v>
      </c>
      <c r="B728" s="97" t="str">
        <f>DATA!C727&amp;" - "&amp;DATA!B727</f>
        <v>Prekladateľ - SN1</v>
      </c>
      <c r="C728" s="84">
        <f>SUM(D728:I728)</f>
        <v>0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84">
        <f>SUM(K728:S728)</f>
        <v>0</v>
      </c>
      <c r="K728" s="13">
        <v>0</v>
      </c>
      <c r="L728" s="13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 s="84">
        <f>SUM(U728:AC728)</f>
        <v>0.5</v>
      </c>
      <c r="U728">
        <v>0</v>
      </c>
      <c r="V728">
        <v>0</v>
      </c>
      <c r="W728">
        <v>0</v>
      </c>
      <c r="X728">
        <v>0.5</v>
      </c>
      <c r="Y728">
        <v>0</v>
      </c>
      <c r="Z728">
        <v>0</v>
      </c>
      <c r="AA728">
        <v>0</v>
      </c>
      <c r="AB728">
        <v>0</v>
      </c>
      <c r="AC728">
        <v>0</v>
      </c>
      <c r="AD728" s="84">
        <v>0</v>
      </c>
      <c r="AE728" s="89">
        <f>SUM(C728,J728,T728,AD728,)</f>
        <v>0.5</v>
      </c>
    </row>
    <row r="729">
      <c r="A729" s="61" t="str">
        <f>DATA!A728</f>
        <v>AU (AU.B.Bystrica)</v>
      </c>
      <c r="B729" s="97" t="str">
        <f>DATA!C728&amp;" - "&amp;DATA!B728</f>
        <v>Producent - SN1</v>
      </c>
      <c r="C729" s="84">
        <f>SUM(D729:I729)</f>
        <v>0</v>
      </c>
      <c r="D729" s="13">
        <v>0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84">
        <f>SUM(K729:S729)</f>
        <v>0</v>
      </c>
      <c r="K729" s="13">
        <v>0</v>
      </c>
      <c r="L729" s="13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 s="84">
        <f>SUM(U729:AC729)</f>
        <v>1</v>
      </c>
      <c r="U729">
        <v>0</v>
      </c>
      <c r="V729">
        <v>0</v>
      </c>
      <c r="W729">
        <v>0</v>
      </c>
      <c r="X729">
        <v>1</v>
      </c>
      <c r="Y729">
        <v>0</v>
      </c>
      <c r="Z729">
        <v>0</v>
      </c>
      <c r="AA729">
        <v>0</v>
      </c>
      <c r="AB729">
        <v>0</v>
      </c>
      <c r="AC729">
        <v>0</v>
      </c>
      <c r="AD729" s="84">
        <v>0</v>
      </c>
      <c r="AE729" s="89">
        <f>SUM(C729,J729,T729,AD729,)</f>
        <v>1</v>
      </c>
    </row>
    <row r="730">
      <c r="A730" s="61" t="str">
        <f>DATA!A729</f>
        <v>AU (AU.B.Bystrica)</v>
      </c>
      <c r="B730" s="97" t="str">
        <f>DATA!C729&amp;" - "&amp;DATA!B729</f>
        <v>Režisér - SN1</v>
      </c>
      <c r="C730" s="84">
        <f>SUM(D730:I730)</f>
        <v>0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84">
        <f>SUM(K730:S730)</f>
        <v>0</v>
      </c>
      <c r="K730" s="13">
        <v>0</v>
      </c>
      <c r="L730" s="13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 s="84">
        <f>SUM(U730:AC730)</f>
        <v>1</v>
      </c>
      <c r="U730">
        <v>0</v>
      </c>
      <c r="V730">
        <v>0</v>
      </c>
      <c r="W730">
        <v>0</v>
      </c>
      <c r="X730">
        <v>1</v>
      </c>
      <c r="Y730">
        <v>0</v>
      </c>
      <c r="Z730">
        <v>0</v>
      </c>
      <c r="AA730">
        <v>0</v>
      </c>
      <c r="AB730">
        <v>0</v>
      </c>
      <c r="AC730">
        <v>0</v>
      </c>
      <c r="AD730" s="84">
        <v>0</v>
      </c>
      <c r="AE730" s="89">
        <f>SUM(C730,J730,T730,AD730,)</f>
        <v>1</v>
      </c>
    </row>
    <row r="731">
      <c r="A731" s="61" t="str">
        <f>DATA!A730</f>
        <v>AU (AU.B.Bystrica)</v>
      </c>
      <c r="B731" s="97" t="str">
        <f>DATA!C730&amp;" - "&amp;DATA!B730</f>
        <v>Scénograf - SN1</v>
      </c>
      <c r="C731" s="84">
        <f>SUM(D731:I731)</f>
        <v>0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84">
        <f>SUM(K731:S731)</f>
        <v>0</v>
      </c>
      <c r="K731" s="13">
        <v>0</v>
      </c>
      <c r="L731" s="13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 s="84">
        <f>SUM(U731:AC731)</f>
        <v>4</v>
      </c>
      <c r="U731">
        <v>0</v>
      </c>
      <c r="V731">
        <v>0</v>
      </c>
      <c r="W731">
        <v>0</v>
      </c>
      <c r="X731">
        <v>4</v>
      </c>
      <c r="Y731">
        <v>0</v>
      </c>
      <c r="Z731">
        <v>0</v>
      </c>
      <c r="AA731">
        <v>0</v>
      </c>
      <c r="AB731">
        <v>0</v>
      </c>
      <c r="AC731">
        <v>0</v>
      </c>
      <c r="AD731" s="84">
        <v>0</v>
      </c>
      <c r="AE731" s="89">
        <f>SUM(C731,J731,T731,AD731,)</f>
        <v>4</v>
      </c>
    </row>
    <row r="732">
      <c r="A732" s="61" t="str">
        <f>DATA!A731</f>
        <v>AU (AU.B.Bystrica)</v>
      </c>
      <c r="B732" s="97" t="str">
        <f>DATA!C731&amp;" - "&amp;DATA!B731</f>
        <v>Spevák - SN1</v>
      </c>
      <c r="C732" s="84">
        <f>SUM(D732:I732)</f>
        <v>0</v>
      </c>
      <c r="D732" s="13">
        <v>0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84">
        <f>SUM(K732:S732)</f>
        <v>0</v>
      </c>
      <c r="K732" s="13">
        <v>0</v>
      </c>
      <c r="L732" s="13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 s="84">
        <f>SUM(U732:AC732)</f>
        <v>0.1</v>
      </c>
      <c r="U732">
        <v>0</v>
      </c>
      <c r="V732">
        <v>0</v>
      </c>
      <c r="W732">
        <v>0</v>
      </c>
      <c r="X732">
        <v>0.1</v>
      </c>
      <c r="Y732">
        <v>0</v>
      </c>
      <c r="Z732">
        <v>0</v>
      </c>
      <c r="AA732">
        <v>0</v>
      </c>
      <c r="AB732">
        <v>0</v>
      </c>
      <c r="AC732">
        <v>0</v>
      </c>
      <c r="AD732" s="84">
        <v>0</v>
      </c>
      <c r="AE732" s="89">
        <f>SUM(C732,J732,T732,AD732,)</f>
        <v>0.1</v>
      </c>
    </row>
    <row r="733">
      <c r="A733" s="61" t="str">
        <f>DATA!A732</f>
        <v>AU (AU.B.Bystrica)</v>
      </c>
      <c r="B733" s="97" t="str">
        <f>DATA!C732&amp;" - "&amp;DATA!B732</f>
        <v>Spevák - sólista - SN1</v>
      </c>
      <c r="C733" s="84">
        <f>SUM(D733:I733)</f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84">
        <f>SUM(K733:S733)</f>
        <v>0</v>
      </c>
      <c r="K733" s="13">
        <v>0</v>
      </c>
      <c r="L733" s="1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 s="84">
        <f>SUM(U733:AC733)</f>
        <v>5.5</v>
      </c>
      <c r="U733">
        <v>0</v>
      </c>
      <c r="V733">
        <v>0</v>
      </c>
      <c r="W733">
        <v>0</v>
      </c>
      <c r="X733">
        <v>5.5</v>
      </c>
      <c r="Y733">
        <v>0</v>
      </c>
      <c r="Z733">
        <v>0</v>
      </c>
      <c r="AA733">
        <v>0</v>
      </c>
      <c r="AB733">
        <v>0</v>
      </c>
      <c r="AC733">
        <v>0</v>
      </c>
      <c r="AD733" s="84">
        <v>0</v>
      </c>
      <c r="AE733" s="89">
        <f>SUM(C733,J733,T733,AD733,)</f>
        <v>5.5</v>
      </c>
    </row>
    <row r="734">
      <c r="A734" s="61" t="str">
        <f>DATA!A733</f>
        <v>AU (AU.B.Bystrica)</v>
      </c>
      <c r="B734" s="97" t="str">
        <f>DATA!C733&amp;" - "&amp;DATA!B733</f>
        <v>Výtvarník - SN1</v>
      </c>
      <c r="C734" s="84">
        <f>SUM(D734:I734)</f>
        <v>0</v>
      </c>
      <c r="D734" s="13">
        <v>0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84">
        <f>SUM(K734:S734)</f>
        <v>0</v>
      </c>
      <c r="K734" s="13">
        <v>0</v>
      </c>
      <c r="L734" s="13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 s="84">
        <f>SUM(U734:AC734)</f>
        <v>113.5</v>
      </c>
      <c r="U734">
        <v>0</v>
      </c>
      <c r="V734">
        <v>0</v>
      </c>
      <c r="W734">
        <v>0</v>
      </c>
      <c r="X734">
        <v>113.5</v>
      </c>
      <c r="Y734">
        <v>0</v>
      </c>
      <c r="Z734">
        <v>0</v>
      </c>
      <c r="AA734">
        <v>0</v>
      </c>
      <c r="AB734">
        <v>0</v>
      </c>
      <c r="AC734">
        <v>0</v>
      </c>
      <c r="AD734" s="84">
        <v>0</v>
      </c>
      <c r="AE734" s="89">
        <f>SUM(C734,J734,T734,AD734,)</f>
        <v>113.5</v>
      </c>
    </row>
    <row r="735">
      <c r="A735" s="61" t="str">
        <f>DATA!A734</f>
        <v>AU (AU.B.Bystrica)</v>
      </c>
      <c r="B735" s="97" t="str">
        <f>DATA!C734&amp;" - "&amp;DATA!B734</f>
        <v>Zbormajster - SN1</v>
      </c>
      <c r="C735" s="84">
        <f>SUM(D735:I735)</f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  <c r="J735" s="84">
        <f>SUM(K735:S735)</f>
        <v>0</v>
      </c>
      <c r="K735" s="13">
        <v>0</v>
      </c>
      <c r="L735" s="13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 s="84">
        <f>SUM(U735:AC735)</f>
        <v>1</v>
      </c>
      <c r="U735">
        <v>0</v>
      </c>
      <c r="V735">
        <v>0</v>
      </c>
      <c r="W735">
        <v>0</v>
      </c>
      <c r="X735">
        <v>1</v>
      </c>
      <c r="Y735">
        <v>0</v>
      </c>
      <c r="Z735">
        <v>0</v>
      </c>
      <c r="AA735">
        <v>0</v>
      </c>
      <c r="AB735">
        <v>0</v>
      </c>
      <c r="AC735">
        <v>0</v>
      </c>
      <c r="AD735" s="84">
        <v>0</v>
      </c>
      <c r="AE735" s="89">
        <f>SUM(C735,J735,T735,AD735,)</f>
        <v>1</v>
      </c>
    </row>
    <row r="736">
      <c r="A736" s="61" t="str">
        <f>DATA!A735</f>
        <v>AU (AU.B.Bystrica)</v>
      </c>
      <c r="B736" s="97" t="str">
        <f>DATA!C735&amp;" - "&amp;DATA!B735</f>
        <v>Autor gradingu - SN2</v>
      </c>
      <c r="C736" s="84">
        <f>SUM(D736:I736)</f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84">
        <f>SUM(K736:S736)</f>
        <v>0</v>
      </c>
      <c r="K736" s="13">
        <v>0</v>
      </c>
      <c r="L736" s="13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 s="84">
        <f>SUM(U736:AC736)</f>
        <v>1</v>
      </c>
      <c r="U736">
        <v>0</v>
      </c>
      <c r="V736">
        <v>0</v>
      </c>
      <c r="W736">
        <v>0</v>
      </c>
      <c r="X736">
        <v>0</v>
      </c>
      <c r="Y736">
        <v>1</v>
      </c>
      <c r="Z736">
        <v>0</v>
      </c>
      <c r="AA736">
        <v>0</v>
      </c>
      <c r="AB736">
        <v>0</v>
      </c>
      <c r="AC736">
        <v>0</v>
      </c>
      <c r="AD736" s="84">
        <v>0</v>
      </c>
      <c r="AE736" s="89">
        <f>SUM(C736,J736,T736,AD736,)</f>
        <v>1</v>
      </c>
    </row>
    <row r="737">
      <c r="A737" s="61" t="str">
        <f>DATA!A736</f>
        <v>AU (AU.B.Bystrica)</v>
      </c>
      <c r="B737" s="97" t="str">
        <f>DATA!C736&amp;" - "&amp;DATA!B736</f>
        <v>Autor grafiky - SN2</v>
      </c>
      <c r="C737" s="84">
        <f>SUM(D737:I737)</f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  <c r="J737" s="84">
        <f>SUM(K737:S737)</f>
        <v>0</v>
      </c>
      <c r="K737" s="13">
        <v>0</v>
      </c>
      <c r="L737" s="13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 s="84">
        <f>SUM(U737:AC737)</f>
        <v>1</v>
      </c>
      <c r="U737">
        <v>0</v>
      </c>
      <c r="V737">
        <v>0</v>
      </c>
      <c r="W737">
        <v>0</v>
      </c>
      <c r="X737">
        <v>0</v>
      </c>
      <c r="Y737">
        <v>1</v>
      </c>
      <c r="Z737">
        <v>0</v>
      </c>
      <c r="AA737">
        <v>0</v>
      </c>
      <c r="AB737">
        <v>0</v>
      </c>
      <c r="AC737">
        <v>0</v>
      </c>
      <c r="AD737" s="84">
        <v>0</v>
      </c>
      <c r="AE737" s="89">
        <f>SUM(C737,J737,T737,AD737,)</f>
        <v>1</v>
      </c>
    </row>
    <row r="738">
      <c r="A738" s="61" t="str">
        <f>DATA!A737</f>
        <v>AU (AU.B.Bystrica)</v>
      </c>
      <c r="B738" s="97" t="str">
        <f>DATA!C737&amp;" - "&amp;DATA!B737</f>
        <v>Autor hudby - SN2</v>
      </c>
      <c r="C738" s="84">
        <f>SUM(D738:I738)</f>
        <v>0</v>
      </c>
      <c r="D738" s="13">
        <v>0</v>
      </c>
      <c r="E738" s="13">
        <v>0</v>
      </c>
      <c r="F738" s="13">
        <v>0</v>
      </c>
      <c r="G738" s="13">
        <v>0</v>
      </c>
      <c r="H738" s="13">
        <v>0</v>
      </c>
      <c r="I738" s="13">
        <v>0</v>
      </c>
      <c r="J738" s="84">
        <f>SUM(K738:S738)</f>
        <v>0</v>
      </c>
      <c r="K738" s="13">
        <v>0</v>
      </c>
      <c r="L738" s="13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 s="84">
        <f>SUM(U738:AC738)</f>
        <v>3</v>
      </c>
      <c r="U738">
        <v>0</v>
      </c>
      <c r="V738">
        <v>0</v>
      </c>
      <c r="W738">
        <v>0</v>
      </c>
      <c r="X738">
        <v>0</v>
      </c>
      <c r="Y738">
        <v>3</v>
      </c>
      <c r="Z738">
        <v>0</v>
      </c>
      <c r="AA738">
        <v>0</v>
      </c>
      <c r="AB738">
        <v>0</v>
      </c>
      <c r="AC738">
        <v>0</v>
      </c>
      <c r="AD738" s="84">
        <v>0</v>
      </c>
      <c r="AE738" s="89">
        <f>SUM(C738,J738,T738,AD738,)</f>
        <v>3</v>
      </c>
    </row>
    <row r="739">
      <c r="A739" s="61" t="str">
        <f>DATA!A738</f>
        <v>AU (AU.B.Bystrica)</v>
      </c>
      <c r="B739" s="97" t="str">
        <f>DATA!C738&amp;" - "&amp;DATA!B738</f>
        <v>Autor hudobnej úpravy - SN2</v>
      </c>
      <c r="C739" s="84">
        <f>SUM(D739:I739)</f>
        <v>0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84">
        <f>SUM(K739:S739)</f>
        <v>0</v>
      </c>
      <c r="K739" s="13">
        <v>0</v>
      </c>
      <c r="L739" s="13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 s="84">
        <f>SUM(U739:AC739)</f>
        <v>1</v>
      </c>
      <c r="U739">
        <v>0</v>
      </c>
      <c r="V739">
        <v>0</v>
      </c>
      <c r="W739">
        <v>0</v>
      </c>
      <c r="X739">
        <v>0</v>
      </c>
      <c r="Y739">
        <v>1</v>
      </c>
      <c r="Z739">
        <v>0</v>
      </c>
      <c r="AA739">
        <v>0</v>
      </c>
      <c r="AB739">
        <v>0</v>
      </c>
      <c r="AC739">
        <v>0</v>
      </c>
      <c r="AD739" s="84">
        <v>0</v>
      </c>
      <c r="AE739" s="89">
        <f>SUM(C739,J739,T739,AD739,)</f>
        <v>1</v>
      </c>
    </row>
    <row r="740">
      <c r="A740" s="61" t="str">
        <f>DATA!A739</f>
        <v>AU (AU.B.Bystrica)</v>
      </c>
      <c r="B740" s="97" t="str">
        <f>DATA!C739&amp;" - "&amp;DATA!B739</f>
        <v>Autor námetu - SN2</v>
      </c>
      <c r="C740" s="84">
        <f>SUM(D740:I740)</f>
        <v>0</v>
      </c>
      <c r="D740" s="13">
        <v>0</v>
      </c>
      <c r="E740" s="13">
        <v>0</v>
      </c>
      <c r="F740" s="13">
        <v>0</v>
      </c>
      <c r="G740" s="13">
        <v>0</v>
      </c>
      <c r="H740" s="13">
        <v>0</v>
      </c>
      <c r="I740" s="13">
        <v>0</v>
      </c>
      <c r="J740" s="84">
        <f>SUM(K740:S740)</f>
        <v>0</v>
      </c>
      <c r="K740" s="13">
        <v>0</v>
      </c>
      <c r="L740" s="13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 s="84">
        <f>SUM(U740:AC740)</f>
        <v>1</v>
      </c>
      <c r="U740">
        <v>0</v>
      </c>
      <c r="V740">
        <v>0</v>
      </c>
      <c r="W740">
        <v>0</v>
      </c>
      <c r="X740">
        <v>0</v>
      </c>
      <c r="Y740">
        <v>1</v>
      </c>
      <c r="Z740">
        <v>0</v>
      </c>
      <c r="AA740">
        <v>0</v>
      </c>
      <c r="AB740">
        <v>0</v>
      </c>
      <c r="AC740">
        <v>0</v>
      </c>
      <c r="AD740" s="84">
        <v>0</v>
      </c>
      <c r="AE740" s="89">
        <f>SUM(C740,J740,T740,AD740,)</f>
        <v>1</v>
      </c>
    </row>
    <row r="741">
      <c r="A741" s="61" t="str">
        <f>DATA!A740</f>
        <v>AU (AU.B.Bystrica)</v>
      </c>
      <c r="B741" s="97" t="str">
        <f>DATA!C740&amp;" - "&amp;DATA!B740</f>
        <v>Autor pohybovej spolupráce - SN2</v>
      </c>
      <c r="C741" s="84">
        <f>SUM(D741:I741)</f>
        <v>0</v>
      </c>
      <c r="D741" s="13">
        <v>0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84">
        <f>SUM(K741:S741)</f>
        <v>0</v>
      </c>
      <c r="K741" s="13">
        <v>0</v>
      </c>
      <c r="L741" s="13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 s="84">
        <f>SUM(U741:AC741)</f>
        <v>2</v>
      </c>
      <c r="U741">
        <v>0</v>
      </c>
      <c r="V741">
        <v>0</v>
      </c>
      <c r="W741">
        <v>0</v>
      </c>
      <c r="X741">
        <v>0</v>
      </c>
      <c r="Y741">
        <v>2</v>
      </c>
      <c r="Z741">
        <v>0</v>
      </c>
      <c r="AA741">
        <v>0</v>
      </c>
      <c r="AB741">
        <v>0</v>
      </c>
      <c r="AC741">
        <v>0</v>
      </c>
      <c r="AD741" s="84">
        <v>0</v>
      </c>
      <c r="AE741" s="89">
        <f>SUM(C741,J741,T741,AD741,)</f>
        <v>2</v>
      </c>
    </row>
    <row r="742">
      <c r="A742" s="61" t="str">
        <f>DATA!A741</f>
        <v>AU (AU.B.Bystrica)</v>
      </c>
      <c r="B742" s="97" t="str">
        <f>DATA!C741&amp;" - "&amp;DATA!B741</f>
        <v>Autor scenára - SN2</v>
      </c>
      <c r="C742" s="84">
        <f>SUM(D742:I742)</f>
        <v>0</v>
      </c>
      <c r="D742" s="13">
        <v>0</v>
      </c>
      <c r="E742" s="13">
        <v>0</v>
      </c>
      <c r="F742" s="13">
        <v>0</v>
      </c>
      <c r="G742" s="13">
        <v>0</v>
      </c>
      <c r="H742" s="13">
        <v>0</v>
      </c>
      <c r="I742" s="13">
        <v>0</v>
      </c>
      <c r="J742" s="84">
        <f>SUM(K742:S742)</f>
        <v>0</v>
      </c>
      <c r="K742" s="13">
        <v>0</v>
      </c>
      <c r="L742" s="13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 s="84">
        <f>SUM(U742:AC742)</f>
        <v>2</v>
      </c>
      <c r="U742">
        <v>0</v>
      </c>
      <c r="V742">
        <v>0</v>
      </c>
      <c r="W742">
        <v>0</v>
      </c>
      <c r="X742">
        <v>0</v>
      </c>
      <c r="Y742">
        <v>2</v>
      </c>
      <c r="Z742">
        <v>0</v>
      </c>
      <c r="AA742">
        <v>0</v>
      </c>
      <c r="AB742">
        <v>0</v>
      </c>
      <c r="AC742">
        <v>0</v>
      </c>
      <c r="AD742" s="84">
        <v>0</v>
      </c>
      <c r="AE742" s="89">
        <f>SUM(C742,J742,T742,AD742,)</f>
        <v>2</v>
      </c>
    </row>
    <row r="743">
      <c r="A743" s="61" t="str">
        <f>DATA!A742</f>
        <v>AU (AU.B.Bystrica)</v>
      </c>
      <c r="B743" s="97" t="str">
        <f>DATA!C742&amp;" - "&amp;DATA!B742</f>
        <v>Dirigent - SN2</v>
      </c>
      <c r="C743" s="84">
        <f>SUM(D743:I743)</f>
        <v>0</v>
      </c>
      <c r="D743" s="13">
        <v>0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84">
        <f>SUM(K743:S743)</f>
        <v>0</v>
      </c>
      <c r="K743" s="13">
        <v>0</v>
      </c>
      <c r="L743" s="1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 s="84">
        <f>SUM(U743:AC743)</f>
        <v>1</v>
      </c>
      <c r="U743">
        <v>0</v>
      </c>
      <c r="V743">
        <v>0</v>
      </c>
      <c r="W743">
        <v>0</v>
      </c>
      <c r="X743">
        <v>0</v>
      </c>
      <c r="Y743">
        <v>1</v>
      </c>
      <c r="Z743">
        <v>0</v>
      </c>
      <c r="AA743">
        <v>0</v>
      </c>
      <c r="AB743">
        <v>0</v>
      </c>
      <c r="AC743">
        <v>0</v>
      </c>
      <c r="AD743" s="84">
        <v>0</v>
      </c>
      <c r="AE743" s="89">
        <f>SUM(C743,J743,T743,AD743,)</f>
        <v>1</v>
      </c>
    </row>
    <row r="744">
      <c r="A744" s="61" t="str">
        <f>DATA!A743</f>
        <v>AU (AU.B.Bystrica)</v>
      </c>
      <c r="B744" s="97" t="str">
        <f>DATA!C743&amp;" - "&amp;DATA!B743</f>
        <v>Dizajnér - SN2</v>
      </c>
      <c r="C744" s="84">
        <f>SUM(D744:I744)</f>
        <v>0</v>
      </c>
      <c r="D744" s="13">
        <v>0</v>
      </c>
      <c r="E744" s="13">
        <v>0</v>
      </c>
      <c r="F744" s="13">
        <v>0</v>
      </c>
      <c r="G744" s="13">
        <v>0</v>
      </c>
      <c r="H744" s="13">
        <v>0</v>
      </c>
      <c r="I744" s="13">
        <v>0</v>
      </c>
      <c r="J744" s="84">
        <f>SUM(K744:S744)</f>
        <v>0</v>
      </c>
      <c r="K744" s="13">
        <v>0</v>
      </c>
      <c r="L744" s="13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 s="84">
        <f>SUM(U744:AC744)</f>
        <v>14</v>
      </c>
      <c r="U744">
        <v>0</v>
      </c>
      <c r="V744">
        <v>0</v>
      </c>
      <c r="W744">
        <v>0</v>
      </c>
      <c r="X744">
        <v>0</v>
      </c>
      <c r="Y744">
        <v>14</v>
      </c>
      <c r="Z744">
        <v>0</v>
      </c>
      <c r="AA744">
        <v>0</v>
      </c>
      <c r="AB744">
        <v>0</v>
      </c>
      <c r="AC744">
        <v>0</v>
      </c>
      <c r="AD744" s="84">
        <v>0</v>
      </c>
      <c r="AE744" s="89">
        <f>SUM(C744,J744,T744,AD744,)</f>
        <v>14</v>
      </c>
    </row>
    <row r="745">
      <c r="A745" s="61" t="str">
        <f>DATA!A744</f>
        <v>AU (AU.B.Bystrica)</v>
      </c>
      <c r="B745" s="97" t="str">
        <f>DATA!C744&amp;" - "&amp;DATA!B744</f>
        <v>Dramaturg - SN2</v>
      </c>
      <c r="C745" s="84">
        <f>SUM(D745:I745)</f>
        <v>0</v>
      </c>
      <c r="D745" s="13">
        <v>0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84">
        <f>SUM(K745:S745)</f>
        <v>0</v>
      </c>
      <c r="K745" s="13">
        <v>0</v>
      </c>
      <c r="L745" s="13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 s="84">
        <f>SUM(U745:AC745)</f>
        <v>2</v>
      </c>
      <c r="U745">
        <v>0</v>
      </c>
      <c r="V745">
        <v>0</v>
      </c>
      <c r="W745">
        <v>0</v>
      </c>
      <c r="X745">
        <v>0</v>
      </c>
      <c r="Y745">
        <v>2</v>
      </c>
      <c r="Z745">
        <v>0</v>
      </c>
      <c r="AA745">
        <v>0</v>
      </c>
      <c r="AB745">
        <v>0</v>
      </c>
      <c r="AC745">
        <v>0</v>
      </c>
      <c r="AD745" s="84">
        <v>0</v>
      </c>
      <c r="AE745" s="89">
        <f>SUM(C745,J745,T745,AD745,)</f>
        <v>2</v>
      </c>
    </row>
    <row r="746">
      <c r="A746" s="61" t="str">
        <f>DATA!A745</f>
        <v>AU (AU.B.Bystrica)</v>
      </c>
      <c r="B746" s="97" t="str">
        <f>DATA!C745&amp;" - "&amp;DATA!B745</f>
        <v>Herec v hlavnej úlohe - SN2</v>
      </c>
      <c r="C746" s="84">
        <f>SUM(D746:I746)</f>
        <v>0</v>
      </c>
      <c r="D746" s="13">
        <v>0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84">
        <f>SUM(K746:S746)</f>
        <v>0</v>
      </c>
      <c r="K746" s="13">
        <v>0</v>
      </c>
      <c r="L746" s="13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 s="84">
        <f>SUM(U746:AC746)</f>
        <v>0.78334</v>
      </c>
      <c r="U746">
        <v>0</v>
      </c>
      <c r="V746">
        <v>0</v>
      </c>
      <c r="W746">
        <v>0</v>
      </c>
      <c r="X746">
        <v>0</v>
      </c>
      <c r="Y746">
        <v>0.78334</v>
      </c>
      <c r="Z746">
        <v>0</v>
      </c>
      <c r="AA746">
        <v>0</v>
      </c>
      <c r="AB746">
        <v>0</v>
      </c>
      <c r="AC746">
        <v>0</v>
      </c>
      <c r="AD746" s="84">
        <v>0</v>
      </c>
      <c r="AE746" s="89">
        <f>SUM(C746,J746,T746,AD746,)</f>
        <v>0.78334</v>
      </c>
    </row>
    <row r="747">
      <c r="A747" s="61" t="str">
        <f>DATA!A746</f>
        <v>AU (AU.B.Bystrica)</v>
      </c>
      <c r="B747" s="97" t="str">
        <f>DATA!C746&amp;" - "&amp;DATA!B746</f>
        <v>Herec v hlavnej úlohe - SN2</v>
      </c>
      <c r="C747" s="84">
        <f>SUM(D747:I747)</f>
        <v>0</v>
      </c>
      <c r="D747" s="13">
        <v>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84">
        <f>SUM(K747:S747)</f>
        <v>0</v>
      </c>
      <c r="K747" s="13">
        <v>0</v>
      </c>
      <c r="L747" s="13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 s="84">
        <f>SUM(U747:AC747)</f>
        <v>0.9526</v>
      </c>
      <c r="U747">
        <v>0</v>
      </c>
      <c r="V747">
        <v>0</v>
      </c>
      <c r="W747">
        <v>0</v>
      </c>
      <c r="X747">
        <v>0</v>
      </c>
      <c r="Y747">
        <v>0.9526</v>
      </c>
      <c r="Z747">
        <v>0</v>
      </c>
      <c r="AA747">
        <v>0</v>
      </c>
      <c r="AB747">
        <v>0</v>
      </c>
      <c r="AC747">
        <v>0</v>
      </c>
      <c r="AD747" s="84">
        <v>0</v>
      </c>
      <c r="AE747" s="89">
        <f>SUM(C747,J747,T747,AD747,)</f>
        <v>0.9526</v>
      </c>
    </row>
    <row r="748">
      <c r="A748" s="61" t="str">
        <f>DATA!A747</f>
        <v>AU (AU.B.Bystrica)</v>
      </c>
      <c r="B748" s="97" t="str">
        <f>DATA!C747&amp;" - "&amp;DATA!B747</f>
        <v>Inštrumentalista - SN2</v>
      </c>
      <c r="C748" s="84">
        <f>SUM(D748:I748)</f>
        <v>0</v>
      </c>
      <c r="D748" s="13">
        <v>0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84">
        <f>SUM(K748:S748)</f>
        <v>0</v>
      </c>
      <c r="K748" s="13">
        <v>0</v>
      </c>
      <c r="L748" s="13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 s="84">
        <f>SUM(U748:AC748)</f>
        <v>0.7229</v>
      </c>
      <c r="U748">
        <v>0</v>
      </c>
      <c r="V748">
        <v>0</v>
      </c>
      <c r="W748">
        <v>0</v>
      </c>
      <c r="X748">
        <v>0</v>
      </c>
      <c r="Y748">
        <v>0.7229</v>
      </c>
      <c r="Z748">
        <v>0</v>
      </c>
      <c r="AA748">
        <v>0</v>
      </c>
      <c r="AB748">
        <v>0</v>
      </c>
      <c r="AC748">
        <v>0</v>
      </c>
      <c r="AD748" s="84">
        <v>0</v>
      </c>
      <c r="AE748" s="89">
        <f>SUM(C748,J748,T748,AD748,)</f>
        <v>0.7229</v>
      </c>
    </row>
    <row r="749">
      <c r="A749" s="61" t="str">
        <f>DATA!A748</f>
        <v>AU (AU.B.Bystrica)</v>
      </c>
      <c r="B749" s="97" t="str">
        <f>DATA!C748&amp;" - "&amp;DATA!B748</f>
        <v>Inštrumentalista - sólista - SN2</v>
      </c>
      <c r="C749" s="84">
        <f>SUM(D749:I749)</f>
        <v>0</v>
      </c>
      <c r="D749" s="13">
        <v>0</v>
      </c>
      <c r="E749" s="13">
        <v>0</v>
      </c>
      <c r="F749" s="13">
        <v>0</v>
      </c>
      <c r="G749" s="13">
        <v>0</v>
      </c>
      <c r="H749" s="13">
        <v>0</v>
      </c>
      <c r="I749" s="13">
        <v>0</v>
      </c>
      <c r="J749" s="84">
        <f>SUM(K749:S749)</f>
        <v>0</v>
      </c>
      <c r="K749" s="13">
        <v>0</v>
      </c>
      <c r="L749" s="13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 s="84">
        <f>SUM(U749:AC749)</f>
        <v>14.24999</v>
      </c>
      <c r="U749">
        <v>0</v>
      </c>
      <c r="V749">
        <v>0</v>
      </c>
      <c r="W749">
        <v>0</v>
      </c>
      <c r="X749">
        <v>0</v>
      </c>
      <c r="Y749">
        <v>14.24999</v>
      </c>
      <c r="Z749">
        <v>0</v>
      </c>
      <c r="AA749">
        <v>0</v>
      </c>
      <c r="AB749">
        <v>0</v>
      </c>
      <c r="AC749">
        <v>0</v>
      </c>
      <c r="AD749" s="84">
        <v>0</v>
      </c>
      <c r="AE749" s="89">
        <f>SUM(C749,J749,T749,AD749,)</f>
        <v>14.24999</v>
      </c>
    </row>
    <row r="750">
      <c r="A750" s="61" t="str">
        <f>DATA!A749</f>
        <v>AU (AU.B.Bystrica)</v>
      </c>
      <c r="B750" s="97" t="str">
        <f>DATA!C749&amp;" - "&amp;DATA!B749</f>
        <v>Interpret komentára - SN2</v>
      </c>
      <c r="C750" s="84">
        <f>SUM(D750:I750)</f>
        <v>0</v>
      </c>
      <c r="D750" s="13">
        <v>0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84">
        <f>SUM(K750:S750)</f>
        <v>0</v>
      </c>
      <c r="K750" s="13">
        <v>0</v>
      </c>
      <c r="L750" s="13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 s="84">
        <f>SUM(U750:AC750)</f>
        <v>1</v>
      </c>
      <c r="U750">
        <v>0</v>
      </c>
      <c r="V750">
        <v>0</v>
      </c>
      <c r="W750">
        <v>0</v>
      </c>
      <c r="X750">
        <v>0</v>
      </c>
      <c r="Y750">
        <v>1</v>
      </c>
      <c r="Z750">
        <v>0</v>
      </c>
      <c r="AA750">
        <v>0</v>
      </c>
      <c r="AB750">
        <v>0</v>
      </c>
      <c r="AC750">
        <v>0</v>
      </c>
      <c r="AD750" s="84">
        <v>0</v>
      </c>
      <c r="AE750" s="89">
        <f>SUM(C750,J750,T750,AD750,)</f>
        <v>1</v>
      </c>
    </row>
    <row r="751">
      <c r="A751" s="61" t="str">
        <f>DATA!A750</f>
        <v>AU (AU.B.Bystrica)</v>
      </c>
      <c r="B751" s="97" t="str">
        <f>DATA!C750&amp;" - "&amp;DATA!B750</f>
        <v>Kurátor výstavy - SN2</v>
      </c>
      <c r="C751" s="84">
        <f>SUM(D751:I751)</f>
        <v>0</v>
      </c>
      <c r="D751" s="13">
        <v>0</v>
      </c>
      <c r="E751" s="13">
        <v>0</v>
      </c>
      <c r="F751" s="13">
        <v>0</v>
      </c>
      <c r="G751" s="13">
        <v>0</v>
      </c>
      <c r="H751" s="13">
        <v>0</v>
      </c>
      <c r="I751" s="13">
        <v>0</v>
      </c>
      <c r="J751" s="84">
        <f>SUM(K751:S751)</f>
        <v>0</v>
      </c>
      <c r="K751" s="13">
        <v>0</v>
      </c>
      <c r="L751" s="13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 s="84">
        <f>SUM(U751:AC751)</f>
        <v>4.46667</v>
      </c>
      <c r="U751">
        <v>0</v>
      </c>
      <c r="V751">
        <v>0</v>
      </c>
      <c r="W751">
        <v>0</v>
      </c>
      <c r="X751">
        <v>0</v>
      </c>
      <c r="Y751">
        <v>4.46667</v>
      </c>
      <c r="Z751">
        <v>0</v>
      </c>
      <c r="AA751">
        <v>0</v>
      </c>
      <c r="AB751">
        <v>0</v>
      </c>
      <c r="AC751">
        <v>0</v>
      </c>
      <c r="AD751" s="84">
        <v>0</v>
      </c>
      <c r="AE751" s="89">
        <f>SUM(C751,J751,T751,AD751,)</f>
        <v>4.46667</v>
      </c>
    </row>
    <row r="752">
      <c r="A752" s="61" t="str">
        <f>DATA!A751</f>
        <v>AU (AU.B.Bystrica)</v>
      </c>
      <c r="B752" s="97" t="str">
        <f>DATA!C751&amp;" - "&amp;DATA!B751</f>
        <v>Prekladateľ - SN2</v>
      </c>
      <c r="C752" s="84">
        <f>SUM(D752:I752)</f>
        <v>0</v>
      </c>
      <c r="D752" s="13">
        <v>0</v>
      </c>
      <c r="E752" s="13">
        <v>0</v>
      </c>
      <c r="F752" s="13">
        <v>0</v>
      </c>
      <c r="G752" s="13">
        <v>0</v>
      </c>
      <c r="H752" s="13">
        <v>0</v>
      </c>
      <c r="I752" s="13">
        <v>0</v>
      </c>
      <c r="J752" s="84">
        <f>SUM(K752:S752)</f>
        <v>0</v>
      </c>
      <c r="K752" s="13">
        <v>0</v>
      </c>
      <c r="L752" s="13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 s="84">
        <f>SUM(U752:AC752)</f>
        <v>1</v>
      </c>
      <c r="U752">
        <v>0</v>
      </c>
      <c r="V752">
        <v>0</v>
      </c>
      <c r="W752">
        <v>0</v>
      </c>
      <c r="X752">
        <v>0</v>
      </c>
      <c r="Y752">
        <v>1</v>
      </c>
      <c r="Z752">
        <v>0</v>
      </c>
      <c r="AA752">
        <v>0</v>
      </c>
      <c r="AB752">
        <v>0</v>
      </c>
      <c r="AC752">
        <v>0</v>
      </c>
      <c r="AD752" s="84">
        <v>0</v>
      </c>
      <c r="AE752" s="89">
        <f>SUM(C752,J752,T752,AD752,)</f>
        <v>1</v>
      </c>
    </row>
    <row r="753">
      <c r="A753" s="61" t="str">
        <f>DATA!A752</f>
        <v>AU (AU.B.Bystrica)</v>
      </c>
      <c r="B753" s="97" t="str">
        <f>DATA!C752&amp;" - "&amp;DATA!B752</f>
        <v>Režisér - SN2</v>
      </c>
      <c r="C753" s="84">
        <f>SUM(D753:I753)</f>
        <v>0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84">
        <f>SUM(K753:S753)</f>
        <v>0</v>
      </c>
      <c r="K753" s="13">
        <v>0</v>
      </c>
      <c r="L753" s="1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 s="84">
        <f>SUM(U753:AC753)</f>
        <v>7</v>
      </c>
      <c r="U753">
        <v>0</v>
      </c>
      <c r="V753">
        <v>0</v>
      </c>
      <c r="W753">
        <v>0</v>
      </c>
      <c r="X753">
        <v>0</v>
      </c>
      <c r="Y753">
        <v>7</v>
      </c>
      <c r="Z753">
        <v>0</v>
      </c>
      <c r="AA753">
        <v>0</v>
      </c>
      <c r="AB753">
        <v>0</v>
      </c>
      <c r="AC753">
        <v>0</v>
      </c>
      <c r="AD753" s="84">
        <v>0</v>
      </c>
      <c r="AE753" s="89">
        <f>SUM(C753,J753,T753,AD753,)</f>
        <v>7</v>
      </c>
    </row>
    <row r="754">
      <c r="A754" s="61" t="str">
        <f>DATA!A753</f>
        <v>AU (AU.B.Bystrica)</v>
      </c>
      <c r="B754" s="97" t="str">
        <f>DATA!C753&amp;" - "&amp;DATA!B753</f>
        <v>Režisér - SN2</v>
      </c>
      <c r="C754" s="84">
        <f>SUM(D754:I754)</f>
        <v>0</v>
      </c>
      <c r="D754" s="13">
        <v>0</v>
      </c>
      <c r="E754" s="13">
        <v>0</v>
      </c>
      <c r="F754" s="13">
        <v>0</v>
      </c>
      <c r="G754" s="13">
        <v>0</v>
      </c>
      <c r="H754" s="13">
        <v>0</v>
      </c>
      <c r="I754" s="13">
        <v>0</v>
      </c>
      <c r="J754" s="84">
        <f>SUM(K754:S754)</f>
        <v>0</v>
      </c>
      <c r="K754" s="13">
        <v>0</v>
      </c>
      <c r="L754" s="13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 s="84">
        <f>SUM(U754:AC754)</f>
        <v>2</v>
      </c>
      <c r="U754">
        <v>0</v>
      </c>
      <c r="V754">
        <v>0</v>
      </c>
      <c r="W754">
        <v>0</v>
      </c>
      <c r="X754">
        <v>0</v>
      </c>
      <c r="Y754">
        <v>2</v>
      </c>
      <c r="Z754">
        <v>0</v>
      </c>
      <c r="AA754">
        <v>0</v>
      </c>
      <c r="AB754">
        <v>0</v>
      </c>
      <c r="AC754">
        <v>0</v>
      </c>
      <c r="AD754" s="84">
        <v>0</v>
      </c>
      <c r="AE754" s="89">
        <f>SUM(C754,J754,T754,AD754,)</f>
        <v>2</v>
      </c>
    </row>
    <row r="755">
      <c r="A755" s="61" t="str">
        <f>DATA!A754</f>
        <v>AU (AU.B.Bystrica)</v>
      </c>
      <c r="B755" s="97" t="str">
        <f>DATA!C754&amp;" - "&amp;DATA!B754</f>
        <v>Scénograf - SN2</v>
      </c>
      <c r="C755" s="84">
        <f>SUM(D755:I755)</f>
        <v>0</v>
      </c>
      <c r="D755" s="13">
        <v>0</v>
      </c>
      <c r="E755" s="13">
        <v>0</v>
      </c>
      <c r="F755" s="13">
        <v>0</v>
      </c>
      <c r="G755" s="13">
        <v>0</v>
      </c>
      <c r="H755" s="13">
        <v>0</v>
      </c>
      <c r="I755" s="13">
        <v>0</v>
      </c>
      <c r="J755" s="84">
        <f>SUM(K755:S755)</f>
        <v>0</v>
      </c>
      <c r="K755" s="13">
        <v>0</v>
      </c>
      <c r="L755" s="13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 s="84">
        <f>SUM(U755:AC755)</f>
        <v>1</v>
      </c>
      <c r="U755">
        <v>0</v>
      </c>
      <c r="V755">
        <v>0</v>
      </c>
      <c r="W755">
        <v>0</v>
      </c>
      <c r="X755">
        <v>0</v>
      </c>
      <c r="Y755">
        <v>1</v>
      </c>
      <c r="Z755">
        <v>0</v>
      </c>
      <c r="AA755">
        <v>0</v>
      </c>
      <c r="AB755">
        <v>0</v>
      </c>
      <c r="AC755">
        <v>0</v>
      </c>
      <c r="AD755" s="84">
        <v>0</v>
      </c>
      <c r="AE755" s="89">
        <f>SUM(C755,J755,T755,AD755,)</f>
        <v>1</v>
      </c>
    </row>
    <row r="756">
      <c r="A756" s="61" t="str">
        <f>DATA!A755</f>
        <v>AU (AU.B.Bystrica)</v>
      </c>
      <c r="B756" s="97" t="str">
        <f>DATA!C755&amp;" - "&amp;DATA!B755</f>
        <v>Spevák - sólista - SN2</v>
      </c>
      <c r="C756" s="84">
        <f>SUM(D756:I756)</f>
        <v>0</v>
      </c>
      <c r="D756" s="13">
        <v>0</v>
      </c>
      <c r="E756" s="13">
        <v>0</v>
      </c>
      <c r="F756" s="13">
        <v>0</v>
      </c>
      <c r="G756" s="13">
        <v>0</v>
      </c>
      <c r="H756" s="13">
        <v>0</v>
      </c>
      <c r="I756" s="13">
        <v>0</v>
      </c>
      <c r="J756" s="84">
        <f>SUM(K756:S756)</f>
        <v>0</v>
      </c>
      <c r="K756" s="13">
        <v>0</v>
      </c>
      <c r="L756" s="13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 s="84">
        <f>SUM(U756:AC756)</f>
        <v>0.5</v>
      </c>
      <c r="U756">
        <v>0</v>
      </c>
      <c r="V756">
        <v>0</v>
      </c>
      <c r="W756">
        <v>0</v>
      </c>
      <c r="X756">
        <v>0</v>
      </c>
      <c r="Y756">
        <v>0.5</v>
      </c>
      <c r="Z756">
        <v>0</v>
      </c>
      <c r="AA756">
        <v>0</v>
      </c>
      <c r="AB756">
        <v>0</v>
      </c>
      <c r="AC756">
        <v>0</v>
      </c>
      <c r="AD756" s="84">
        <v>0</v>
      </c>
      <c r="AE756" s="89">
        <f>SUM(C756,J756,T756,AD756,)</f>
        <v>0.5</v>
      </c>
    </row>
    <row r="757">
      <c r="A757" s="61" t="str">
        <f>DATA!A756</f>
        <v>AU (AU.B.Bystrica)</v>
      </c>
      <c r="B757" s="97" t="str">
        <f>DATA!C756&amp;" - "&amp;DATA!B756</f>
        <v>Strihač - SN2</v>
      </c>
      <c r="C757" s="84">
        <f>SUM(D757:I757)</f>
        <v>0</v>
      </c>
      <c r="D757" s="13">
        <v>0</v>
      </c>
      <c r="E757" s="13">
        <v>0</v>
      </c>
      <c r="F757" s="13">
        <v>0</v>
      </c>
      <c r="G757" s="13">
        <v>0</v>
      </c>
      <c r="H757" s="13">
        <v>0</v>
      </c>
      <c r="I757" s="13">
        <v>0</v>
      </c>
      <c r="J757" s="84">
        <f>SUM(K757:S757)</f>
        <v>0</v>
      </c>
      <c r="K757" s="13">
        <v>0</v>
      </c>
      <c r="L757" s="13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 s="84">
        <f>SUM(U757:AC757)</f>
        <v>10</v>
      </c>
      <c r="U757">
        <v>0</v>
      </c>
      <c r="V757">
        <v>0</v>
      </c>
      <c r="W757">
        <v>0</v>
      </c>
      <c r="X757">
        <v>0</v>
      </c>
      <c r="Y757">
        <v>10</v>
      </c>
      <c r="Z757">
        <v>0</v>
      </c>
      <c r="AA757">
        <v>0</v>
      </c>
      <c r="AB757">
        <v>0</v>
      </c>
      <c r="AC757">
        <v>0</v>
      </c>
      <c r="AD757" s="84">
        <v>0</v>
      </c>
      <c r="AE757" s="89">
        <f>SUM(C757,J757,T757,AD757,)</f>
        <v>10</v>
      </c>
    </row>
    <row r="758">
      <c r="A758" s="61" t="str">
        <f>DATA!A757</f>
        <v>AU (AU.B.Bystrica)</v>
      </c>
      <c r="B758" s="97" t="str">
        <f>DATA!C757&amp;" - "&amp;DATA!B757</f>
        <v>Výtvarník - SN2</v>
      </c>
      <c r="C758" s="84">
        <f>SUM(D758:I758)</f>
        <v>0</v>
      </c>
      <c r="D758" s="13">
        <v>0</v>
      </c>
      <c r="E758" s="13">
        <v>0</v>
      </c>
      <c r="F758" s="13">
        <v>0</v>
      </c>
      <c r="G758" s="13">
        <v>0</v>
      </c>
      <c r="H758" s="13">
        <v>0</v>
      </c>
      <c r="I758" s="13">
        <v>0</v>
      </c>
      <c r="J758" s="84">
        <f>SUM(K758:S758)</f>
        <v>0</v>
      </c>
      <c r="K758" s="13">
        <v>0</v>
      </c>
      <c r="L758" s="13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 s="84">
        <f>SUM(U758:AC758)</f>
        <v>67.5</v>
      </c>
      <c r="U758">
        <v>0</v>
      </c>
      <c r="V758">
        <v>0</v>
      </c>
      <c r="W758">
        <v>0</v>
      </c>
      <c r="X758">
        <v>0</v>
      </c>
      <c r="Y758">
        <v>67.5</v>
      </c>
      <c r="Z758">
        <v>0</v>
      </c>
      <c r="AA758">
        <v>0</v>
      </c>
      <c r="AB758">
        <v>0</v>
      </c>
      <c r="AC758">
        <v>0</v>
      </c>
      <c r="AD758" s="84">
        <v>0</v>
      </c>
      <c r="AE758" s="89">
        <f>SUM(C758,J758,T758,AD758,)</f>
        <v>67.5</v>
      </c>
    </row>
    <row r="759">
      <c r="A759" s="61" t="str">
        <f>DATA!A758</f>
        <v>AU (AU.B.Bystrica)</v>
      </c>
      <c r="B759" s="97" t="str">
        <f>DATA!C758&amp;" - "&amp;DATA!B758</f>
        <v>Autor námetu - SN3</v>
      </c>
      <c r="C759" s="84">
        <f>SUM(D759:I759)</f>
        <v>0</v>
      </c>
      <c r="D759" s="13">
        <v>0</v>
      </c>
      <c r="E759" s="13">
        <v>0</v>
      </c>
      <c r="F759" s="13">
        <v>0</v>
      </c>
      <c r="G759" s="13">
        <v>0</v>
      </c>
      <c r="H759" s="13">
        <v>0</v>
      </c>
      <c r="I759" s="13">
        <v>0</v>
      </c>
      <c r="J759" s="84">
        <f>SUM(K759:S759)</f>
        <v>0</v>
      </c>
      <c r="K759" s="13">
        <v>0</v>
      </c>
      <c r="L759" s="13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 s="84">
        <f>SUM(U759:AC759)</f>
        <v>5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5</v>
      </c>
      <c r="AA759">
        <v>0</v>
      </c>
      <c r="AB759">
        <v>0</v>
      </c>
      <c r="AC759">
        <v>0</v>
      </c>
      <c r="AD759" s="84">
        <v>0</v>
      </c>
      <c r="AE759" s="89">
        <f>SUM(C759,J759,T759,AD759,)</f>
        <v>5</v>
      </c>
    </row>
    <row r="760">
      <c r="A760" s="61" t="str">
        <f>DATA!A759</f>
        <v>AU (AU.B.Bystrica)</v>
      </c>
      <c r="B760" s="97" t="str">
        <f>DATA!C759&amp;" - "&amp;DATA!B759</f>
        <v>Autor scenára - SN3</v>
      </c>
      <c r="C760" s="84">
        <f>SUM(D760:I760)</f>
        <v>0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v>0</v>
      </c>
      <c r="J760" s="84">
        <f>SUM(K760:S760)</f>
        <v>0</v>
      </c>
      <c r="K760" s="13">
        <v>0</v>
      </c>
      <c r="L760" s="13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 s="84">
        <f>SUM(U760:AC760)</f>
        <v>3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3</v>
      </c>
      <c r="AA760">
        <v>0</v>
      </c>
      <c r="AB760">
        <v>0</v>
      </c>
      <c r="AC760">
        <v>0</v>
      </c>
      <c r="AD760" s="84">
        <v>0</v>
      </c>
      <c r="AE760" s="89">
        <f>SUM(C760,J760,T760,AD760,)</f>
        <v>3</v>
      </c>
    </row>
    <row r="761">
      <c r="A761" s="61" t="str">
        <f>DATA!A760</f>
        <v>AU (AU.B.Bystrica)</v>
      </c>
      <c r="B761" s="97" t="str">
        <f>DATA!C760&amp;" - "&amp;DATA!B760</f>
        <v>Dirigent - SN3</v>
      </c>
      <c r="C761" s="84">
        <f>SUM(D761:I761)</f>
        <v>0</v>
      </c>
      <c r="D761" s="13">
        <v>0</v>
      </c>
      <c r="E761" s="13">
        <v>0</v>
      </c>
      <c r="F761" s="13">
        <v>0</v>
      </c>
      <c r="G761" s="13">
        <v>0</v>
      </c>
      <c r="H761" s="13">
        <v>0</v>
      </c>
      <c r="I761" s="13">
        <v>0</v>
      </c>
      <c r="J761" s="84">
        <f>SUM(K761:S761)</f>
        <v>0</v>
      </c>
      <c r="K761" s="13">
        <v>0</v>
      </c>
      <c r="L761" s="13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 s="84">
        <f>SUM(U761:AC761)</f>
        <v>24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24</v>
      </c>
      <c r="AA761">
        <v>0</v>
      </c>
      <c r="AB761">
        <v>0</v>
      </c>
      <c r="AC761">
        <v>0</v>
      </c>
      <c r="AD761" s="84">
        <v>0</v>
      </c>
      <c r="AE761" s="89">
        <f>SUM(C761,J761,T761,AD761,)</f>
        <v>24</v>
      </c>
    </row>
    <row r="762">
      <c r="A762" s="61" t="str">
        <f>DATA!A761</f>
        <v>AU (AU.B.Bystrica)</v>
      </c>
      <c r="B762" s="97" t="str">
        <f>DATA!C761&amp;" - "&amp;DATA!B761</f>
        <v>Dizajnér - SN3</v>
      </c>
      <c r="C762" s="84">
        <f>SUM(D762:I762)</f>
        <v>0</v>
      </c>
      <c r="D762" s="13">
        <v>0</v>
      </c>
      <c r="E762" s="13">
        <v>0</v>
      </c>
      <c r="F762" s="13">
        <v>0</v>
      </c>
      <c r="G762" s="13">
        <v>0</v>
      </c>
      <c r="H762" s="13">
        <v>0</v>
      </c>
      <c r="I762" s="13">
        <v>0</v>
      </c>
      <c r="J762" s="84">
        <f>SUM(K762:S762)</f>
        <v>0</v>
      </c>
      <c r="K762" s="13">
        <v>0</v>
      </c>
      <c r="L762" s="13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 s="84">
        <f>SUM(U762:AC762)</f>
        <v>5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5</v>
      </c>
      <c r="AA762">
        <v>0</v>
      </c>
      <c r="AB762">
        <v>0</v>
      </c>
      <c r="AC762">
        <v>0</v>
      </c>
      <c r="AD762" s="84">
        <v>0</v>
      </c>
      <c r="AE762" s="89">
        <f>SUM(C762,J762,T762,AD762,)</f>
        <v>5</v>
      </c>
    </row>
    <row r="763">
      <c r="A763" s="61" t="str">
        <f>DATA!A762</f>
        <v>AU (AU.B.Bystrica)</v>
      </c>
      <c r="B763" s="97" t="str">
        <f>DATA!C762&amp;" - "&amp;DATA!B762</f>
        <v>Dramaturg - SN3</v>
      </c>
      <c r="C763" s="84">
        <f>SUM(D763:I763)</f>
        <v>0</v>
      </c>
      <c r="D763" s="13">
        <v>0</v>
      </c>
      <c r="E763" s="13">
        <v>0</v>
      </c>
      <c r="F763" s="13">
        <v>0</v>
      </c>
      <c r="G763" s="13">
        <v>0</v>
      </c>
      <c r="H763" s="13">
        <v>0</v>
      </c>
      <c r="I763" s="13">
        <v>0</v>
      </c>
      <c r="J763" s="84">
        <f>SUM(K763:S763)</f>
        <v>0</v>
      </c>
      <c r="K763" s="13">
        <v>0</v>
      </c>
      <c r="L763" s="1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 s="84">
        <f>SUM(U763:AC763)</f>
        <v>3.5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3.5</v>
      </c>
      <c r="AA763">
        <v>0</v>
      </c>
      <c r="AB763">
        <v>0</v>
      </c>
      <c r="AC763">
        <v>0</v>
      </c>
      <c r="AD763" s="84">
        <v>0</v>
      </c>
      <c r="AE763" s="89">
        <f>SUM(C763,J763,T763,AD763,)</f>
        <v>3.5</v>
      </c>
    </row>
    <row r="764">
      <c r="A764" s="61" t="str">
        <f>DATA!A763</f>
        <v>AU (AU.B.Bystrica)</v>
      </c>
      <c r="B764" s="97" t="str">
        <f>DATA!C763&amp;" - "&amp;DATA!B763</f>
        <v>Herec - SN3</v>
      </c>
      <c r="C764" s="84">
        <f>SUM(D764:I764)</f>
        <v>0</v>
      </c>
      <c r="D764" s="13">
        <v>0</v>
      </c>
      <c r="E764" s="13">
        <v>0</v>
      </c>
      <c r="F764" s="13">
        <v>0</v>
      </c>
      <c r="G764" s="13">
        <v>0</v>
      </c>
      <c r="H764" s="13">
        <v>0</v>
      </c>
      <c r="I764" s="13">
        <v>0</v>
      </c>
      <c r="J764" s="84">
        <f>SUM(K764:S764)</f>
        <v>0</v>
      </c>
      <c r="K764" s="13">
        <v>0</v>
      </c>
      <c r="L764" s="13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 s="84">
        <f>SUM(U764:AC764)</f>
        <v>1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1</v>
      </c>
      <c r="AA764">
        <v>0</v>
      </c>
      <c r="AB764">
        <v>0</v>
      </c>
      <c r="AC764">
        <v>0</v>
      </c>
      <c r="AD764" s="84">
        <v>0</v>
      </c>
      <c r="AE764" s="89">
        <f>SUM(C764,J764,T764,AD764,)</f>
        <v>1</v>
      </c>
    </row>
    <row r="765">
      <c r="A765" s="61" t="str">
        <f>DATA!A764</f>
        <v>AU (AU.B.Bystrica)</v>
      </c>
      <c r="B765" s="97" t="str">
        <f>DATA!C764&amp;" - "&amp;DATA!B764</f>
        <v>Inštrumentalista - SN3</v>
      </c>
      <c r="C765" s="84">
        <f>SUM(D765:I765)</f>
        <v>0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84">
        <f>SUM(K765:S765)</f>
        <v>0</v>
      </c>
      <c r="K765" s="13">
        <v>0</v>
      </c>
      <c r="L765" s="13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 s="84">
        <f>SUM(U765:AC765)</f>
        <v>2.05678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2.05678</v>
      </c>
      <c r="AA765">
        <v>0</v>
      </c>
      <c r="AB765">
        <v>0</v>
      </c>
      <c r="AC765">
        <v>0</v>
      </c>
      <c r="AD765" s="84">
        <v>0</v>
      </c>
      <c r="AE765" s="89">
        <f>SUM(C765,J765,T765,AD765,)</f>
        <v>2.05678</v>
      </c>
    </row>
    <row r="766">
      <c r="A766" s="61" t="str">
        <f>DATA!A765</f>
        <v>AU (AU.B.Bystrica)</v>
      </c>
      <c r="B766" s="97" t="str">
        <f>DATA!C765&amp;" - "&amp;DATA!B765</f>
        <v>Inštrumentalista - sólista - SN3</v>
      </c>
      <c r="C766" s="84">
        <f>SUM(D766:I766)</f>
        <v>0</v>
      </c>
      <c r="D766" s="13">
        <v>0</v>
      </c>
      <c r="E766" s="13">
        <v>0</v>
      </c>
      <c r="F766" s="13">
        <v>0</v>
      </c>
      <c r="G766" s="13">
        <v>0</v>
      </c>
      <c r="H766" s="13">
        <v>0</v>
      </c>
      <c r="I766" s="13">
        <v>0</v>
      </c>
      <c r="J766" s="84">
        <f>SUM(K766:S766)</f>
        <v>0</v>
      </c>
      <c r="K766" s="13">
        <v>0</v>
      </c>
      <c r="L766" s="13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 s="84">
        <f>SUM(U766:AC766)</f>
        <v>63.2671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63.2671</v>
      </c>
      <c r="AA766">
        <v>0</v>
      </c>
      <c r="AB766">
        <v>0</v>
      </c>
      <c r="AC766">
        <v>0</v>
      </c>
      <c r="AD766" s="84">
        <v>0</v>
      </c>
      <c r="AE766" s="89">
        <f>SUM(C766,J766,T766,AD766,)</f>
        <v>63.2671</v>
      </c>
    </row>
    <row r="767">
      <c r="A767" s="61" t="str">
        <f>DATA!A766</f>
        <v>AU (AU.B.Bystrica)</v>
      </c>
      <c r="B767" s="97" t="str">
        <f>DATA!C766&amp;" - "&amp;DATA!B766</f>
        <v>Korepetítor - SN3</v>
      </c>
      <c r="C767" s="84">
        <f>SUM(D767:I767)</f>
        <v>0</v>
      </c>
      <c r="D767" s="13">
        <v>0</v>
      </c>
      <c r="E767" s="13">
        <v>0</v>
      </c>
      <c r="F767" s="13">
        <v>0</v>
      </c>
      <c r="G767" s="13">
        <v>0</v>
      </c>
      <c r="H767" s="13">
        <v>0</v>
      </c>
      <c r="I767" s="13">
        <v>0</v>
      </c>
      <c r="J767" s="84">
        <f>SUM(K767:S767)</f>
        <v>0</v>
      </c>
      <c r="K767" s="13">
        <v>0</v>
      </c>
      <c r="L767" s="13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 s="84">
        <f>SUM(U767:AC767)</f>
        <v>2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2</v>
      </c>
      <c r="AA767">
        <v>0</v>
      </c>
      <c r="AB767">
        <v>0</v>
      </c>
      <c r="AC767">
        <v>0</v>
      </c>
      <c r="AD767" s="84">
        <v>0</v>
      </c>
      <c r="AE767" s="89">
        <f>SUM(C767,J767,T767,AD767,)</f>
        <v>2</v>
      </c>
    </row>
    <row r="768">
      <c r="A768" s="61" t="str">
        <f>DATA!A767</f>
        <v>AU (AU.B.Bystrica)</v>
      </c>
      <c r="B768" s="97" t="str">
        <f>DATA!C767&amp;" - "&amp;DATA!B767</f>
        <v>Kurátor výstavy - SN3</v>
      </c>
      <c r="C768" s="84">
        <f>SUM(D768:I768)</f>
        <v>0</v>
      </c>
      <c r="D768" s="13">
        <v>0</v>
      </c>
      <c r="E768" s="13">
        <v>0</v>
      </c>
      <c r="F768" s="13">
        <v>0</v>
      </c>
      <c r="G768" s="13">
        <v>0</v>
      </c>
      <c r="H768" s="13">
        <v>0</v>
      </c>
      <c r="I768" s="13">
        <v>0</v>
      </c>
      <c r="J768" s="84">
        <f>SUM(K768:S768)</f>
        <v>0</v>
      </c>
      <c r="K768" s="13">
        <v>0</v>
      </c>
      <c r="L768" s="13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 s="84">
        <f>SUM(U768:AC768)</f>
        <v>5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5</v>
      </c>
      <c r="AA768">
        <v>0</v>
      </c>
      <c r="AB768">
        <v>0</v>
      </c>
      <c r="AC768">
        <v>0</v>
      </c>
      <c r="AD768" s="84">
        <v>0</v>
      </c>
      <c r="AE768" s="89">
        <f>SUM(C768,J768,T768,AD768,)</f>
        <v>5</v>
      </c>
    </row>
    <row r="769">
      <c r="A769" s="61" t="str">
        <f>DATA!A768</f>
        <v>AU (AU.B.Bystrica)</v>
      </c>
      <c r="B769" s="97" t="str">
        <f>DATA!C768&amp;" - "&amp;DATA!B768</f>
        <v>Majster zvuku - SN3</v>
      </c>
      <c r="C769" s="84">
        <f>SUM(D769:I769)</f>
        <v>0</v>
      </c>
      <c r="D769" s="13">
        <v>0</v>
      </c>
      <c r="E769" s="13">
        <v>0</v>
      </c>
      <c r="F769" s="13">
        <v>0</v>
      </c>
      <c r="G769" s="13">
        <v>0</v>
      </c>
      <c r="H769" s="13">
        <v>0</v>
      </c>
      <c r="I769" s="13">
        <v>0</v>
      </c>
      <c r="J769" s="84">
        <f>SUM(K769:S769)</f>
        <v>0</v>
      </c>
      <c r="K769" s="13">
        <v>0</v>
      </c>
      <c r="L769" s="13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 s="84">
        <f>SUM(U769:AC769)</f>
        <v>1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1</v>
      </c>
      <c r="AA769">
        <v>0</v>
      </c>
      <c r="AB769">
        <v>0</v>
      </c>
      <c r="AC769">
        <v>0</v>
      </c>
      <c r="AD769" s="84">
        <v>0</v>
      </c>
      <c r="AE769" s="89">
        <f>SUM(C769,J769,T769,AD769,)</f>
        <v>1</v>
      </c>
    </row>
    <row r="770">
      <c r="A770" s="61" t="str">
        <f>DATA!A769</f>
        <v>AU (AU.B.Bystrica)</v>
      </c>
      <c r="B770" s="97" t="str">
        <f>DATA!C769&amp;" - "&amp;DATA!B769</f>
        <v>Režisér - SN3</v>
      </c>
      <c r="C770" s="84">
        <f>SUM(D770:I770)</f>
        <v>0</v>
      </c>
      <c r="D770" s="13">
        <v>0</v>
      </c>
      <c r="E770" s="13">
        <v>0</v>
      </c>
      <c r="F770" s="13">
        <v>0</v>
      </c>
      <c r="G770" s="13">
        <v>0</v>
      </c>
      <c r="H770" s="13">
        <v>0</v>
      </c>
      <c r="I770" s="13">
        <v>0</v>
      </c>
      <c r="J770" s="84">
        <f>SUM(K770:S770)</f>
        <v>0</v>
      </c>
      <c r="K770" s="13">
        <v>0</v>
      </c>
      <c r="L770" s="13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 s="84">
        <f>SUM(U770:AC770)</f>
        <v>5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5</v>
      </c>
      <c r="AA770">
        <v>0</v>
      </c>
      <c r="AB770">
        <v>0</v>
      </c>
      <c r="AC770">
        <v>0</v>
      </c>
      <c r="AD770" s="84">
        <v>0</v>
      </c>
      <c r="AE770" s="89">
        <f>SUM(C770,J770,T770,AD770,)</f>
        <v>5</v>
      </c>
    </row>
    <row r="771">
      <c r="A771" s="61" t="str">
        <f>DATA!A770</f>
        <v>AU (AU.B.Bystrica)</v>
      </c>
      <c r="B771" s="97" t="str">
        <f>DATA!C770&amp;" - "&amp;DATA!B770</f>
        <v>Spevák - SN3</v>
      </c>
      <c r="C771" s="84">
        <f>SUM(D771:I771)</f>
        <v>0</v>
      </c>
      <c r="D771" s="13">
        <v>0</v>
      </c>
      <c r="E771" s="13">
        <v>0</v>
      </c>
      <c r="F771" s="13">
        <v>0</v>
      </c>
      <c r="G771" s="13">
        <v>0</v>
      </c>
      <c r="H771" s="13">
        <v>0</v>
      </c>
      <c r="I771" s="13">
        <v>0</v>
      </c>
      <c r="J771" s="84">
        <f>SUM(K771:S771)</f>
        <v>0</v>
      </c>
      <c r="K771" s="13">
        <v>0</v>
      </c>
      <c r="L771" s="13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 s="84">
        <f>SUM(U771:AC771)</f>
        <v>0.03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0.03</v>
      </c>
      <c r="AA771">
        <v>0</v>
      </c>
      <c r="AB771">
        <v>0</v>
      </c>
      <c r="AC771">
        <v>0</v>
      </c>
      <c r="AD771" s="84">
        <v>0</v>
      </c>
      <c r="AE771" s="89">
        <f>SUM(C771,J771,T771,AD771,)</f>
        <v>0.03</v>
      </c>
    </row>
    <row r="772">
      <c r="A772" s="61" t="str">
        <f>DATA!A771</f>
        <v>AU (AU.B.Bystrica)</v>
      </c>
      <c r="B772" s="97" t="str">
        <f>DATA!C771&amp;" - "&amp;DATA!B771</f>
        <v>Spevák - sólista - SN3</v>
      </c>
      <c r="C772" s="84">
        <f>SUM(D772:I772)</f>
        <v>0</v>
      </c>
      <c r="D772" s="13">
        <v>0</v>
      </c>
      <c r="E772" s="13">
        <v>0</v>
      </c>
      <c r="F772" s="13">
        <v>0</v>
      </c>
      <c r="G772" s="13">
        <v>0</v>
      </c>
      <c r="H772" s="13">
        <v>0</v>
      </c>
      <c r="I772" s="13">
        <v>0</v>
      </c>
      <c r="J772" s="84">
        <f>SUM(K772:S772)</f>
        <v>0</v>
      </c>
      <c r="K772" s="13">
        <v>0</v>
      </c>
      <c r="L772" s="13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 s="84">
        <f>SUM(U772:AC772)</f>
        <v>8.6667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8.6667</v>
      </c>
      <c r="AA772">
        <v>0</v>
      </c>
      <c r="AB772">
        <v>0</v>
      </c>
      <c r="AC772">
        <v>0</v>
      </c>
      <c r="AD772" s="84">
        <v>0</v>
      </c>
      <c r="AE772" s="89">
        <f>SUM(C772,J772,T772,AD772,)</f>
        <v>8.6667</v>
      </c>
    </row>
    <row r="773">
      <c r="A773" s="61" t="str">
        <f>DATA!A772</f>
        <v>AU (AU.B.Bystrica)</v>
      </c>
      <c r="B773" s="97" t="str">
        <f>DATA!C772&amp;" - "&amp;DATA!B772</f>
        <v>Strihač - SN3</v>
      </c>
      <c r="C773" s="84">
        <f>SUM(D773:I773)</f>
        <v>0</v>
      </c>
      <c r="D773" s="13">
        <v>0</v>
      </c>
      <c r="E773" s="13">
        <v>0</v>
      </c>
      <c r="F773" s="13">
        <v>0</v>
      </c>
      <c r="G773" s="13">
        <v>0</v>
      </c>
      <c r="H773" s="13">
        <v>0</v>
      </c>
      <c r="I773" s="13">
        <v>0</v>
      </c>
      <c r="J773" s="84">
        <f>SUM(K773:S773)</f>
        <v>0</v>
      </c>
      <c r="K773" s="13">
        <v>0</v>
      </c>
      <c r="L773" s="1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 s="84">
        <f>SUM(U773:AC773)</f>
        <v>2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2</v>
      </c>
      <c r="AA773">
        <v>0</v>
      </c>
      <c r="AB773">
        <v>0</v>
      </c>
      <c r="AC773">
        <v>0</v>
      </c>
      <c r="AD773" s="84">
        <v>0</v>
      </c>
      <c r="AE773" s="89">
        <f>SUM(C773,J773,T773,AD773,)</f>
        <v>2</v>
      </c>
    </row>
    <row r="774">
      <c r="A774" s="61" t="str">
        <f>DATA!A773</f>
        <v>AU (AU.B.Bystrica)</v>
      </c>
      <c r="B774" s="97" t="str">
        <f>DATA!C773&amp;" - "&amp;DATA!B773</f>
        <v>Výtvarník - SN3</v>
      </c>
      <c r="C774" s="84">
        <f>SUM(D774:I774)</f>
        <v>0</v>
      </c>
      <c r="D774" s="13">
        <v>0</v>
      </c>
      <c r="E774" s="13">
        <v>0</v>
      </c>
      <c r="F774" s="13">
        <v>0</v>
      </c>
      <c r="G774" s="13">
        <v>0</v>
      </c>
      <c r="H774" s="13">
        <v>0</v>
      </c>
      <c r="I774" s="13">
        <v>0</v>
      </c>
      <c r="J774" s="84">
        <f>SUM(K774:S774)</f>
        <v>0</v>
      </c>
      <c r="K774" s="13">
        <v>0</v>
      </c>
      <c r="L774" s="13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 s="84">
        <f>SUM(U774:AC774)</f>
        <v>85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85</v>
      </c>
      <c r="AA774">
        <v>0</v>
      </c>
      <c r="AB774">
        <v>0</v>
      </c>
      <c r="AC774">
        <v>0</v>
      </c>
      <c r="AD774" s="84">
        <v>0</v>
      </c>
      <c r="AE774" s="89">
        <f>SUM(C774,J774,T774,AD774,)</f>
        <v>85</v>
      </c>
    </row>
    <row r="775">
      <c r="A775" s="61" t="str">
        <f>DATA!A774</f>
        <v>AU (AU.B.Bystrica)</v>
      </c>
      <c r="B775" s="97" t="str">
        <f>DATA!C774&amp;" - "&amp;DATA!B774</f>
        <v>Zbormajster - SN3</v>
      </c>
      <c r="C775" s="84">
        <f>SUM(D775:I775)</f>
        <v>0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  <c r="I775" s="13">
        <v>0</v>
      </c>
      <c r="J775" s="84">
        <f>SUM(K775:S775)</f>
        <v>0</v>
      </c>
      <c r="K775" s="13">
        <v>0</v>
      </c>
      <c r="L775" s="13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 s="84">
        <f>SUM(U775:AC775)</f>
        <v>8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8</v>
      </c>
      <c r="AA775">
        <v>0</v>
      </c>
      <c r="AB775">
        <v>0</v>
      </c>
      <c r="AC775">
        <v>0</v>
      </c>
      <c r="AD775" s="84">
        <v>0</v>
      </c>
      <c r="AE775" s="89">
        <f>SUM(C775,J775,T775,AD775,)</f>
        <v>8</v>
      </c>
    </row>
    <row r="776">
      <c r="A776" s="61" t="str">
        <f>DATA!A775</f>
        <v>AU (AU.B.Bystrica)</v>
      </c>
      <c r="B776" s="97" t="str">
        <f>DATA!C775&amp;" - "&amp;DATA!B775</f>
        <v>Zvukár - SN3</v>
      </c>
      <c r="C776" s="84">
        <f>SUM(D776:I776)</f>
        <v>0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84">
        <f>SUM(K776:S776)</f>
        <v>0</v>
      </c>
      <c r="K776" s="13">
        <v>0</v>
      </c>
      <c r="L776" s="13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 s="84">
        <f>SUM(U776:AC776)</f>
        <v>4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4</v>
      </c>
      <c r="AA776">
        <v>0</v>
      </c>
      <c r="AB776">
        <v>0</v>
      </c>
      <c r="AC776">
        <v>0</v>
      </c>
      <c r="AD776" s="84">
        <v>0</v>
      </c>
      <c r="AE776" s="89">
        <f>SUM(C776,J776,T776,AD776,)</f>
        <v>4</v>
      </c>
    </row>
    <row r="777">
      <c r="A777" s="61" t="str">
        <f>DATA!A776</f>
        <v>AU (AU.B.Bystrica)</v>
      </c>
      <c r="B777" s="97" t="str">
        <f>DATA!C776&amp;" - "&amp;DATA!B776</f>
        <v>Autor scenára - SR1</v>
      </c>
      <c r="C777" s="84">
        <f>SUM(D777:I777)</f>
        <v>0</v>
      </c>
      <c r="D777" s="13">
        <v>0</v>
      </c>
      <c r="E777" s="13">
        <v>0</v>
      </c>
      <c r="F777" s="13">
        <v>0</v>
      </c>
      <c r="G777" s="13">
        <v>0</v>
      </c>
      <c r="H777" s="13">
        <v>0</v>
      </c>
      <c r="I777" s="13">
        <v>0</v>
      </c>
      <c r="J777" s="84">
        <f>SUM(K777:S777)</f>
        <v>0</v>
      </c>
      <c r="K777" s="13">
        <v>0</v>
      </c>
      <c r="L777" s="13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 s="84">
        <f>SUM(U777:AC777)</f>
        <v>1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1</v>
      </c>
      <c r="AB777">
        <v>0</v>
      </c>
      <c r="AC777">
        <v>0</v>
      </c>
      <c r="AD777" s="84">
        <v>0</v>
      </c>
      <c r="AE777" s="89">
        <f>SUM(C777,J777,T777,AD777,)</f>
        <v>1</v>
      </c>
    </row>
    <row r="778">
      <c r="A778" s="61" t="str">
        <f>DATA!A777</f>
        <v>AU (AU.B.Bystrica)</v>
      </c>
      <c r="B778" s="97" t="str">
        <f>DATA!C777&amp;" - "&amp;DATA!B777</f>
        <v>Autor úpravy dramatického diela - SR1</v>
      </c>
      <c r="C778" s="84">
        <f>SUM(D778:I778)</f>
        <v>0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  <c r="I778" s="13">
        <v>0</v>
      </c>
      <c r="J778" s="84">
        <f>SUM(K778:S778)</f>
        <v>0</v>
      </c>
      <c r="K778" s="13">
        <v>0</v>
      </c>
      <c r="L778" s="13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 s="84">
        <f>SUM(U778:AC778)</f>
        <v>1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1</v>
      </c>
      <c r="AB778">
        <v>0</v>
      </c>
      <c r="AC778">
        <v>0</v>
      </c>
      <c r="AD778" s="84">
        <v>0</v>
      </c>
      <c r="AE778" s="89">
        <f>SUM(C778,J778,T778,AD778,)</f>
        <v>1</v>
      </c>
    </row>
    <row r="779">
      <c r="A779" s="61" t="str">
        <f>DATA!A778</f>
        <v>AU (AU.B.Bystrica)</v>
      </c>
      <c r="B779" s="97" t="str">
        <f>DATA!C778&amp;" - "&amp;DATA!B778</f>
        <v>Dirigent - SR1</v>
      </c>
      <c r="C779" s="84">
        <f>SUM(D779:I779)</f>
        <v>0</v>
      </c>
      <c r="D779" s="13">
        <v>0</v>
      </c>
      <c r="E779" s="13">
        <v>0</v>
      </c>
      <c r="F779" s="13">
        <v>0</v>
      </c>
      <c r="G779" s="13">
        <v>0</v>
      </c>
      <c r="H779" s="13">
        <v>0</v>
      </c>
      <c r="I779" s="13">
        <v>0</v>
      </c>
      <c r="J779" s="84">
        <f>SUM(K779:S779)</f>
        <v>0</v>
      </c>
      <c r="K779" s="13">
        <v>0</v>
      </c>
      <c r="L779" s="13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 s="84">
        <f>SUM(U779:AC779)</f>
        <v>1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1</v>
      </c>
      <c r="AB779">
        <v>0</v>
      </c>
      <c r="AC779">
        <v>0</v>
      </c>
      <c r="AD779" s="84">
        <v>0</v>
      </c>
      <c r="AE779" s="89">
        <f>SUM(C779,J779,T779,AD779,)</f>
        <v>1</v>
      </c>
    </row>
    <row r="780">
      <c r="A780" s="61" t="str">
        <f>DATA!A779</f>
        <v>AU (AU.B.Bystrica)</v>
      </c>
      <c r="B780" s="97" t="str">
        <f>DATA!C779&amp;" - "&amp;DATA!B779</f>
        <v>Dizajnér - SR1</v>
      </c>
      <c r="C780" s="84">
        <f>SUM(D780:I780)</f>
        <v>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  <c r="I780" s="13">
        <v>0</v>
      </c>
      <c r="J780" s="84">
        <f>SUM(K780:S780)</f>
        <v>0</v>
      </c>
      <c r="K780" s="13">
        <v>0</v>
      </c>
      <c r="L780" s="13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 s="84">
        <f>SUM(U780:AC780)</f>
        <v>7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7</v>
      </c>
      <c r="AB780">
        <v>0</v>
      </c>
      <c r="AC780">
        <v>0</v>
      </c>
      <c r="AD780" s="84">
        <v>0</v>
      </c>
      <c r="AE780" s="89">
        <f>SUM(C780,J780,T780,AD780,)</f>
        <v>7</v>
      </c>
    </row>
    <row r="781">
      <c r="A781" s="61" t="str">
        <f>DATA!A780</f>
        <v>AU (AU.B.Bystrica)</v>
      </c>
      <c r="B781" s="97" t="str">
        <f>DATA!C780&amp;" - "&amp;DATA!B780</f>
        <v>Dramaturg - SR1</v>
      </c>
      <c r="C781" s="84">
        <f>SUM(D781:I781)</f>
        <v>0</v>
      </c>
      <c r="D781" s="13">
        <v>0</v>
      </c>
      <c r="E781" s="13">
        <v>0</v>
      </c>
      <c r="F781" s="13">
        <v>0</v>
      </c>
      <c r="G781" s="13">
        <v>0</v>
      </c>
      <c r="H781" s="13">
        <v>0</v>
      </c>
      <c r="I781" s="13">
        <v>0</v>
      </c>
      <c r="J781" s="84">
        <f>SUM(K781:S781)</f>
        <v>0</v>
      </c>
      <c r="K781" s="13">
        <v>0</v>
      </c>
      <c r="L781" s="13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 s="84">
        <f>SUM(U781:AC781)</f>
        <v>1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1</v>
      </c>
      <c r="AB781">
        <v>0</v>
      </c>
      <c r="AC781">
        <v>0</v>
      </c>
      <c r="AD781" s="84">
        <v>0</v>
      </c>
      <c r="AE781" s="89">
        <f>SUM(C781,J781,T781,AD781,)</f>
        <v>1</v>
      </c>
    </row>
    <row r="782">
      <c r="A782" s="61" t="str">
        <f>DATA!A781</f>
        <v>AU (AU.B.Bystrica)</v>
      </c>
      <c r="B782" s="97" t="str">
        <f>DATA!C781&amp;" - "&amp;DATA!B781</f>
        <v>Herec - SR1</v>
      </c>
      <c r="C782" s="84">
        <f>SUM(D782:I782)</f>
        <v>0</v>
      </c>
      <c r="D782" s="13">
        <v>0</v>
      </c>
      <c r="E782" s="13">
        <v>0</v>
      </c>
      <c r="F782" s="13">
        <v>0</v>
      </c>
      <c r="G782" s="13">
        <v>0</v>
      </c>
      <c r="H782" s="13">
        <v>0</v>
      </c>
      <c r="I782" s="13">
        <v>0</v>
      </c>
      <c r="J782" s="84">
        <f>SUM(K782:S782)</f>
        <v>0</v>
      </c>
      <c r="K782" s="13">
        <v>0</v>
      </c>
      <c r="L782" s="13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 s="84">
        <f>SUM(U782:AC782)</f>
        <v>0.58337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0.58337</v>
      </c>
      <c r="AB782">
        <v>0</v>
      </c>
      <c r="AC782">
        <v>0</v>
      </c>
      <c r="AD782" s="84">
        <v>0</v>
      </c>
      <c r="AE782" s="89">
        <f>SUM(C782,J782,T782,AD782,)</f>
        <v>0.58337</v>
      </c>
    </row>
    <row r="783">
      <c r="A783" s="61" t="str">
        <f>DATA!A782</f>
        <v>AU (AU.B.Bystrica)</v>
      </c>
      <c r="B783" s="97" t="str">
        <f>DATA!C782&amp;" - "&amp;DATA!B782</f>
        <v>Herec v hlavnej úlohe - SR1</v>
      </c>
      <c r="C783" s="84">
        <f>SUM(D783:I783)</f>
        <v>0</v>
      </c>
      <c r="D783" s="13">
        <v>0</v>
      </c>
      <c r="E783" s="13">
        <v>0</v>
      </c>
      <c r="F783" s="13">
        <v>0</v>
      </c>
      <c r="G783" s="13">
        <v>0</v>
      </c>
      <c r="H783" s="13">
        <v>0</v>
      </c>
      <c r="I783" s="13">
        <v>0</v>
      </c>
      <c r="J783" s="84">
        <f>SUM(K783:S783)</f>
        <v>0</v>
      </c>
      <c r="K783" s="13">
        <v>0</v>
      </c>
      <c r="L783" s="1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 s="84">
        <f>SUM(U783:AC783)</f>
        <v>0.75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0.75</v>
      </c>
      <c r="AB783">
        <v>0</v>
      </c>
      <c r="AC783">
        <v>0</v>
      </c>
      <c r="AD783" s="84">
        <v>0</v>
      </c>
      <c r="AE783" s="89">
        <f>SUM(C783,J783,T783,AD783,)</f>
        <v>0.75</v>
      </c>
    </row>
    <row r="784">
      <c r="A784" s="61" t="str">
        <f>DATA!A783</f>
        <v>AU (AU.B.Bystrica)</v>
      </c>
      <c r="B784" s="97" t="str">
        <f>DATA!C783&amp;" - "&amp;DATA!B783</f>
        <v>Herec vo vedľajšej úlohe - SR1</v>
      </c>
      <c r="C784" s="84">
        <f>SUM(D784:I784)</f>
        <v>0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v>0</v>
      </c>
      <c r="J784" s="84">
        <f>SUM(K784:S784)</f>
        <v>0</v>
      </c>
      <c r="K784" s="13">
        <v>0</v>
      </c>
      <c r="L784" s="13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 s="84">
        <f>SUM(U784:AC784)</f>
        <v>0.33334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0.33334</v>
      </c>
      <c r="AB784">
        <v>0</v>
      </c>
      <c r="AC784">
        <v>0</v>
      </c>
      <c r="AD784" s="84">
        <v>0</v>
      </c>
      <c r="AE784" s="89">
        <f>SUM(C784,J784,T784,AD784,)</f>
        <v>0.33334</v>
      </c>
    </row>
    <row r="785">
      <c r="A785" s="61" t="str">
        <f>DATA!A784</f>
        <v>AU (AU.B.Bystrica)</v>
      </c>
      <c r="B785" s="97" t="str">
        <f>DATA!C784&amp;" - "&amp;DATA!B784</f>
        <v>Hudobný dramaturg - SR1</v>
      </c>
      <c r="C785" s="84">
        <f>SUM(D785:I785)</f>
        <v>0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v>0</v>
      </c>
      <c r="J785" s="84">
        <f>SUM(K785:S785)</f>
        <v>0</v>
      </c>
      <c r="K785" s="13">
        <v>0</v>
      </c>
      <c r="L785" s="13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 s="84">
        <f>SUM(U785:AC785)</f>
        <v>2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2</v>
      </c>
      <c r="AB785">
        <v>0</v>
      </c>
      <c r="AC785">
        <v>0</v>
      </c>
      <c r="AD785" s="84">
        <v>0</v>
      </c>
      <c r="AE785" s="89">
        <f>SUM(C785,J785,T785,AD785,)</f>
        <v>2</v>
      </c>
    </row>
    <row r="786">
      <c r="A786" s="61" t="str">
        <f>DATA!A785</f>
        <v>AU (AU.B.Bystrica)</v>
      </c>
      <c r="B786" s="97" t="str">
        <f>DATA!C785&amp;" - "&amp;DATA!B785</f>
        <v>Inštrumentalista - SR1</v>
      </c>
      <c r="C786" s="84">
        <f>SUM(D786:I786)</f>
        <v>0</v>
      </c>
      <c r="D786" s="13">
        <v>0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84">
        <f>SUM(K786:S786)</f>
        <v>0</v>
      </c>
      <c r="K786" s="13">
        <v>0</v>
      </c>
      <c r="L786" s="13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 s="84">
        <f>SUM(U786:AC786)</f>
        <v>0.01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0.01</v>
      </c>
      <c r="AB786">
        <v>0</v>
      </c>
      <c r="AC786">
        <v>0</v>
      </c>
      <c r="AD786" s="84">
        <v>0</v>
      </c>
      <c r="AE786" s="89">
        <f>SUM(C786,J786,T786,AD786,)</f>
        <v>0.01</v>
      </c>
    </row>
    <row r="787">
      <c r="A787" s="61" t="str">
        <f>DATA!A786</f>
        <v>AU (AU.B.Bystrica)</v>
      </c>
      <c r="B787" s="97" t="str">
        <f>DATA!C786&amp;" - "&amp;DATA!B786</f>
        <v>Inštrumentalista - sólista - SR1</v>
      </c>
      <c r="C787" s="84">
        <f>SUM(D787:I787)</f>
        <v>0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84">
        <f>SUM(K787:S787)</f>
        <v>0</v>
      </c>
      <c r="K787" s="13">
        <v>0</v>
      </c>
      <c r="L787" s="13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 s="84">
        <f>SUM(U787:AC787)</f>
        <v>25.0191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25.0191</v>
      </c>
      <c r="AB787">
        <v>0</v>
      </c>
      <c r="AC787">
        <v>0</v>
      </c>
      <c r="AD787" s="84">
        <v>0</v>
      </c>
      <c r="AE787" s="89">
        <f>SUM(C787,J787,T787,AD787,)</f>
        <v>25.0191</v>
      </c>
    </row>
    <row r="788">
      <c r="A788" s="61" t="str">
        <f>DATA!A787</f>
        <v>AU (AU.B.Bystrica)</v>
      </c>
      <c r="B788" s="97" t="str">
        <f>DATA!C787&amp;" - "&amp;DATA!B787</f>
        <v>Korepetítor - SR1</v>
      </c>
      <c r="C788" s="84">
        <f>SUM(D788:I788)</f>
        <v>0</v>
      </c>
      <c r="D788" s="13">
        <v>0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84">
        <f>SUM(K788:S788)</f>
        <v>0</v>
      </c>
      <c r="K788" s="13">
        <v>0</v>
      </c>
      <c r="L788" s="13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 s="84">
        <f>SUM(U788:AC788)</f>
        <v>2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2</v>
      </c>
      <c r="AB788">
        <v>0</v>
      </c>
      <c r="AC788">
        <v>0</v>
      </c>
      <c r="AD788" s="84">
        <v>0</v>
      </c>
      <c r="AE788" s="89">
        <f>SUM(C788,J788,T788,AD788,)</f>
        <v>2</v>
      </c>
    </row>
    <row r="789">
      <c r="A789" s="61" t="str">
        <f>DATA!A788</f>
        <v>AU (AU.B.Bystrica)</v>
      </c>
      <c r="B789" s="97" t="str">
        <f>DATA!C788&amp;" - "&amp;DATA!B788</f>
        <v>Kurátor výstavy - SR1</v>
      </c>
      <c r="C789" s="84">
        <f>SUM(D789:I789)</f>
        <v>0</v>
      </c>
      <c r="D789" s="13">
        <v>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84">
        <f>SUM(K789:S789)</f>
        <v>0</v>
      </c>
      <c r="K789" s="13">
        <v>0</v>
      </c>
      <c r="L789" s="13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 s="84">
        <f>SUM(U789:AC789)</f>
        <v>3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3</v>
      </c>
      <c r="AB789">
        <v>0</v>
      </c>
      <c r="AC789">
        <v>0</v>
      </c>
      <c r="AD789" s="84">
        <v>0</v>
      </c>
      <c r="AE789" s="89">
        <f>SUM(C789,J789,T789,AD789,)</f>
        <v>3</v>
      </c>
    </row>
    <row r="790">
      <c r="A790" s="61" t="str">
        <f>DATA!A789</f>
        <v>AU (AU.B.Bystrica)</v>
      </c>
      <c r="B790" s="97" t="str">
        <f>DATA!C789&amp;" - "&amp;DATA!B789</f>
        <v>Režisér - SR1</v>
      </c>
      <c r="C790" s="84">
        <f>SUM(D790:I790)</f>
        <v>0</v>
      </c>
      <c r="D790" s="13">
        <v>0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84">
        <f>SUM(K790:S790)</f>
        <v>0</v>
      </c>
      <c r="K790" s="13">
        <v>0</v>
      </c>
      <c r="L790" s="13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 s="84">
        <f>SUM(U790:AC790)</f>
        <v>4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4</v>
      </c>
      <c r="AB790">
        <v>0</v>
      </c>
      <c r="AC790">
        <v>0</v>
      </c>
      <c r="AD790" s="84">
        <v>0</v>
      </c>
      <c r="AE790" s="89">
        <f>SUM(C790,J790,T790,AD790,)</f>
        <v>4</v>
      </c>
    </row>
    <row r="791">
      <c r="A791" s="61" t="str">
        <f>DATA!A790</f>
        <v>AU (AU.B.Bystrica)</v>
      </c>
      <c r="B791" s="97" t="str">
        <f>DATA!C790&amp;" - "&amp;DATA!B790</f>
        <v>Scénograf - SR1</v>
      </c>
      <c r="C791" s="84">
        <f>SUM(D791:I791)</f>
        <v>0</v>
      </c>
      <c r="D791" s="13">
        <v>0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84">
        <f>SUM(K791:S791)</f>
        <v>0</v>
      </c>
      <c r="K791" s="13">
        <v>0</v>
      </c>
      <c r="L791" s="13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 s="84">
        <f>SUM(U791:AC791)</f>
        <v>2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2</v>
      </c>
      <c r="AB791">
        <v>0</v>
      </c>
      <c r="AC791">
        <v>0</v>
      </c>
      <c r="AD791" s="84">
        <v>0</v>
      </c>
      <c r="AE791" s="89">
        <f>SUM(C791,J791,T791,AD791,)</f>
        <v>2</v>
      </c>
    </row>
    <row r="792">
      <c r="A792" s="61" t="str">
        <f>DATA!A791</f>
        <v>AU (AU.B.Bystrica)</v>
      </c>
      <c r="B792" s="97" t="str">
        <f>DATA!C791&amp;" - "&amp;DATA!B791</f>
        <v>Spevák - sólista - SR1</v>
      </c>
      <c r="C792" s="84">
        <f>SUM(D792:I792)</f>
        <v>0</v>
      </c>
      <c r="D792" s="13">
        <v>0</v>
      </c>
      <c r="E792" s="13">
        <v>0</v>
      </c>
      <c r="F792" s="13">
        <v>0</v>
      </c>
      <c r="G792" s="13">
        <v>0</v>
      </c>
      <c r="H792" s="13">
        <v>0</v>
      </c>
      <c r="I792" s="13">
        <v>0</v>
      </c>
      <c r="J792" s="84">
        <f>SUM(K792:S792)</f>
        <v>0</v>
      </c>
      <c r="K792" s="13">
        <v>0</v>
      </c>
      <c r="L792" s="13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 s="84">
        <f>SUM(U792:AC792)</f>
        <v>13.4167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13.4167</v>
      </c>
      <c r="AB792">
        <v>0</v>
      </c>
      <c r="AC792">
        <v>0</v>
      </c>
      <c r="AD792" s="84">
        <v>0</v>
      </c>
      <c r="AE792" s="89">
        <f>SUM(C792,J792,T792,AD792,)</f>
        <v>13.4167</v>
      </c>
    </row>
    <row r="793">
      <c r="A793" s="61" t="str">
        <f>DATA!A792</f>
        <v>AU (AU.B.Bystrica)</v>
      </c>
      <c r="B793" s="97" t="str">
        <f>DATA!C792&amp;" - "&amp;DATA!B792</f>
        <v>Výtvarník - SR1</v>
      </c>
      <c r="C793" s="84">
        <f>SUM(D793:I793)</f>
        <v>0</v>
      </c>
      <c r="D793" s="13">
        <v>0</v>
      </c>
      <c r="E793" s="13">
        <v>0</v>
      </c>
      <c r="F793" s="13">
        <v>0</v>
      </c>
      <c r="G793" s="13">
        <v>0</v>
      </c>
      <c r="H793" s="13">
        <v>0</v>
      </c>
      <c r="I793" s="13">
        <v>0</v>
      </c>
      <c r="J793" s="84">
        <f>SUM(K793:S793)</f>
        <v>0</v>
      </c>
      <c r="K793" s="13">
        <v>0</v>
      </c>
      <c r="L793" s="1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 s="84">
        <f>SUM(U793:AC793)</f>
        <v>58.3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58.3</v>
      </c>
      <c r="AB793">
        <v>0</v>
      </c>
      <c r="AC793">
        <v>0</v>
      </c>
      <c r="AD793" s="84">
        <v>0</v>
      </c>
      <c r="AE793" s="89">
        <f>SUM(C793,J793,T793,AD793,)</f>
        <v>58.3</v>
      </c>
    </row>
    <row r="794">
      <c r="A794" s="61" t="str">
        <f>DATA!A793</f>
        <v>AU (AU.B.Bystrica)</v>
      </c>
      <c r="B794" s="97" t="str">
        <f>DATA!C793&amp;" - "&amp;DATA!B793</f>
        <v>Autor pohybovej spolupráce - SR2</v>
      </c>
      <c r="C794" s="84">
        <f>SUM(D794:I794)</f>
        <v>0</v>
      </c>
      <c r="D794" s="13">
        <v>0</v>
      </c>
      <c r="E794" s="13">
        <v>0</v>
      </c>
      <c r="F794" s="13">
        <v>0</v>
      </c>
      <c r="G794" s="13">
        <v>0</v>
      </c>
      <c r="H794" s="13">
        <v>0</v>
      </c>
      <c r="I794" s="13">
        <v>0</v>
      </c>
      <c r="J794" s="84">
        <f>SUM(K794:S794)</f>
        <v>0</v>
      </c>
      <c r="K794" s="13">
        <v>0</v>
      </c>
      <c r="L794" s="13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 s="84">
        <f>SUM(U794:AC794)</f>
        <v>1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1</v>
      </c>
      <c r="AC794">
        <v>0</v>
      </c>
      <c r="AD794" s="84">
        <v>0</v>
      </c>
      <c r="AE794" s="89">
        <f>SUM(C794,J794,T794,AD794,)</f>
        <v>1</v>
      </c>
    </row>
    <row r="795">
      <c r="A795" s="61" t="str">
        <f>DATA!A794</f>
        <v>AU (AU.B.Bystrica)</v>
      </c>
      <c r="B795" s="97" t="str">
        <f>DATA!C794&amp;" - "&amp;DATA!B794</f>
        <v>Dirigent - SR2</v>
      </c>
      <c r="C795" s="84">
        <f>SUM(D795:I795)</f>
        <v>0</v>
      </c>
      <c r="D795" s="13">
        <v>0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84">
        <f>SUM(K795:S795)</f>
        <v>0</v>
      </c>
      <c r="K795" s="13">
        <v>0</v>
      </c>
      <c r="L795" s="13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 s="84">
        <f>SUM(U795:AC795)</f>
        <v>2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2</v>
      </c>
      <c r="AC795">
        <v>0</v>
      </c>
      <c r="AD795" s="84">
        <v>0</v>
      </c>
      <c r="AE795" s="89">
        <f>SUM(C795,J795,T795,AD795,)</f>
        <v>2</v>
      </c>
    </row>
    <row r="796">
      <c r="A796" s="61" t="str">
        <f>DATA!A795</f>
        <v>AU (AU.B.Bystrica)</v>
      </c>
      <c r="B796" s="97" t="str">
        <f>DATA!C795&amp;" - "&amp;DATA!B795</f>
        <v>Dizajnér - SR2</v>
      </c>
      <c r="C796" s="84">
        <f>SUM(D796:I796)</f>
        <v>0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84">
        <f>SUM(K796:S796)</f>
        <v>0</v>
      </c>
      <c r="K796" s="13">
        <v>0</v>
      </c>
      <c r="L796" s="13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 s="84">
        <f>SUM(U796:AC796)</f>
        <v>1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1</v>
      </c>
      <c r="AC796">
        <v>0</v>
      </c>
      <c r="AD796" s="84">
        <v>0</v>
      </c>
      <c r="AE796" s="89">
        <f>SUM(C796,J796,T796,AD796,)</f>
        <v>1</v>
      </c>
    </row>
    <row r="797">
      <c r="A797" s="61" t="str">
        <f>DATA!A796</f>
        <v>AU (AU.B.Bystrica)</v>
      </c>
      <c r="B797" s="97" t="str">
        <f>DATA!C796&amp;" - "&amp;DATA!B796</f>
        <v>Inštrumentalista - SR2</v>
      </c>
      <c r="C797" s="84">
        <f>SUM(D797:I797)</f>
        <v>0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84">
        <f>SUM(K797:S797)</f>
        <v>0</v>
      </c>
      <c r="K797" s="13">
        <v>0</v>
      </c>
      <c r="L797" s="13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 s="84">
        <f>SUM(U797:AC797)</f>
        <v>0.7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0.7</v>
      </c>
      <c r="AC797">
        <v>0</v>
      </c>
      <c r="AD797" s="84">
        <v>0</v>
      </c>
      <c r="AE797" s="89">
        <f>SUM(C797,J797,T797,AD797,)</f>
        <v>0.7</v>
      </c>
    </row>
    <row r="798">
      <c r="A798" s="61" t="str">
        <f>DATA!A797</f>
        <v>AU (AU.B.Bystrica)</v>
      </c>
      <c r="B798" s="97" t="str">
        <f>DATA!C797&amp;" - "&amp;DATA!B797</f>
        <v>Inštrumentalista - sólista - SR2</v>
      </c>
      <c r="C798" s="84">
        <f>SUM(D798:I798)</f>
        <v>0</v>
      </c>
      <c r="D798" s="13">
        <v>0</v>
      </c>
      <c r="E798" s="13">
        <v>0</v>
      </c>
      <c r="F798" s="13">
        <v>0</v>
      </c>
      <c r="G798" s="13">
        <v>0</v>
      </c>
      <c r="H798" s="13">
        <v>0</v>
      </c>
      <c r="I798" s="13">
        <v>0</v>
      </c>
      <c r="J798" s="84">
        <f>SUM(K798:S798)</f>
        <v>0</v>
      </c>
      <c r="K798" s="13">
        <v>0</v>
      </c>
      <c r="L798" s="13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 s="84">
        <f>SUM(U798:AC798)</f>
        <v>13.95002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13.95002</v>
      </c>
      <c r="AC798">
        <v>0</v>
      </c>
      <c r="AD798" s="84">
        <v>0</v>
      </c>
      <c r="AE798" s="89">
        <f>SUM(C798,J798,T798,AD798,)</f>
        <v>13.95002</v>
      </c>
    </row>
    <row r="799">
      <c r="A799" s="61" t="str">
        <f>DATA!A798</f>
        <v>AU (AU.B.Bystrica)</v>
      </c>
      <c r="B799" s="97" t="str">
        <f>DATA!C798&amp;" - "&amp;DATA!B798</f>
        <v>Kurátor výstavy - SR2</v>
      </c>
      <c r="C799" s="84">
        <f>SUM(D799:I799)</f>
        <v>0</v>
      </c>
      <c r="D799" s="13">
        <v>0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84">
        <f>SUM(K799:S799)</f>
        <v>0</v>
      </c>
      <c r="K799" s="13">
        <v>0</v>
      </c>
      <c r="L799" s="13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 s="84">
        <f>SUM(U799:AC799)</f>
        <v>4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4</v>
      </c>
      <c r="AC799">
        <v>0</v>
      </c>
      <c r="AD799" s="84">
        <v>0</v>
      </c>
      <c r="AE799" s="89">
        <f>SUM(C799,J799,T799,AD799,)</f>
        <v>4</v>
      </c>
    </row>
    <row r="800">
      <c r="A800" s="61" t="str">
        <f>DATA!A799</f>
        <v>AU (AU.B.Bystrica)</v>
      </c>
      <c r="B800" s="97" t="str">
        <f>DATA!C799&amp;" - "&amp;DATA!B799</f>
        <v>Režisér - SR2</v>
      </c>
      <c r="C800" s="84">
        <f>SUM(D800:I800)</f>
        <v>0</v>
      </c>
      <c r="D800" s="13">
        <v>0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  <c r="J800" s="84">
        <f>SUM(K800:S800)</f>
        <v>0</v>
      </c>
      <c r="K800" s="13">
        <v>0</v>
      </c>
      <c r="L800" s="13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 s="84">
        <f>SUM(U800:AC800)</f>
        <v>1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1</v>
      </c>
      <c r="AC800">
        <v>0</v>
      </c>
      <c r="AD800" s="84">
        <v>0</v>
      </c>
      <c r="AE800" s="89">
        <f>SUM(C800,J800,T800,AD800,)</f>
        <v>1</v>
      </c>
    </row>
    <row r="801">
      <c r="A801" s="61" t="str">
        <f>DATA!A800</f>
        <v>AU (AU.B.Bystrica)</v>
      </c>
      <c r="B801" s="97" t="str">
        <f>DATA!C800&amp;" - "&amp;DATA!B800</f>
        <v>Spevák - sólista - SR2</v>
      </c>
      <c r="C801" s="84">
        <f>SUM(D801:I801)</f>
        <v>0</v>
      </c>
      <c r="D801" s="13">
        <v>0</v>
      </c>
      <c r="E801" s="13">
        <v>0</v>
      </c>
      <c r="F801" s="13">
        <v>0</v>
      </c>
      <c r="G801" s="13">
        <v>0</v>
      </c>
      <c r="H801" s="13">
        <v>0</v>
      </c>
      <c r="I801" s="13">
        <v>0</v>
      </c>
      <c r="J801" s="84">
        <f>SUM(K801:S801)</f>
        <v>0</v>
      </c>
      <c r="K801" s="13">
        <v>0</v>
      </c>
      <c r="L801" s="13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 s="84">
        <f>SUM(U801:AC801)</f>
        <v>4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4</v>
      </c>
      <c r="AC801">
        <v>0</v>
      </c>
      <c r="AD801" s="84">
        <v>0</v>
      </c>
      <c r="AE801" s="89">
        <f>SUM(C801,J801,T801,AD801,)</f>
        <v>4</v>
      </c>
    </row>
    <row r="802">
      <c r="A802" s="61" t="str">
        <f>DATA!A801</f>
        <v>AU (AU.B.Bystrica)</v>
      </c>
      <c r="B802" s="97" t="str">
        <f>DATA!C801&amp;" - "&amp;DATA!B801</f>
        <v>Výtvarník - SR2</v>
      </c>
      <c r="C802" s="84">
        <f>SUM(D802:I802)</f>
        <v>0</v>
      </c>
      <c r="D802" s="13">
        <v>0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  <c r="J802" s="84">
        <f>SUM(K802:S802)</f>
        <v>0</v>
      </c>
      <c r="K802" s="13">
        <v>0</v>
      </c>
      <c r="L802" s="13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 s="84">
        <f>SUM(U802:AC802)</f>
        <v>35.8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35.8</v>
      </c>
      <c r="AC802">
        <v>0</v>
      </c>
      <c r="AD802" s="84">
        <v>0</v>
      </c>
      <c r="AE802" s="89">
        <f>SUM(C802,J802,T802,AD802,)</f>
        <v>35.8</v>
      </c>
    </row>
    <row r="803">
      <c r="A803" s="61" t="str">
        <f>DATA!A802</f>
        <v>AU (AU.B.Bystrica)</v>
      </c>
      <c r="B803" s="97" t="str">
        <f>DATA!C802&amp;" - "&amp;DATA!B802</f>
        <v>Autor hudby - SR3</v>
      </c>
      <c r="C803" s="84">
        <f>SUM(D803:I803)</f>
        <v>0</v>
      </c>
      <c r="D803" s="13">
        <v>0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84">
        <f>SUM(K803:S803)</f>
        <v>0</v>
      </c>
      <c r="K803" s="13">
        <v>0</v>
      </c>
      <c r="L803" s="1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 s="84">
        <f>SUM(U803:AC803)</f>
        <v>1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1</v>
      </c>
      <c r="AD803" s="84">
        <v>0</v>
      </c>
      <c r="AE803" s="89">
        <f>SUM(C803,J803,T803,AD803,)</f>
        <v>1</v>
      </c>
    </row>
    <row r="804">
      <c r="A804" s="61" t="str">
        <f>DATA!A803</f>
        <v>AU (AU.B.Bystrica)</v>
      </c>
      <c r="B804" s="97" t="str">
        <f>DATA!C803&amp;" - "&amp;DATA!B803</f>
        <v>Autor pohybovej spolupráce - SR3</v>
      </c>
      <c r="C804" s="84">
        <f>SUM(D804:I804)</f>
        <v>0</v>
      </c>
      <c r="D804" s="13">
        <v>0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84">
        <f>SUM(K804:S804)</f>
        <v>0</v>
      </c>
      <c r="K804" s="13">
        <v>0</v>
      </c>
      <c r="L804" s="13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 s="84">
        <f>SUM(U804:AC804)</f>
        <v>1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1</v>
      </c>
      <c r="AD804" s="84">
        <v>0</v>
      </c>
      <c r="AE804" s="89">
        <f>SUM(C804,J804,T804,AD804,)</f>
        <v>1</v>
      </c>
    </row>
    <row r="805">
      <c r="A805" s="61" t="str">
        <f>DATA!A804</f>
        <v>AU (AU.B.Bystrica)</v>
      </c>
      <c r="B805" s="97" t="str">
        <f>DATA!C804&amp;" - "&amp;DATA!B804</f>
        <v>Autor textu - SR3</v>
      </c>
      <c r="C805" s="84">
        <f>SUM(D805:I805)</f>
        <v>0</v>
      </c>
      <c r="D805" s="13">
        <v>0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84">
        <f>SUM(K805:S805)</f>
        <v>0</v>
      </c>
      <c r="K805" s="13">
        <v>0</v>
      </c>
      <c r="L805" s="13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 s="84">
        <f>SUM(U805:AC805)</f>
        <v>0.5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0.5</v>
      </c>
      <c r="AD805" s="84">
        <v>0</v>
      </c>
      <c r="AE805" s="89">
        <f>SUM(C805,J805,T805,AD805,)</f>
        <v>0.5</v>
      </c>
    </row>
    <row r="806">
      <c r="A806" s="61" t="str">
        <f>DATA!A805</f>
        <v>AU (AU.B.Bystrica)</v>
      </c>
      <c r="B806" s="97" t="str">
        <f>DATA!C805&amp;" - "&amp;DATA!B805</f>
        <v>Dirigent - SR3</v>
      </c>
      <c r="C806" s="84">
        <f>SUM(D806:I806)</f>
        <v>0</v>
      </c>
      <c r="D806" s="13">
        <v>0</v>
      </c>
      <c r="E806" s="13">
        <v>0</v>
      </c>
      <c r="F806" s="13">
        <v>0</v>
      </c>
      <c r="G806" s="13">
        <v>0</v>
      </c>
      <c r="H806" s="13">
        <v>0</v>
      </c>
      <c r="I806" s="13">
        <v>0</v>
      </c>
      <c r="J806" s="84">
        <f>SUM(K806:S806)</f>
        <v>0</v>
      </c>
      <c r="K806" s="13">
        <v>0</v>
      </c>
      <c r="L806" s="13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 s="84">
        <f>SUM(U806:AC806)</f>
        <v>31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31</v>
      </c>
      <c r="AD806" s="84">
        <v>0</v>
      </c>
      <c r="AE806" s="89">
        <f>SUM(C806,J806,T806,AD806,)</f>
        <v>31</v>
      </c>
    </row>
    <row r="807">
      <c r="A807" s="61" t="str">
        <f>DATA!A806</f>
        <v>AU (AU.B.Bystrica)</v>
      </c>
      <c r="B807" s="97" t="str">
        <f>DATA!C806&amp;" - "&amp;DATA!B806</f>
        <v>Dizajnér - SR3</v>
      </c>
      <c r="C807" s="84">
        <f>SUM(D807:I807)</f>
        <v>0</v>
      </c>
      <c r="D807" s="13">
        <v>0</v>
      </c>
      <c r="E807" s="13">
        <v>0</v>
      </c>
      <c r="F807" s="13">
        <v>0</v>
      </c>
      <c r="G807" s="13">
        <v>0</v>
      </c>
      <c r="H807" s="13">
        <v>0</v>
      </c>
      <c r="I807" s="13">
        <v>0</v>
      </c>
      <c r="J807" s="84">
        <f>SUM(K807:S807)</f>
        <v>0</v>
      </c>
      <c r="K807" s="13">
        <v>0</v>
      </c>
      <c r="L807" s="13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 s="84">
        <f>SUM(U807:AC807)</f>
        <v>2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2</v>
      </c>
      <c r="AD807" s="84">
        <v>0</v>
      </c>
      <c r="AE807" s="89">
        <f>SUM(C807,J807,T807,AD807,)</f>
        <v>2</v>
      </c>
    </row>
    <row r="808">
      <c r="A808" s="61" t="str">
        <f>DATA!A807</f>
        <v>AU (AU.B.Bystrica)</v>
      </c>
      <c r="B808" s="97" t="str">
        <f>DATA!C807&amp;" - "&amp;DATA!B807</f>
        <v>Dramaturg - SR3</v>
      </c>
      <c r="C808" s="84">
        <f>SUM(D808:I808)</f>
        <v>0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v>0</v>
      </c>
      <c r="J808" s="84">
        <f>SUM(K808:S808)</f>
        <v>0</v>
      </c>
      <c r="K808" s="13">
        <v>0</v>
      </c>
      <c r="L808" s="13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 s="84">
        <f>SUM(U808:AC808)</f>
        <v>1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1</v>
      </c>
      <c r="AD808" s="84">
        <v>0</v>
      </c>
      <c r="AE808" s="89">
        <f>SUM(C808,J808,T808,AD808,)</f>
        <v>1</v>
      </c>
    </row>
    <row r="809">
      <c r="A809" s="61" t="str">
        <f>DATA!A808</f>
        <v>AU (AU.B.Bystrica)</v>
      </c>
      <c r="B809" s="97" t="str">
        <f>DATA!C808&amp;" - "&amp;DATA!B808</f>
        <v>Herec - SR3</v>
      </c>
      <c r="C809" s="84">
        <f>SUM(D809:I809)</f>
        <v>0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v>0</v>
      </c>
      <c r="J809" s="84">
        <f>SUM(K809:S809)</f>
        <v>0</v>
      </c>
      <c r="K809" s="13">
        <v>0</v>
      </c>
      <c r="L809" s="13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 s="84">
        <f>SUM(U809:AC809)</f>
        <v>1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1</v>
      </c>
      <c r="AD809" s="84">
        <v>0</v>
      </c>
      <c r="AE809" s="89">
        <f>SUM(C809,J809,T809,AD809,)</f>
        <v>1</v>
      </c>
    </row>
    <row r="810">
      <c r="A810" s="61" t="str">
        <f>DATA!A809</f>
        <v>AU (AU.B.Bystrica)</v>
      </c>
      <c r="B810" s="97" t="str">
        <f>DATA!C809&amp;" - "&amp;DATA!B809</f>
        <v>Hudobný dramaturg - SR3</v>
      </c>
      <c r="C810" s="84">
        <f>SUM(D810:I810)</f>
        <v>0</v>
      </c>
      <c r="D810" s="13">
        <v>0</v>
      </c>
      <c r="E810" s="13">
        <v>0</v>
      </c>
      <c r="F810" s="13">
        <v>0</v>
      </c>
      <c r="G810" s="13">
        <v>0</v>
      </c>
      <c r="H810" s="13">
        <v>0</v>
      </c>
      <c r="I810" s="13">
        <v>0</v>
      </c>
      <c r="J810" s="84">
        <f>SUM(K810:S810)</f>
        <v>0</v>
      </c>
      <c r="K810" s="13">
        <v>0</v>
      </c>
      <c r="L810" s="13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 s="84">
        <f>SUM(U810:AC810)</f>
        <v>10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10</v>
      </c>
      <c r="AD810" s="84">
        <v>0</v>
      </c>
      <c r="AE810" s="89">
        <f>SUM(C810,J810,T810,AD810,)</f>
        <v>10</v>
      </c>
    </row>
    <row r="811">
      <c r="A811" s="61" t="str">
        <f>DATA!A810</f>
        <v>AU (AU.B.Bystrica)</v>
      </c>
      <c r="B811" s="97" t="str">
        <f>DATA!C810&amp;" - "&amp;DATA!B810</f>
        <v>Inštrumentalista - SR3</v>
      </c>
      <c r="C811" s="84">
        <f>SUM(D811:I811)</f>
        <v>0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84">
        <f>SUM(K811:S811)</f>
        <v>0</v>
      </c>
      <c r="K811" s="13">
        <v>0</v>
      </c>
      <c r="L811" s="13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 s="84">
        <f>SUM(U811:AC811)</f>
        <v>0.68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0.68</v>
      </c>
      <c r="AD811" s="84">
        <v>0</v>
      </c>
      <c r="AE811" s="89">
        <f>SUM(C811,J811,T811,AD811,)</f>
        <v>0.68</v>
      </c>
    </row>
    <row r="812">
      <c r="A812" s="61" t="str">
        <f>DATA!A811</f>
        <v>AU (AU.B.Bystrica)</v>
      </c>
      <c r="B812" s="97" t="str">
        <f>DATA!C811&amp;" - "&amp;DATA!B811</f>
        <v>Inštrumentalista - sólista - SR3</v>
      </c>
      <c r="C812" s="84">
        <f>SUM(D812:I812)</f>
        <v>0</v>
      </c>
      <c r="D812" s="13">
        <v>0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84">
        <f>SUM(K812:S812)</f>
        <v>0</v>
      </c>
      <c r="K812" s="13">
        <v>0</v>
      </c>
      <c r="L812" s="13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 s="84">
        <f>SUM(U812:AC812)</f>
        <v>130.00039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130.00039</v>
      </c>
      <c r="AD812" s="84">
        <v>0</v>
      </c>
      <c r="AE812" s="89">
        <f>SUM(C812,J812,T812,AD812,)</f>
        <v>130.00039</v>
      </c>
    </row>
    <row r="813">
      <c r="A813" s="61" t="str">
        <f>DATA!A812</f>
        <v>AU (AU.B.Bystrica)</v>
      </c>
      <c r="B813" s="97" t="str">
        <f>DATA!C812&amp;" - "&amp;DATA!B812</f>
        <v>Korepetítor - SR3</v>
      </c>
      <c r="C813" s="84">
        <f>SUM(D813:I813)</f>
        <v>0</v>
      </c>
      <c r="D813" s="13">
        <v>0</v>
      </c>
      <c r="E813" s="13">
        <v>0</v>
      </c>
      <c r="F813" s="13">
        <v>0</v>
      </c>
      <c r="G813" s="13">
        <v>0</v>
      </c>
      <c r="H813" s="13">
        <v>0</v>
      </c>
      <c r="I813" s="13">
        <v>0</v>
      </c>
      <c r="J813" s="84">
        <f>SUM(K813:S813)</f>
        <v>0</v>
      </c>
      <c r="K813" s="13">
        <v>0</v>
      </c>
      <c r="L813" s="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 s="84">
        <f>SUM(U813:AC813)</f>
        <v>8.5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8.5</v>
      </c>
      <c r="AD813" s="84">
        <v>0</v>
      </c>
      <c r="AE813" s="89">
        <f>SUM(C813,J813,T813,AD813,)</f>
        <v>8.5</v>
      </c>
    </row>
    <row r="814">
      <c r="A814" s="61" t="str">
        <f>DATA!A813</f>
        <v>AU (AU.B.Bystrica)</v>
      </c>
      <c r="B814" s="97" t="str">
        <f>DATA!C813&amp;" - "&amp;DATA!B813</f>
        <v>Kurátor výstavy - SR3</v>
      </c>
      <c r="C814" s="84">
        <f>SUM(D814:I814)</f>
        <v>0</v>
      </c>
      <c r="D814" s="13">
        <v>0</v>
      </c>
      <c r="E814" s="13">
        <v>0</v>
      </c>
      <c r="F814" s="13">
        <v>0</v>
      </c>
      <c r="G814" s="13">
        <v>0</v>
      </c>
      <c r="H814" s="13">
        <v>0</v>
      </c>
      <c r="I814" s="13">
        <v>0</v>
      </c>
      <c r="J814" s="84">
        <f>SUM(K814:S814)</f>
        <v>0</v>
      </c>
      <c r="K814" s="13">
        <v>0</v>
      </c>
      <c r="L814" s="13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 s="84">
        <f>SUM(U814:AC814)</f>
        <v>1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1</v>
      </c>
      <c r="AD814" s="84">
        <v>0</v>
      </c>
      <c r="AE814" s="89">
        <f>SUM(C814,J814,T814,AD814,)</f>
        <v>1</v>
      </c>
    </row>
    <row r="815">
      <c r="A815" s="61" t="str">
        <f>DATA!A814</f>
        <v>AU (AU.B.Bystrica)</v>
      </c>
      <c r="B815" s="97" t="str">
        <f>DATA!C814&amp;" - "&amp;DATA!B814</f>
        <v>Recitátor - SR3</v>
      </c>
      <c r="C815" s="84">
        <f>SUM(D815:I815)</f>
        <v>0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84">
        <f>SUM(K815:S815)</f>
        <v>0</v>
      </c>
      <c r="K815" s="13">
        <v>0</v>
      </c>
      <c r="L815" s="13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 s="84">
        <f>SUM(U815:AC815)</f>
        <v>1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1</v>
      </c>
      <c r="AD815" s="84">
        <v>0</v>
      </c>
      <c r="AE815" s="89">
        <f>SUM(C815,J815,T815,AD815,)</f>
        <v>1</v>
      </c>
    </row>
    <row r="816">
      <c r="A816" s="61" t="str">
        <f>DATA!A815</f>
        <v>AU (AU.B.Bystrica)</v>
      </c>
      <c r="B816" s="97" t="str">
        <f>DATA!C815&amp;" - "&amp;DATA!B815</f>
        <v>Režisér - SR3</v>
      </c>
      <c r="C816" s="84">
        <f>SUM(D816:I816)</f>
        <v>0</v>
      </c>
      <c r="D816" s="13">
        <v>0</v>
      </c>
      <c r="E816" s="13">
        <v>0</v>
      </c>
      <c r="F816" s="13">
        <v>0</v>
      </c>
      <c r="G816" s="13">
        <v>0</v>
      </c>
      <c r="H816" s="13">
        <v>0</v>
      </c>
      <c r="I816" s="13">
        <v>0</v>
      </c>
      <c r="J816" s="84">
        <f>SUM(K816:S816)</f>
        <v>0</v>
      </c>
      <c r="K816" s="13">
        <v>0</v>
      </c>
      <c r="L816" s="13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 s="84">
        <f>SUM(U816:AC816)</f>
        <v>1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1</v>
      </c>
      <c r="AD816" s="84">
        <v>0</v>
      </c>
      <c r="AE816" s="89">
        <f>SUM(C816,J816,T816,AD816,)</f>
        <v>1</v>
      </c>
    </row>
    <row r="817">
      <c r="A817" s="61" t="str">
        <f>DATA!A816</f>
        <v>AU (AU.B.Bystrica)</v>
      </c>
      <c r="B817" s="97" t="str">
        <f>DATA!C816&amp;" - "&amp;DATA!B816</f>
        <v>Spevák - SR3</v>
      </c>
      <c r="C817" s="84">
        <f>SUM(D817:I817)</f>
        <v>0</v>
      </c>
      <c r="D817" s="13">
        <v>0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84">
        <f>SUM(K817:S817)</f>
        <v>0</v>
      </c>
      <c r="K817" s="13">
        <v>0</v>
      </c>
      <c r="L817" s="13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 s="84">
        <f>SUM(U817:AC817)</f>
        <v>5.50001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5.50001</v>
      </c>
      <c r="AD817" s="84">
        <v>0</v>
      </c>
      <c r="AE817" s="89">
        <f>SUM(C817,J817,T817,AD817,)</f>
        <v>5.50001</v>
      </c>
    </row>
    <row r="818">
      <c r="A818" s="61" t="str">
        <f>DATA!A817</f>
        <v>AU (AU.B.Bystrica)</v>
      </c>
      <c r="B818" s="97" t="str">
        <f>DATA!C817&amp;" - "&amp;DATA!B817</f>
        <v>Spevák - sólista - SR3</v>
      </c>
      <c r="C818" s="84">
        <f>SUM(D818:I818)</f>
        <v>0</v>
      </c>
      <c r="D818" s="13">
        <v>0</v>
      </c>
      <c r="E818" s="13">
        <v>0</v>
      </c>
      <c r="F818" s="13">
        <v>0</v>
      </c>
      <c r="G818" s="13">
        <v>0</v>
      </c>
      <c r="H818" s="13">
        <v>0</v>
      </c>
      <c r="I818" s="13">
        <v>0</v>
      </c>
      <c r="J818" s="84">
        <f>SUM(K818:S818)</f>
        <v>0</v>
      </c>
      <c r="K818" s="13">
        <v>0</v>
      </c>
      <c r="L818" s="13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 s="84">
        <f>SUM(U818:AC818)</f>
        <v>41.09336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41.09336</v>
      </c>
      <c r="AD818" s="84">
        <v>0</v>
      </c>
      <c r="AE818" s="89">
        <f>SUM(C818,J818,T818,AD818,)</f>
        <v>41.09336</v>
      </c>
    </row>
    <row r="819">
      <c r="A819" s="61" t="str">
        <f>DATA!A818</f>
        <v>AU (AU.B.Bystrica)</v>
      </c>
      <c r="B819" s="97" t="str">
        <f>DATA!C818&amp;" - "&amp;DATA!B818</f>
        <v>Výtvarník - SR3</v>
      </c>
      <c r="C819" s="84">
        <f>SUM(D819:I819)</f>
        <v>0</v>
      </c>
      <c r="D819" s="13">
        <v>0</v>
      </c>
      <c r="E819" s="13">
        <v>0</v>
      </c>
      <c r="F819" s="13">
        <v>0</v>
      </c>
      <c r="G819" s="13">
        <v>0</v>
      </c>
      <c r="H819" s="13">
        <v>0</v>
      </c>
      <c r="I819" s="13">
        <v>0</v>
      </c>
      <c r="J819" s="84">
        <f>SUM(K819:S819)</f>
        <v>0</v>
      </c>
      <c r="K819" s="13">
        <v>0</v>
      </c>
      <c r="L819" s="13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 s="84">
        <f>SUM(U819:AC819)</f>
        <v>25.7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25.7</v>
      </c>
      <c r="AD819" s="84">
        <v>0</v>
      </c>
      <c r="AE819" s="89">
        <f>SUM(C819,J819,T819,AD819,)</f>
        <v>25.7</v>
      </c>
    </row>
    <row r="820">
      <c r="A820" s="61" t="str">
        <f>DATA!A819</f>
        <v>AU (AU.B.Bystrica)</v>
      </c>
      <c r="B820" s="97" t="str">
        <f>DATA!C819&amp;" - "&amp;DATA!B819</f>
        <v>Zbormajster - SR3</v>
      </c>
      <c r="C820" s="84">
        <f>SUM(D820:I820)</f>
        <v>0</v>
      </c>
      <c r="D820" s="13">
        <v>0</v>
      </c>
      <c r="E820" s="13">
        <v>0</v>
      </c>
      <c r="F820" s="13">
        <v>0</v>
      </c>
      <c r="G820" s="13">
        <v>0</v>
      </c>
      <c r="H820" s="13">
        <v>0</v>
      </c>
      <c r="I820" s="13">
        <v>0</v>
      </c>
      <c r="J820" s="84">
        <f>SUM(K820:S820)</f>
        <v>0</v>
      </c>
      <c r="K820" s="13">
        <v>0</v>
      </c>
      <c r="L820" s="13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 s="84">
        <f>SUM(U820:AC820)</f>
        <v>7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7</v>
      </c>
      <c r="AD820" s="84">
        <v>0</v>
      </c>
      <c r="AE820" s="89">
        <f>SUM(C820,J820,T820,AD820,)</f>
        <v>7</v>
      </c>
    </row>
    <row r="821">
      <c r="A821" s="61" t="str">
        <f>DATA!A820</f>
        <v>AU (AU.B.Bystrica)</v>
      </c>
      <c r="B821" s="97" t="str">
        <f>DATA!C820&amp;" - "&amp;DATA!B820</f>
        <v>Dirigent - ZM1</v>
      </c>
      <c r="C821" s="84">
        <f>SUM(D821:I821)</f>
        <v>0</v>
      </c>
      <c r="D821" s="13">
        <v>0</v>
      </c>
      <c r="E821" s="13">
        <v>0</v>
      </c>
      <c r="F821" s="13">
        <v>0</v>
      </c>
      <c r="G821" s="13">
        <v>0</v>
      </c>
      <c r="H821" s="13">
        <v>0</v>
      </c>
      <c r="I821" s="13">
        <v>0</v>
      </c>
      <c r="J821" s="84">
        <f>SUM(K821:S821)</f>
        <v>1</v>
      </c>
      <c r="K821" s="13">
        <v>1</v>
      </c>
      <c r="L821" s="13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 s="84">
        <f>SUM(U821:AC821)</f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 s="84">
        <v>0</v>
      </c>
      <c r="AE821" s="89">
        <f>SUM(C821,J821,T821,AD821,)</f>
        <v>1</v>
      </c>
    </row>
    <row r="822">
      <c r="A822" s="61" t="str">
        <f>DATA!A821</f>
        <v>AU (AU.B.Bystrica)</v>
      </c>
      <c r="B822" s="97" t="str">
        <f>DATA!C821&amp;" - "&amp;DATA!B821</f>
        <v>Dramaturg - ZM1</v>
      </c>
      <c r="C822" s="84">
        <f>SUM(D822:I822)</f>
        <v>0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  <c r="I822" s="13">
        <v>0</v>
      </c>
      <c r="J822" s="84">
        <f>SUM(K822:S822)</f>
        <v>1</v>
      </c>
      <c r="K822" s="13">
        <v>1</v>
      </c>
      <c r="L822" s="13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 s="84">
        <f>SUM(U822:AC822)</f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 s="84">
        <v>0</v>
      </c>
      <c r="AE822" s="89">
        <f>SUM(C822,J822,T822,AD822,)</f>
        <v>1</v>
      </c>
    </row>
    <row r="823">
      <c r="A823" s="61" t="str">
        <f>DATA!A822</f>
        <v>AU (AU.B.Bystrica)</v>
      </c>
      <c r="B823" s="97" t="str">
        <f>DATA!C822&amp;" - "&amp;DATA!B822</f>
        <v>Herec v hlavnej úlohe - ZM1</v>
      </c>
      <c r="C823" s="84">
        <f>SUM(D823:I823)</f>
        <v>0</v>
      </c>
      <c r="D823" s="13">
        <v>0</v>
      </c>
      <c r="E823" s="13">
        <v>0</v>
      </c>
      <c r="F823" s="13">
        <v>0</v>
      </c>
      <c r="G823" s="13">
        <v>0</v>
      </c>
      <c r="H823" s="13">
        <v>0</v>
      </c>
      <c r="I823" s="13">
        <v>0</v>
      </c>
      <c r="J823" s="84">
        <f>SUM(K823:S823)</f>
        <v>0.125</v>
      </c>
      <c r="K823" s="13">
        <v>0.125</v>
      </c>
      <c r="L823" s="1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 s="84">
        <f>SUM(U823:AC823)</f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 s="84">
        <v>0</v>
      </c>
      <c r="AE823" s="89">
        <f>SUM(C823,J823,T823,AD823,)</f>
        <v>0.125</v>
      </c>
    </row>
    <row r="824">
      <c r="A824" s="61" t="str">
        <f>DATA!A823</f>
        <v>AU (AU.B.Bystrica)</v>
      </c>
      <c r="B824" s="97" t="str">
        <f>DATA!C823&amp;" - "&amp;DATA!B823</f>
        <v>Inštrumentalista - sólista - ZM1</v>
      </c>
      <c r="C824" s="84">
        <f>SUM(D824:I824)</f>
        <v>0</v>
      </c>
      <c r="D824" s="13">
        <v>0</v>
      </c>
      <c r="E824" s="13">
        <v>0</v>
      </c>
      <c r="F824" s="13">
        <v>0</v>
      </c>
      <c r="G824" s="13">
        <v>0</v>
      </c>
      <c r="H824" s="13">
        <v>0</v>
      </c>
      <c r="I824" s="13">
        <v>0</v>
      </c>
      <c r="J824" s="84">
        <f>SUM(K824:S824)</f>
        <v>0.5</v>
      </c>
      <c r="K824" s="13">
        <v>0.5</v>
      </c>
      <c r="L824" s="13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 s="84">
        <f>SUM(U824:AC824)</f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 s="84">
        <v>0</v>
      </c>
      <c r="AE824" s="89">
        <f>SUM(C824,J824,T824,AD824,)</f>
        <v>0.5</v>
      </c>
    </row>
    <row r="825">
      <c r="A825" s="61" t="str">
        <f>DATA!A824</f>
        <v>AU (AU.B.Bystrica)</v>
      </c>
      <c r="B825" s="97" t="str">
        <f>DATA!C824&amp;" - "&amp;DATA!B824</f>
        <v>Inštrumentalista - ZM2</v>
      </c>
      <c r="C825" s="84">
        <f>SUM(D825:I825)</f>
        <v>0</v>
      </c>
      <c r="D825" s="13">
        <v>0</v>
      </c>
      <c r="E825" s="13">
        <v>0</v>
      </c>
      <c r="F825" s="13">
        <v>0</v>
      </c>
      <c r="G825" s="13">
        <v>0</v>
      </c>
      <c r="H825" s="13">
        <v>0</v>
      </c>
      <c r="I825" s="13">
        <v>0</v>
      </c>
      <c r="J825" s="84">
        <f>SUM(K825:S825)</f>
        <v>0.33334</v>
      </c>
      <c r="K825" s="13">
        <v>0</v>
      </c>
      <c r="L825" s="13">
        <v>0.33334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 s="84">
        <f>SUM(U825:AC825)</f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 s="84">
        <v>0</v>
      </c>
      <c r="AE825" s="89">
        <f>SUM(C825,J825,T825,AD825,)</f>
        <v>0.33334</v>
      </c>
    </row>
    <row r="826">
      <c r="A826" s="61" t="str">
        <f>DATA!A825</f>
        <v>AU (AU.B.Bystrica)</v>
      </c>
      <c r="B826" s="97" t="str">
        <f>DATA!C825&amp;" - "&amp;DATA!B825</f>
        <v>Inštrumentalista - sólista - ZM2</v>
      </c>
      <c r="C826" s="84">
        <f>SUM(D826:I826)</f>
        <v>0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84">
        <f>SUM(K826:S826)</f>
        <v>0.3667</v>
      </c>
      <c r="K826" s="13">
        <v>0</v>
      </c>
      <c r="L826" s="13">
        <v>0.3667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 s="84">
        <f>SUM(U826:AC826)</f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 s="84">
        <v>0</v>
      </c>
      <c r="AE826" s="89">
        <f>SUM(C826,J826,T826,AD826,)</f>
        <v>0.3667</v>
      </c>
    </row>
    <row r="827">
      <c r="A827" s="61" t="str">
        <f>DATA!A826</f>
        <v>AU (AU.B.Bystrica)</v>
      </c>
      <c r="B827" s="97" t="str">
        <f>DATA!C826&amp;" - "&amp;DATA!B826</f>
        <v>Výtvarník - ZM2</v>
      </c>
      <c r="C827" s="84">
        <f>SUM(D827:I827)</f>
        <v>0</v>
      </c>
      <c r="D827" s="13">
        <v>0</v>
      </c>
      <c r="E827" s="13">
        <v>0</v>
      </c>
      <c r="F827" s="13">
        <v>0</v>
      </c>
      <c r="G827" s="13">
        <v>0</v>
      </c>
      <c r="H827" s="13">
        <v>0</v>
      </c>
      <c r="I827" s="13">
        <v>0</v>
      </c>
      <c r="J827" s="84">
        <f>SUM(K827:S827)</f>
        <v>2</v>
      </c>
      <c r="K827" s="13">
        <v>0</v>
      </c>
      <c r="L827" s="13">
        <v>2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 s="84">
        <f>SUM(U827:AC827)</f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 s="84">
        <v>0</v>
      </c>
      <c r="AE827" s="89">
        <f>SUM(C827,J827,T827,AD827,)</f>
        <v>2</v>
      </c>
    </row>
    <row r="828">
      <c r="A828" s="61" t="str">
        <f>DATA!A827</f>
        <v>AU (AU.B.Bystrica)</v>
      </c>
      <c r="B828" s="97" t="str">
        <f>DATA!C827&amp;" - "&amp;DATA!B827</f>
        <v>Inštrumentalista - sólista - ZM3</v>
      </c>
      <c r="C828" s="84">
        <f>SUM(D828:I828)</f>
        <v>0</v>
      </c>
      <c r="D828" s="13">
        <v>0</v>
      </c>
      <c r="E828" s="13">
        <v>0</v>
      </c>
      <c r="F828" s="13">
        <v>0</v>
      </c>
      <c r="G828" s="13">
        <v>0</v>
      </c>
      <c r="H828" s="13">
        <v>0</v>
      </c>
      <c r="I828" s="13">
        <v>0</v>
      </c>
      <c r="J828" s="84">
        <f>SUM(K828:S828)</f>
        <v>0.1667</v>
      </c>
      <c r="K828" s="13">
        <v>0</v>
      </c>
      <c r="L828" s="13">
        <v>0</v>
      </c>
      <c r="M828">
        <v>0.1667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 s="84">
        <f>SUM(U828:AC828)</f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 s="84">
        <v>0</v>
      </c>
      <c r="AE828" s="89">
        <f>SUM(C828,J828,T828,AD828,)</f>
        <v>0.1667</v>
      </c>
    </row>
    <row r="829">
      <c r="A829" s="61" t="str">
        <f>DATA!A828</f>
        <v>AU (AU.B.Bystrica)</v>
      </c>
      <c r="B829" s="97" t="str">
        <f>DATA!C828&amp;" - "&amp;DATA!B828</f>
        <v>Autor pohybovej spolupráce - ZN1</v>
      </c>
      <c r="C829" s="84">
        <f>SUM(D829:I829)</f>
        <v>0</v>
      </c>
      <c r="D829" s="13">
        <v>0</v>
      </c>
      <c r="E829" s="13">
        <v>0</v>
      </c>
      <c r="F829" s="13">
        <v>0</v>
      </c>
      <c r="G829" s="13">
        <v>0</v>
      </c>
      <c r="H829" s="13">
        <v>0</v>
      </c>
      <c r="I829" s="13">
        <v>0</v>
      </c>
      <c r="J829" s="84">
        <f>SUM(K829:S829)</f>
        <v>1</v>
      </c>
      <c r="K829" s="13">
        <v>0</v>
      </c>
      <c r="L829" s="13">
        <v>0</v>
      </c>
      <c r="M829">
        <v>0</v>
      </c>
      <c r="N829">
        <v>1</v>
      </c>
      <c r="O829">
        <v>0</v>
      </c>
      <c r="P829">
        <v>0</v>
      </c>
      <c r="Q829">
        <v>0</v>
      </c>
      <c r="R829">
        <v>0</v>
      </c>
      <c r="S829">
        <v>0</v>
      </c>
      <c r="T829" s="84">
        <f>SUM(U829:AC829)</f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 s="84">
        <v>0</v>
      </c>
      <c r="AE829" s="89">
        <f>SUM(C829,J829,T829,AD829,)</f>
        <v>1</v>
      </c>
    </row>
    <row r="830">
      <c r="A830" s="61" t="str">
        <f>DATA!A829</f>
        <v>AU (AU.B.Bystrica)</v>
      </c>
      <c r="B830" s="97" t="str">
        <f>DATA!C829&amp;" - "&amp;DATA!B829</f>
        <v>Dirigent - ZN1</v>
      </c>
      <c r="C830" s="84">
        <f>SUM(D830:I830)</f>
        <v>0</v>
      </c>
      <c r="D830" s="13">
        <v>0</v>
      </c>
      <c r="E830" s="13">
        <v>0</v>
      </c>
      <c r="F830" s="13">
        <v>0</v>
      </c>
      <c r="G830" s="13">
        <v>0</v>
      </c>
      <c r="H830" s="13">
        <v>0</v>
      </c>
      <c r="I830" s="13">
        <v>0</v>
      </c>
      <c r="J830" s="84">
        <f>SUM(K830:S830)</f>
        <v>1</v>
      </c>
      <c r="K830" s="13">
        <v>0</v>
      </c>
      <c r="L830" s="13">
        <v>0</v>
      </c>
      <c r="M830">
        <v>0</v>
      </c>
      <c r="N830">
        <v>1</v>
      </c>
      <c r="O830">
        <v>0</v>
      </c>
      <c r="P830">
        <v>0</v>
      </c>
      <c r="Q830">
        <v>0</v>
      </c>
      <c r="R830">
        <v>0</v>
      </c>
      <c r="S830">
        <v>0</v>
      </c>
      <c r="T830" s="84">
        <f>SUM(U830:AC830)</f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 s="84">
        <v>0</v>
      </c>
      <c r="AE830" s="89">
        <f>SUM(C830,J830,T830,AD830,)</f>
        <v>1</v>
      </c>
    </row>
    <row r="831">
      <c r="A831" s="61" t="str">
        <f>DATA!A830</f>
        <v>AU (AU.B.Bystrica)</v>
      </c>
      <c r="B831" s="97" t="str">
        <f>DATA!C830&amp;" - "&amp;DATA!B830</f>
        <v>Herec - ZN1</v>
      </c>
      <c r="C831" s="84">
        <f>SUM(D831:I831)</f>
        <v>0</v>
      </c>
      <c r="D831" s="13">
        <v>0</v>
      </c>
      <c r="E831" s="13">
        <v>0</v>
      </c>
      <c r="F831" s="13">
        <v>0</v>
      </c>
      <c r="G831" s="13">
        <v>0</v>
      </c>
      <c r="H831" s="13">
        <v>0</v>
      </c>
      <c r="I831" s="13">
        <v>0</v>
      </c>
      <c r="J831" s="84">
        <f>SUM(K831:S831)</f>
        <v>0.57154</v>
      </c>
      <c r="K831" s="13">
        <v>0</v>
      </c>
      <c r="L831" s="13">
        <v>0</v>
      </c>
      <c r="M831">
        <v>0</v>
      </c>
      <c r="N831">
        <v>0.57154</v>
      </c>
      <c r="O831">
        <v>0</v>
      </c>
      <c r="P831">
        <v>0</v>
      </c>
      <c r="Q831">
        <v>0</v>
      </c>
      <c r="R831">
        <v>0</v>
      </c>
      <c r="S831">
        <v>0</v>
      </c>
      <c r="T831" s="84">
        <f>SUM(U831:AC831)</f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 s="84">
        <v>0</v>
      </c>
      <c r="AE831" s="89">
        <f>SUM(C831,J831,T831,AD831,)</f>
        <v>0.57154</v>
      </c>
    </row>
    <row r="832">
      <c r="A832" s="61" t="str">
        <f>DATA!A831</f>
        <v>AU (AU.B.Bystrica)</v>
      </c>
      <c r="B832" s="97" t="str">
        <f>DATA!C831&amp;" - "&amp;DATA!B831</f>
        <v>Herec v hlavnej úlohe - ZN1</v>
      </c>
      <c r="C832" s="84">
        <f>SUM(D832:I832)</f>
        <v>0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84">
        <f>SUM(K832:S832)</f>
        <v>0.5929</v>
      </c>
      <c r="K832" s="13">
        <v>0</v>
      </c>
      <c r="L832" s="13">
        <v>0</v>
      </c>
      <c r="M832">
        <v>0</v>
      </c>
      <c r="N832">
        <v>0.5929</v>
      </c>
      <c r="O832">
        <v>0</v>
      </c>
      <c r="P832">
        <v>0</v>
      </c>
      <c r="Q832">
        <v>0</v>
      </c>
      <c r="R832">
        <v>0</v>
      </c>
      <c r="S832">
        <v>0</v>
      </c>
      <c r="T832" s="84">
        <f>SUM(U832:AC832)</f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 s="84">
        <v>0</v>
      </c>
      <c r="AE832" s="89">
        <f>SUM(C832,J832,T832,AD832,)</f>
        <v>0.5929</v>
      </c>
    </row>
    <row r="833">
      <c r="A833" s="61" t="str">
        <f>DATA!A832</f>
        <v>AU (AU.B.Bystrica)</v>
      </c>
      <c r="B833" s="97" t="str">
        <f>DATA!C832&amp;" - "&amp;DATA!B832</f>
        <v>Inštrumentalista - ZN1</v>
      </c>
      <c r="C833" s="84">
        <f>SUM(D833:I833)</f>
        <v>0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84">
        <f>SUM(K833:S833)</f>
        <v>0.04</v>
      </c>
      <c r="K833" s="13">
        <v>0</v>
      </c>
      <c r="L833" s="13">
        <v>0</v>
      </c>
      <c r="M833">
        <v>0</v>
      </c>
      <c r="N833">
        <v>0.04</v>
      </c>
      <c r="O833">
        <v>0</v>
      </c>
      <c r="P833">
        <v>0</v>
      </c>
      <c r="Q833">
        <v>0</v>
      </c>
      <c r="R833">
        <v>0</v>
      </c>
      <c r="S833">
        <v>0</v>
      </c>
      <c r="T833" s="84">
        <f>SUM(U833:AC833)</f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 s="84">
        <v>0</v>
      </c>
      <c r="AE833" s="89">
        <f>SUM(C833,J833,T833,AD833,)</f>
        <v>0.04</v>
      </c>
    </row>
    <row r="834">
      <c r="A834" s="61" t="str">
        <f>DATA!A833</f>
        <v>AU (AU.B.Bystrica)</v>
      </c>
      <c r="B834" s="97" t="str">
        <f>DATA!C833&amp;" - "&amp;DATA!B833</f>
        <v>Inštrumentalista - sólista - ZN1</v>
      </c>
      <c r="C834" s="84">
        <f>SUM(D834:I834)</f>
        <v>0</v>
      </c>
      <c r="D834" s="13">
        <v>0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84">
        <f>SUM(K834:S834)</f>
        <v>2.83334</v>
      </c>
      <c r="K834" s="13">
        <v>0</v>
      </c>
      <c r="L834" s="13">
        <v>0</v>
      </c>
      <c r="M834">
        <v>0</v>
      </c>
      <c r="N834">
        <v>2.83334</v>
      </c>
      <c r="O834">
        <v>0</v>
      </c>
      <c r="P834">
        <v>0</v>
      </c>
      <c r="Q834">
        <v>0</v>
      </c>
      <c r="R834">
        <v>0</v>
      </c>
      <c r="S834">
        <v>0</v>
      </c>
      <c r="T834" s="84">
        <f>SUM(U834:AC834)</f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 s="84">
        <v>0</v>
      </c>
      <c r="AE834" s="89">
        <f>SUM(C834,J834,T834,AD834,)</f>
        <v>2.83334</v>
      </c>
    </row>
    <row r="835">
      <c r="A835" s="61" t="str">
        <f>DATA!A834</f>
        <v>AU (AU.B.Bystrica)</v>
      </c>
      <c r="B835" s="97" t="str">
        <f>DATA!C834&amp;" - "&amp;DATA!B834</f>
        <v>Kurátor výstavy - ZN1</v>
      </c>
      <c r="C835" s="84">
        <f>SUM(D835:I835)</f>
        <v>0</v>
      </c>
      <c r="D835" s="13">
        <v>0</v>
      </c>
      <c r="E835" s="13">
        <v>0</v>
      </c>
      <c r="F835" s="13">
        <v>0</v>
      </c>
      <c r="G835" s="13">
        <v>0</v>
      </c>
      <c r="H835" s="13">
        <v>0</v>
      </c>
      <c r="I835" s="13">
        <v>0</v>
      </c>
      <c r="J835" s="84">
        <f>SUM(K835:S835)</f>
        <v>2</v>
      </c>
      <c r="K835" s="13">
        <v>0</v>
      </c>
      <c r="L835" s="13">
        <v>0</v>
      </c>
      <c r="M835">
        <v>0</v>
      </c>
      <c r="N835">
        <v>2</v>
      </c>
      <c r="O835">
        <v>0</v>
      </c>
      <c r="P835">
        <v>0</v>
      </c>
      <c r="Q835">
        <v>0</v>
      </c>
      <c r="R835">
        <v>0</v>
      </c>
      <c r="S835">
        <v>0</v>
      </c>
      <c r="T835" s="84">
        <f>SUM(U835:AC835)</f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 s="84">
        <v>0</v>
      </c>
      <c r="AE835" s="89">
        <f>SUM(C835,J835,T835,AD835,)</f>
        <v>2</v>
      </c>
    </row>
    <row r="836">
      <c r="A836" s="61" t="str">
        <f>DATA!A835</f>
        <v>AU (AU.B.Bystrica)</v>
      </c>
      <c r="B836" s="97" t="str">
        <f>DATA!C835&amp;" - "&amp;DATA!B835</f>
        <v>Recitátor - ZN1</v>
      </c>
      <c r="C836" s="84">
        <f>SUM(D836:I836)</f>
        <v>0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84">
        <f>SUM(K836:S836)</f>
        <v>0.5</v>
      </c>
      <c r="K836" s="13">
        <v>0</v>
      </c>
      <c r="L836" s="13">
        <v>0</v>
      </c>
      <c r="M836">
        <v>0</v>
      </c>
      <c r="N836">
        <v>0.5</v>
      </c>
      <c r="O836">
        <v>0</v>
      </c>
      <c r="P836">
        <v>0</v>
      </c>
      <c r="Q836">
        <v>0</v>
      </c>
      <c r="R836">
        <v>0</v>
      </c>
      <c r="S836">
        <v>0</v>
      </c>
      <c r="T836" s="84">
        <f>SUM(U836:AC836)</f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 s="84">
        <v>0</v>
      </c>
      <c r="AE836" s="89">
        <f>SUM(C836,J836,T836,AD836,)</f>
        <v>0.5</v>
      </c>
    </row>
    <row r="837">
      <c r="A837" s="61" t="str">
        <f>DATA!A836</f>
        <v>AU (AU.B.Bystrica)</v>
      </c>
      <c r="B837" s="97" t="str">
        <f>DATA!C836&amp;" - "&amp;DATA!B836</f>
        <v>Režisér - ZN1</v>
      </c>
      <c r="C837" s="84">
        <f>SUM(D837:I837)</f>
        <v>0</v>
      </c>
      <c r="D837" s="13">
        <v>0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84">
        <f>SUM(K837:S837)</f>
        <v>1</v>
      </c>
      <c r="K837" s="13">
        <v>0</v>
      </c>
      <c r="L837" s="13">
        <v>0</v>
      </c>
      <c r="M837">
        <v>0</v>
      </c>
      <c r="N837">
        <v>1</v>
      </c>
      <c r="O837">
        <v>0</v>
      </c>
      <c r="P837">
        <v>0</v>
      </c>
      <c r="Q837">
        <v>0</v>
      </c>
      <c r="R837">
        <v>0</v>
      </c>
      <c r="S837">
        <v>0</v>
      </c>
      <c r="T837" s="84">
        <f>SUM(U837:AC837)</f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 s="84">
        <v>0</v>
      </c>
      <c r="AE837" s="89">
        <f>SUM(C837,J837,T837,AD837,)</f>
        <v>1</v>
      </c>
    </row>
    <row r="838">
      <c r="A838" s="61" t="str">
        <f>DATA!A837</f>
        <v>AU (AU.B.Bystrica)</v>
      </c>
      <c r="B838" s="97" t="str">
        <f>DATA!C837&amp;" - "&amp;DATA!B837</f>
        <v>Scénograf - ZN1</v>
      </c>
      <c r="C838" s="84">
        <f>SUM(D838:I838)</f>
        <v>0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  <c r="I838" s="13">
        <v>0</v>
      </c>
      <c r="J838" s="84">
        <f>SUM(K838:S838)</f>
        <v>1</v>
      </c>
      <c r="K838" s="13">
        <v>0</v>
      </c>
      <c r="L838" s="13">
        <v>0</v>
      </c>
      <c r="M838">
        <v>0</v>
      </c>
      <c r="N838">
        <v>1</v>
      </c>
      <c r="O838">
        <v>0</v>
      </c>
      <c r="P838">
        <v>0</v>
      </c>
      <c r="Q838">
        <v>0</v>
      </c>
      <c r="R838">
        <v>0</v>
      </c>
      <c r="S838">
        <v>0</v>
      </c>
      <c r="T838" s="84">
        <f>SUM(U838:AC838)</f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 s="84">
        <v>0</v>
      </c>
      <c r="AE838" s="89">
        <f>SUM(C838,J838,T838,AD838,)</f>
        <v>1</v>
      </c>
    </row>
    <row r="839">
      <c r="A839" s="61" t="str">
        <f>DATA!A838</f>
        <v>AU (AU.B.Bystrica)</v>
      </c>
      <c r="B839" s="97" t="str">
        <f>DATA!C838&amp;" - "&amp;DATA!B838</f>
        <v>Spevák - ZN1</v>
      </c>
      <c r="C839" s="84">
        <f>SUM(D839:I839)</f>
        <v>0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84">
        <f>SUM(K839:S839)</f>
        <v>0.25</v>
      </c>
      <c r="K839" s="13">
        <v>0</v>
      </c>
      <c r="L839" s="13">
        <v>0</v>
      </c>
      <c r="M839">
        <v>0</v>
      </c>
      <c r="N839">
        <v>0.25</v>
      </c>
      <c r="O839">
        <v>0</v>
      </c>
      <c r="P839">
        <v>0</v>
      </c>
      <c r="Q839">
        <v>0</v>
      </c>
      <c r="R839">
        <v>0</v>
      </c>
      <c r="S839">
        <v>0</v>
      </c>
      <c r="T839" s="84">
        <f>SUM(U839:AC839)</f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 s="84">
        <v>0</v>
      </c>
      <c r="AE839" s="89">
        <f>SUM(C839,J839,T839,AD839,)</f>
        <v>0.25</v>
      </c>
    </row>
    <row r="840">
      <c r="A840" s="61" t="str">
        <f>DATA!A839</f>
        <v>AU (AU.B.Bystrica)</v>
      </c>
      <c r="B840" s="97" t="str">
        <f>DATA!C839&amp;" - "&amp;DATA!B839</f>
        <v>Spevák - sólista - ZN1</v>
      </c>
      <c r="C840" s="84">
        <f>SUM(D840:I840)</f>
        <v>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84">
        <f>SUM(K840:S840)</f>
        <v>0.125</v>
      </c>
      <c r="K840" s="13">
        <v>0</v>
      </c>
      <c r="L840" s="13">
        <v>0</v>
      </c>
      <c r="M840">
        <v>0</v>
      </c>
      <c r="N840">
        <v>0.125</v>
      </c>
      <c r="O840">
        <v>0</v>
      </c>
      <c r="P840">
        <v>0</v>
      </c>
      <c r="Q840">
        <v>0</v>
      </c>
      <c r="R840">
        <v>0</v>
      </c>
      <c r="S840">
        <v>0</v>
      </c>
      <c r="T840" s="84">
        <f>SUM(U840:AC840)</f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 s="84">
        <v>0</v>
      </c>
      <c r="AE840" s="89">
        <f>SUM(C840,J840,T840,AD840,)</f>
        <v>0.125</v>
      </c>
    </row>
    <row r="841">
      <c r="A841" s="61" t="str">
        <f>DATA!A840</f>
        <v>AU (AU.B.Bystrica)</v>
      </c>
      <c r="B841" s="97" t="str">
        <f>DATA!C840&amp;" - "&amp;DATA!B840</f>
        <v>Dirigent - ZN2</v>
      </c>
      <c r="C841" s="84">
        <f>SUM(D841:I841)</f>
        <v>0</v>
      </c>
      <c r="D841" s="13">
        <v>0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84">
        <f>SUM(K841:S841)</f>
        <v>1</v>
      </c>
      <c r="K841" s="13">
        <v>0</v>
      </c>
      <c r="L841" s="13">
        <v>0</v>
      </c>
      <c r="M841">
        <v>0</v>
      </c>
      <c r="N841">
        <v>0</v>
      </c>
      <c r="O841">
        <v>1</v>
      </c>
      <c r="P841">
        <v>0</v>
      </c>
      <c r="Q841">
        <v>0</v>
      </c>
      <c r="R841">
        <v>0</v>
      </c>
      <c r="S841">
        <v>0</v>
      </c>
      <c r="T841" s="84">
        <f>SUM(U841:AC841)</f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 s="84">
        <v>0</v>
      </c>
      <c r="AE841" s="89">
        <f>SUM(C841,J841,T841,AD841,)</f>
        <v>1</v>
      </c>
    </row>
    <row r="842">
      <c r="A842" s="61" t="str">
        <f>DATA!A841</f>
        <v>AU (AU.B.Bystrica)</v>
      </c>
      <c r="B842" s="97" t="str">
        <f>DATA!C841&amp;" - "&amp;DATA!B841</f>
        <v>Herec v hlavnej úlohe - ZN2</v>
      </c>
      <c r="C842" s="84">
        <f>SUM(D842:I842)</f>
        <v>0</v>
      </c>
      <c r="D842" s="13">
        <v>0</v>
      </c>
      <c r="E842" s="13">
        <v>0</v>
      </c>
      <c r="F842" s="13">
        <v>0</v>
      </c>
      <c r="G842" s="13">
        <v>0</v>
      </c>
      <c r="H842" s="13">
        <v>0</v>
      </c>
      <c r="I842" s="13">
        <v>0</v>
      </c>
      <c r="J842" s="84">
        <f>SUM(K842:S842)</f>
        <v>0.2</v>
      </c>
      <c r="K842" s="13">
        <v>0</v>
      </c>
      <c r="L842" s="13">
        <v>0</v>
      </c>
      <c r="M842">
        <v>0</v>
      </c>
      <c r="N842">
        <v>0</v>
      </c>
      <c r="O842">
        <v>0.2</v>
      </c>
      <c r="P842">
        <v>0</v>
      </c>
      <c r="Q842">
        <v>0</v>
      </c>
      <c r="R842">
        <v>0</v>
      </c>
      <c r="S842">
        <v>0</v>
      </c>
      <c r="T842" s="84">
        <f>SUM(U842:AC842)</f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 s="84">
        <v>0</v>
      </c>
      <c r="AE842" s="89">
        <f>SUM(C842,J842,T842,AD842,)</f>
        <v>0.2</v>
      </c>
    </row>
    <row r="843">
      <c r="A843" s="61" t="str">
        <f>DATA!A842</f>
        <v>AU (AU.B.Bystrica)</v>
      </c>
      <c r="B843" s="97" t="str">
        <f>DATA!C842&amp;" - "&amp;DATA!B842</f>
        <v>Inštrumentalista - ZN2</v>
      </c>
      <c r="C843" s="84">
        <f>SUM(D843:I843)</f>
        <v>0</v>
      </c>
      <c r="D843" s="13">
        <v>0</v>
      </c>
      <c r="E843" s="13">
        <v>0</v>
      </c>
      <c r="F843" s="13">
        <v>0</v>
      </c>
      <c r="G843" s="13">
        <v>0</v>
      </c>
      <c r="H843" s="13">
        <v>0</v>
      </c>
      <c r="I843" s="13">
        <v>0</v>
      </c>
      <c r="J843" s="84">
        <f>SUM(K843:S843)</f>
        <v>0.011</v>
      </c>
      <c r="K843" s="13">
        <v>0</v>
      </c>
      <c r="L843" s="13">
        <v>0</v>
      </c>
      <c r="M843">
        <v>0</v>
      </c>
      <c r="N843">
        <v>0</v>
      </c>
      <c r="O843">
        <v>0.011</v>
      </c>
      <c r="P843">
        <v>0</v>
      </c>
      <c r="Q843">
        <v>0</v>
      </c>
      <c r="R843">
        <v>0</v>
      </c>
      <c r="S843">
        <v>0</v>
      </c>
      <c r="T843" s="84">
        <f>SUM(U843:AC843)</f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 s="84">
        <v>0</v>
      </c>
      <c r="AE843" s="89">
        <f>SUM(C843,J843,T843,AD843,)</f>
        <v>0.011</v>
      </c>
    </row>
    <row r="844">
      <c r="A844" s="61" t="str">
        <f>DATA!A843</f>
        <v>AU (AU.B.Bystrica)</v>
      </c>
      <c r="B844" s="97" t="str">
        <f>DATA!C843&amp;" - "&amp;DATA!B843</f>
        <v>Inštrumentalista - sólista - ZN2</v>
      </c>
      <c r="C844" s="84">
        <f>SUM(D844:I844)</f>
        <v>0</v>
      </c>
      <c r="D844" s="13">
        <v>0</v>
      </c>
      <c r="E844" s="13">
        <v>0</v>
      </c>
      <c r="F844" s="13">
        <v>0</v>
      </c>
      <c r="G844" s="13">
        <v>0</v>
      </c>
      <c r="H844" s="13">
        <v>0</v>
      </c>
      <c r="I844" s="13">
        <v>0</v>
      </c>
      <c r="J844" s="84">
        <f>SUM(K844:S844)</f>
        <v>1.5</v>
      </c>
      <c r="K844" s="13">
        <v>0</v>
      </c>
      <c r="L844" s="13">
        <v>0</v>
      </c>
      <c r="M844">
        <v>0</v>
      </c>
      <c r="N844">
        <v>0</v>
      </c>
      <c r="O844">
        <v>1.5</v>
      </c>
      <c r="P844">
        <v>0</v>
      </c>
      <c r="Q844">
        <v>0</v>
      </c>
      <c r="R844">
        <v>0</v>
      </c>
      <c r="S844">
        <v>0</v>
      </c>
      <c r="T844" s="84">
        <f>SUM(U844:AC844)</f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 s="84">
        <v>0</v>
      </c>
      <c r="AE844" s="89">
        <f>SUM(C844,J844,T844,AD844,)</f>
        <v>1.5</v>
      </c>
    </row>
    <row r="845">
      <c r="A845" s="61" t="str">
        <f>DATA!A844</f>
        <v>AU (AU.B.Bystrica)</v>
      </c>
      <c r="B845" s="97" t="str">
        <f>DATA!C844&amp;" - "&amp;DATA!B844</f>
        <v>Zbormajster - ZN2</v>
      </c>
      <c r="C845" s="84">
        <f>SUM(D845:I845)</f>
        <v>0</v>
      </c>
      <c r="D845" s="13">
        <v>0</v>
      </c>
      <c r="E845" s="13">
        <v>0</v>
      </c>
      <c r="F845" s="13">
        <v>0</v>
      </c>
      <c r="G845" s="13">
        <v>0</v>
      </c>
      <c r="H845" s="13">
        <v>0</v>
      </c>
      <c r="I845" s="13">
        <v>0</v>
      </c>
      <c r="J845" s="84">
        <f>SUM(K845:S845)</f>
        <v>2</v>
      </c>
      <c r="K845" s="13">
        <v>0</v>
      </c>
      <c r="L845" s="13">
        <v>0</v>
      </c>
      <c r="M845">
        <v>0</v>
      </c>
      <c r="N845">
        <v>0</v>
      </c>
      <c r="O845">
        <v>2</v>
      </c>
      <c r="P845">
        <v>0</v>
      </c>
      <c r="Q845">
        <v>0</v>
      </c>
      <c r="R845">
        <v>0</v>
      </c>
      <c r="S845">
        <v>0</v>
      </c>
      <c r="T845" s="84">
        <f>SUM(U845:AC845)</f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 s="84">
        <v>0</v>
      </c>
      <c r="AE845" s="89">
        <f>SUM(C845,J845,T845,AD845,)</f>
        <v>2</v>
      </c>
    </row>
    <row r="846">
      <c r="A846" s="61" t="str">
        <f>DATA!A845</f>
        <v>AU (AU.B.Bystrica)</v>
      </c>
      <c r="B846" s="97" t="str">
        <f>DATA!C845&amp;" - "&amp;DATA!B845</f>
        <v>Inštrumentalista - sólista - ZN3</v>
      </c>
      <c r="C846" s="84">
        <f>SUM(D846:I846)</f>
        <v>0</v>
      </c>
      <c r="D846" s="13">
        <v>0</v>
      </c>
      <c r="E846" s="13">
        <v>0</v>
      </c>
      <c r="F846" s="13">
        <v>0</v>
      </c>
      <c r="G846" s="13">
        <v>0</v>
      </c>
      <c r="H846" s="13">
        <v>0</v>
      </c>
      <c r="I846" s="13">
        <v>0</v>
      </c>
      <c r="J846" s="84">
        <f>SUM(K846:S846)</f>
        <v>2</v>
      </c>
      <c r="K846" s="13">
        <v>0</v>
      </c>
      <c r="L846" s="13">
        <v>0</v>
      </c>
      <c r="M846">
        <v>0</v>
      </c>
      <c r="N846">
        <v>0</v>
      </c>
      <c r="O846">
        <v>0</v>
      </c>
      <c r="P846">
        <v>2</v>
      </c>
      <c r="Q846">
        <v>0</v>
      </c>
      <c r="R846">
        <v>0</v>
      </c>
      <c r="S846">
        <v>0</v>
      </c>
      <c r="T846" s="84">
        <f>SUM(U846:AC846)</f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 s="84">
        <v>0</v>
      </c>
      <c r="AE846" s="89">
        <f>SUM(C846,J846,T846,AD846,)</f>
        <v>2</v>
      </c>
    </row>
    <row r="847">
      <c r="A847" s="61" t="str">
        <f>DATA!A846</f>
        <v>AU (AU.B.Bystrica)</v>
      </c>
      <c r="B847" s="97" t="str">
        <f>DATA!C846&amp;" - "&amp;DATA!B846</f>
        <v>Spevák - ZN3</v>
      </c>
      <c r="C847" s="84">
        <f>SUM(D847:I847)</f>
        <v>0</v>
      </c>
      <c r="D847" s="13">
        <v>0</v>
      </c>
      <c r="E847" s="13">
        <v>0</v>
      </c>
      <c r="F847" s="13">
        <v>0</v>
      </c>
      <c r="G847" s="13">
        <v>0</v>
      </c>
      <c r="H847" s="13">
        <v>0</v>
      </c>
      <c r="I847" s="13">
        <v>0</v>
      </c>
      <c r="J847" s="84">
        <f>SUM(K847:S847)</f>
        <v>0.16</v>
      </c>
      <c r="K847" s="13">
        <v>0</v>
      </c>
      <c r="L847" s="13">
        <v>0</v>
      </c>
      <c r="M847">
        <v>0</v>
      </c>
      <c r="N847">
        <v>0</v>
      </c>
      <c r="O847">
        <v>0</v>
      </c>
      <c r="P847">
        <v>0.16</v>
      </c>
      <c r="Q847">
        <v>0</v>
      </c>
      <c r="R847">
        <v>0</v>
      </c>
      <c r="S847">
        <v>0</v>
      </c>
      <c r="T847" s="84">
        <f>SUM(U847:AC847)</f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 s="84">
        <v>0</v>
      </c>
      <c r="AE847" s="89">
        <f>SUM(C847,J847,T847,AD847,)</f>
        <v>0.16</v>
      </c>
    </row>
    <row r="848">
      <c r="A848" s="61" t="str">
        <f>DATA!A847</f>
        <v>AU (AU.B.Bystrica)</v>
      </c>
      <c r="B848" s="97" t="str">
        <f>DATA!C847&amp;" - "&amp;DATA!B847</f>
        <v>Spevák - sólista - ZN3</v>
      </c>
      <c r="C848" s="84">
        <f>SUM(D848:I848)</f>
        <v>0</v>
      </c>
      <c r="D848" s="13">
        <v>0</v>
      </c>
      <c r="E848" s="13">
        <v>0</v>
      </c>
      <c r="F848" s="13">
        <v>0</v>
      </c>
      <c r="G848" s="13">
        <v>0</v>
      </c>
      <c r="H848" s="13">
        <v>0</v>
      </c>
      <c r="I848" s="13">
        <v>0</v>
      </c>
      <c r="J848" s="84">
        <f>SUM(K848:S848)</f>
        <v>1.47624</v>
      </c>
      <c r="K848" s="13">
        <v>0</v>
      </c>
      <c r="L848" s="13">
        <v>0</v>
      </c>
      <c r="M848">
        <v>0</v>
      </c>
      <c r="N848">
        <v>0</v>
      </c>
      <c r="O848">
        <v>0</v>
      </c>
      <c r="P848">
        <v>1.47624</v>
      </c>
      <c r="Q848">
        <v>0</v>
      </c>
      <c r="R848">
        <v>0</v>
      </c>
      <c r="S848">
        <v>0</v>
      </c>
      <c r="T848" s="84">
        <f>SUM(U848:AC848)</f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 s="84">
        <v>0</v>
      </c>
      <c r="AE848" s="89">
        <f>SUM(C848,J848,T848,AD848,)</f>
        <v>1.47624</v>
      </c>
    </row>
    <row r="849">
      <c r="A849" s="61" t="str">
        <f>DATA!A848</f>
        <v>AU (AU.B.Bystrica)</v>
      </c>
      <c r="B849" s="97" t="str">
        <f>DATA!C848&amp;" - "&amp;DATA!B848</f>
        <v>Zbormajster - ZN3</v>
      </c>
      <c r="C849" s="84">
        <f>SUM(D849:I849)</f>
        <v>0</v>
      </c>
      <c r="D849" s="13">
        <v>0</v>
      </c>
      <c r="E849" s="13">
        <v>0</v>
      </c>
      <c r="F849" s="13">
        <v>0</v>
      </c>
      <c r="G849" s="13">
        <v>0</v>
      </c>
      <c r="H849" s="13">
        <v>0</v>
      </c>
      <c r="I849" s="13">
        <v>0</v>
      </c>
      <c r="J849" s="84">
        <f>SUM(K849:S849)</f>
        <v>9</v>
      </c>
      <c r="K849" s="13">
        <v>0</v>
      </c>
      <c r="L849" s="13">
        <v>0</v>
      </c>
      <c r="M849">
        <v>0</v>
      </c>
      <c r="N849">
        <v>0</v>
      </c>
      <c r="O849">
        <v>0</v>
      </c>
      <c r="P849">
        <v>9</v>
      </c>
      <c r="Q849">
        <v>0</v>
      </c>
      <c r="R849">
        <v>0</v>
      </c>
      <c r="S849">
        <v>0</v>
      </c>
      <c r="T849" s="84">
        <f>SUM(U849:AC849)</f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 s="84">
        <v>0</v>
      </c>
      <c r="AE849" s="89">
        <f>SUM(C849,J849,T849,AD849,)</f>
        <v>9</v>
      </c>
    </row>
    <row r="850">
      <c r="A850" s="61" t="str">
        <f>DATA!A849</f>
        <v>AU (AU.B.Bystrica)</v>
      </c>
      <c r="B850" s="97" t="str">
        <f>DATA!C849&amp;" - "&amp;DATA!B849</f>
        <v>Dirigent - ZR2</v>
      </c>
      <c r="C850" s="84">
        <f>SUM(D850:I850)</f>
        <v>0</v>
      </c>
      <c r="D850" s="13">
        <v>0</v>
      </c>
      <c r="E850" s="13">
        <v>0</v>
      </c>
      <c r="F850" s="13">
        <v>0</v>
      </c>
      <c r="G850" s="13">
        <v>0</v>
      </c>
      <c r="H850" s="13">
        <v>0</v>
      </c>
      <c r="I850" s="13">
        <v>0</v>
      </c>
      <c r="J850" s="84">
        <f>SUM(K850:S850)</f>
        <v>1</v>
      </c>
      <c r="K850" s="13">
        <v>0</v>
      </c>
      <c r="L850" s="13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1</v>
      </c>
      <c r="S850">
        <v>0</v>
      </c>
      <c r="T850" s="84">
        <f>SUM(U850:AC850)</f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 s="84">
        <v>0</v>
      </c>
      <c r="AE850" s="89">
        <f>SUM(C850,J850,T850,AD850,)</f>
        <v>1</v>
      </c>
    </row>
    <row r="851">
      <c r="A851" s="61" t="str">
        <f>DATA!A850</f>
        <v>KU (KU.Ružomberok)</v>
      </c>
      <c r="B851" s="97" t="str">
        <f>DATA!C850&amp;" - "&amp;DATA!B850</f>
        <v>Inštrumentalista - SM1</v>
      </c>
      <c r="C851" s="84">
        <f>SUM(D851:I851)</f>
        <v>0</v>
      </c>
      <c r="D851" s="13">
        <v>0</v>
      </c>
      <c r="E851" s="13">
        <v>0</v>
      </c>
      <c r="F851" s="13">
        <v>0</v>
      </c>
      <c r="G851" s="13">
        <v>0</v>
      </c>
      <c r="H851" s="13">
        <v>0</v>
      </c>
      <c r="I851" s="13">
        <v>0</v>
      </c>
      <c r="J851" s="84">
        <f>SUM(K851:S851)</f>
        <v>0</v>
      </c>
      <c r="K851" s="13">
        <v>0</v>
      </c>
      <c r="L851" s="13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 s="84">
        <f>SUM(U851:AC851)</f>
        <v>2.1</v>
      </c>
      <c r="U851">
        <v>2.1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 s="84">
        <v>0</v>
      </c>
      <c r="AE851" s="89">
        <f>SUM(C851,J851,T851,AD851,)</f>
        <v>2.1</v>
      </c>
    </row>
    <row r="852">
      <c r="A852" s="61" t="str">
        <f>DATA!A851</f>
        <v>KU (KU.Ružomberok)</v>
      </c>
      <c r="B852" s="97" t="str">
        <f>DATA!C851&amp;" - "&amp;DATA!B851</f>
        <v>Inštrumentalista - sólista - SM1</v>
      </c>
      <c r="C852" s="84">
        <f>SUM(D852:I852)</f>
        <v>0</v>
      </c>
      <c r="D852" s="13">
        <v>0</v>
      </c>
      <c r="E852" s="13">
        <v>0</v>
      </c>
      <c r="F852" s="13">
        <v>0</v>
      </c>
      <c r="G852" s="13">
        <v>0</v>
      </c>
      <c r="H852" s="13">
        <v>0</v>
      </c>
      <c r="I852" s="13">
        <v>0</v>
      </c>
      <c r="J852" s="84">
        <f>SUM(K852:S852)</f>
        <v>0</v>
      </c>
      <c r="K852" s="13">
        <v>0</v>
      </c>
      <c r="L852" s="13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 s="84">
        <f>SUM(U852:AC852)</f>
        <v>12.5</v>
      </c>
      <c r="U852">
        <v>12.5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 s="84">
        <v>0</v>
      </c>
      <c r="AE852" s="89">
        <f>SUM(C852,J852,T852,AD852,)</f>
        <v>12.5</v>
      </c>
    </row>
    <row r="853">
      <c r="A853" s="61" t="str">
        <f>DATA!A852</f>
        <v>KU (KU.Ružomberok)</v>
      </c>
      <c r="B853" s="97" t="str">
        <f>DATA!C852&amp;" - "&amp;DATA!B852</f>
        <v>Spevák - sólista - SM1</v>
      </c>
      <c r="C853" s="84">
        <f>SUM(D853:I853)</f>
        <v>0</v>
      </c>
      <c r="D853" s="13">
        <v>0</v>
      </c>
      <c r="E853" s="13">
        <v>0</v>
      </c>
      <c r="F853" s="13">
        <v>0</v>
      </c>
      <c r="G853" s="13">
        <v>0</v>
      </c>
      <c r="H853" s="13">
        <v>0</v>
      </c>
      <c r="I853" s="13">
        <v>0</v>
      </c>
      <c r="J853" s="84">
        <f>SUM(K853:S853)</f>
        <v>0</v>
      </c>
      <c r="K853" s="13">
        <v>0</v>
      </c>
      <c r="L853" s="1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 s="84">
        <f>SUM(U853:AC853)</f>
        <v>1</v>
      </c>
      <c r="U853">
        <v>1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 s="84">
        <v>0</v>
      </c>
      <c r="AE853" s="89">
        <f>SUM(C853,J853,T853,AD853,)</f>
        <v>1</v>
      </c>
    </row>
    <row r="854">
      <c r="A854" s="61" t="str">
        <f>DATA!A853</f>
        <v>KU (KU.Ružomberok)</v>
      </c>
      <c r="B854" s="97" t="str">
        <f>DATA!C853&amp;" - "&amp;DATA!B853</f>
        <v>Inštrumentalista - sólista - SM2</v>
      </c>
      <c r="C854" s="84">
        <f>SUM(D854:I854)</f>
        <v>0</v>
      </c>
      <c r="D854" s="13">
        <v>0</v>
      </c>
      <c r="E854" s="13">
        <v>0</v>
      </c>
      <c r="F854" s="13">
        <v>0</v>
      </c>
      <c r="G854" s="13">
        <v>0</v>
      </c>
      <c r="H854" s="13">
        <v>0</v>
      </c>
      <c r="I854" s="13">
        <v>0</v>
      </c>
      <c r="J854" s="84">
        <f>SUM(K854:S854)</f>
        <v>0</v>
      </c>
      <c r="K854" s="13">
        <v>0</v>
      </c>
      <c r="L854" s="13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 s="84">
        <f>SUM(U854:AC854)</f>
        <v>1</v>
      </c>
      <c r="U854">
        <v>0</v>
      </c>
      <c r="V854">
        <v>1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 s="84">
        <v>0</v>
      </c>
      <c r="AE854" s="89">
        <f>SUM(C854,J854,T854,AD854,)</f>
        <v>1</v>
      </c>
    </row>
    <row r="855">
      <c r="A855" s="61" t="str">
        <f>DATA!A854</f>
        <v>KU (KU.Ružomberok)</v>
      </c>
      <c r="B855" s="97" t="str">
        <f>DATA!C854&amp;" - "&amp;DATA!B854</f>
        <v>Výtvarník - SM2</v>
      </c>
      <c r="C855" s="84">
        <f>SUM(D855:I855)</f>
        <v>0</v>
      </c>
      <c r="D855" s="13">
        <v>0</v>
      </c>
      <c r="E855" s="13">
        <v>0</v>
      </c>
      <c r="F855" s="13">
        <v>0</v>
      </c>
      <c r="G855" s="13">
        <v>0</v>
      </c>
      <c r="H855" s="13">
        <v>0</v>
      </c>
      <c r="I855" s="13">
        <v>0</v>
      </c>
      <c r="J855" s="84">
        <f>SUM(K855:S855)</f>
        <v>0</v>
      </c>
      <c r="K855" s="13">
        <v>0</v>
      </c>
      <c r="L855" s="13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 s="84">
        <f>SUM(U855:AC855)</f>
        <v>1</v>
      </c>
      <c r="U855">
        <v>0</v>
      </c>
      <c r="V855">
        <v>1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 s="84">
        <v>0</v>
      </c>
      <c r="AE855" s="89">
        <f>SUM(C855,J855,T855,AD855,)</f>
        <v>1</v>
      </c>
    </row>
    <row r="856">
      <c r="A856" s="61" t="str">
        <f>DATA!A855</f>
        <v>KU (KU.Ružomberok)</v>
      </c>
      <c r="B856" s="97" t="str">
        <f>DATA!C855&amp;" - "&amp;DATA!B855</f>
        <v>Dirigent - SM3</v>
      </c>
      <c r="C856" s="84">
        <f>SUM(D856:I856)</f>
        <v>0</v>
      </c>
      <c r="D856" s="13">
        <v>0</v>
      </c>
      <c r="E856" s="13">
        <v>0</v>
      </c>
      <c r="F856" s="13">
        <v>0</v>
      </c>
      <c r="G856" s="13">
        <v>0</v>
      </c>
      <c r="H856" s="13">
        <v>0</v>
      </c>
      <c r="I856" s="13">
        <v>0</v>
      </c>
      <c r="J856" s="84">
        <f>SUM(K856:S856)</f>
        <v>0</v>
      </c>
      <c r="K856" s="13">
        <v>0</v>
      </c>
      <c r="L856" s="13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 s="84">
        <f>SUM(U856:AC856)</f>
        <v>10</v>
      </c>
      <c r="U856">
        <v>0</v>
      </c>
      <c r="V856">
        <v>0</v>
      </c>
      <c r="W856">
        <v>10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 s="84">
        <v>0</v>
      </c>
      <c r="AE856" s="89">
        <f>SUM(C856,J856,T856,AD856,)</f>
        <v>10</v>
      </c>
    </row>
    <row r="857">
      <c r="A857" s="61" t="str">
        <f>DATA!A856</f>
        <v>KU (KU.Ružomberok)</v>
      </c>
      <c r="B857" s="97" t="str">
        <f>DATA!C856&amp;" - "&amp;DATA!B856</f>
        <v>Inštrumentalista - SM3</v>
      </c>
      <c r="C857" s="84">
        <f>SUM(D857:I857)</f>
        <v>0</v>
      </c>
      <c r="D857" s="13">
        <v>0</v>
      </c>
      <c r="E857" s="13">
        <v>0</v>
      </c>
      <c r="F857" s="13">
        <v>0</v>
      </c>
      <c r="G857" s="13">
        <v>0</v>
      </c>
      <c r="H857" s="13">
        <v>0</v>
      </c>
      <c r="I857" s="13">
        <v>0</v>
      </c>
      <c r="J857" s="84">
        <f>SUM(K857:S857)</f>
        <v>0</v>
      </c>
      <c r="K857" s="13">
        <v>0</v>
      </c>
      <c r="L857" s="13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 s="84">
        <f>SUM(U857:AC857)</f>
        <v>8</v>
      </c>
      <c r="U857">
        <v>0</v>
      </c>
      <c r="V857">
        <v>0</v>
      </c>
      <c r="W857">
        <v>8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 s="84">
        <v>0</v>
      </c>
      <c r="AE857" s="89">
        <f>SUM(C857,J857,T857,AD857,)</f>
        <v>8</v>
      </c>
    </row>
    <row r="858">
      <c r="A858" s="61" t="str">
        <f>DATA!A857</f>
        <v>KU (KU.Ružomberok)</v>
      </c>
      <c r="B858" s="97" t="str">
        <f>DATA!C857&amp;" - "&amp;DATA!B857</f>
        <v>Inštrumentalista - sólista - SM3</v>
      </c>
      <c r="C858" s="84">
        <f>SUM(D858:I858)</f>
        <v>0</v>
      </c>
      <c r="D858" s="13">
        <v>0</v>
      </c>
      <c r="E858" s="13">
        <v>0</v>
      </c>
      <c r="F858" s="13">
        <v>0</v>
      </c>
      <c r="G858" s="13">
        <v>0</v>
      </c>
      <c r="H858" s="13">
        <v>0</v>
      </c>
      <c r="I858" s="13">
        <v>0</v>
      </c>
      <c r="J858" s="84">
        <f>SUM(K858:S858)</f>
        <v>0</v>
      </c>
      <c r="K858" s="13">
        <v>0</v>
      </c>
      <c r="L858" s="13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 s="84">
        <f>SUM(U858:AC858)</f>
        <v>4</v>
      </c>
      <c r="U858">
        <v>0</v>
      </c>
      <c r="V858">
        <v>0</v>
      </c>
      <c r="W858">
        <v>4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 s="84">
        <v>0</v>
      </c>
      <c r="AE858" s="89">
        <f>SUM(C858,J858,T858,AD858,)</f>
        <v>4</v>
      </c>
    </row>
    <row r="859">
      <c r="A859" s="61" t="str">
        <f>DATA!A858</f>
        <v>KU (KU.Ružomberok)</v>
      </c>
      <c r="B859" s="97" t="str">
        <f>DATA!C858&amp;" - "&amp;DATA!B858</f>
        <v>Dirigent - SN1</v>
      </c>
      <c r="C859" s="84">
        <f>SUM(D859:I859)</f>
        <v>0</v>
      </c>
      <c r="D859" s="13">
        <v>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84">
        <f>SUM(K859:S859)</f>
        <v>0</v>
      </c>
      <c r="K859" s="13">
        <v>0</v>
      </c>
      <c r="L859" s="13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 s="84">
        <f>SUM(U859:AC859)</f>
        <v>2</v>
      </c>
      <c r="U859">
        <v>0</v>
      </c>
      <c r="V859">
        <v>0</v>
      </c>
      <c r="W859">
        <v>0</v>
      </c>
      <c r="X859">
        <v>2</v>
      </c>
      <c r="Y859">
        <v>0</v>
      </c>
      <c r="Z859">
        <v>0</v>
      </c>
      <c r="AA859">
        <v>0</v>
      </c>
      <c r="AB859">
        <v>0</v>
      </c>
      <c r="AC859">
        <v>0</v>
      </c>
      <c r="AD859" s="84">
        <v>0</v>
      </c>
      <c r="AE859" s="89">
        <f>SUM(C859,J859,T859,AD859,)</f>
        <v>2</v>
      </c>
    </row>
    <row r="860">
      <c r="A860" s="61" t="str">
        <f>DATA!A859</f>
        <v>KU (KU.Ružomberok)</v>
      </c>
      <c r="B860" s="97" t="str">
        <f>DATA!C859&amp;" - "&amp;DATA!B859</f>
        <v>Inštrumentalista - SN1</v>
      </c>
      <c r="C860" s="84">
        <f>SUM(D860:I860)</f>
        <v>0</v>
      </c>
      <c r="D860" s="13">
        <v>0</v>
      </c>
      <c r="E860" s="13">
        <v>0</v>
      </c>
      <c r="F860" s="13">
        <v>0</v>
      </c>
      <c r="G860" s="13">
        <v>0</v>
      </c>
      <c r="H860" s="13">
        <v>0</v>
      </c>
      <c r="I860" s="13">
        <v>0</v>
      </c>
      <c r="J860" s="84">
        <f>SUM(K860:S860)</f>
        <v>0</v>
      </c>
      <c r="K860" s="13">
        <v>0</v>
      </c>
      <c r="L860" s="13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 s="84">
        <f>SUM(U860:AC860)</f>
        <v>1.6</v>
      </c>
      <c r="U860">
        <v>0</v>
      </c>
      <c r="V860">
        <v>0</v>
      </c>
      <c r="W860">
        <v>0</v>
      </c>
      <c r="X860">
        <v>1.6</v>
      </c>
      <c r="Y860">
        <v>0</v>
      </c>
      <c r="Z860">
        <v>0</v>
      </c>
      <c r="AA860">
        <v>0</v>
      </c>
      <c r="AB860">
        <v>0</v>
      </c>
      <c r="AC860">
        <v>0</v>
      </c>
      <c r="AD860" s="84">
        <v>0</v>
      </c>
      <c r="AE860" s="89">
        <f>SUM(C860,J860,T860,AD860,)</f>
        <v>1.6</v>
      </c>
    </row>
    <row r="861">
      <c r="A861" s="61" t="str">
        <f>DATA!A860</f>
        <v>KU (KU.Ružomberok)</v>
      </c>
      <c r="B861" s="97" t="str">
        <f>DATA!C860&amp;" - "&amp;DATA!B860</f>
        <v>Inštrumentalista - sólista - SN1</v>
      </c>
      <c r="C861" s="84">
        <f>SUM(D861:I861)</f>
        <v>0</v>
      </c>
      <c r="D861" s="13">
        <v>0</v>
      </c>
      <c r="E861" s="13">
        <v>0</v>
      </c>
      <c r="F861" s="13">
        <v>0</v>
      </c>
      <c r="G861" s="13">
        <v>0</v>
      </c>
      <c r="H861" s="13">
        <v>0</v>
      </c>
      <c r="I861" s="13">
        <v>0</v>
      </c>
      <c r="J861" s="84">
        <f>SUM(K861:S861)</f>
        <v>0</v>
      </c>
      <c r="K861" s="13">
        <v>0</v>
      </c>
      <c r="L861" s="13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 s="84">
        <f>SUM(U861:AC861)</f>
        <v>3.5</v>
      </c>
      <c r="U861">
        <v>0</v>
      </c>
      <c r="V861">
        <v>0</v>
      </c>
      <c r="W861">
        <v>0</v>
      </c>
      <c r="X861">
        <v>3.5</v>
      </c>
      <c r="Y861">
        <v>0</v>
      </c>
      <c r="Z861">
        <v>0</v>
      </c>
      <c r="AA861">
        <v>0</v>
      </c>
      <c r="AB861">
        <v>0</v>
      </c>
      <c r="AC861">
        <v>0</v>
      </c>
      <c r="AD861" s="84">
        <v>0</v>
      </c>
      <c r="AE861" s="89">
        <f>SUM(C861,J861,T861,AD861,)</f>
        <v>3.5</v>
      </c>
    </row>
    <row r="862">
      <c r="A862" s="61" t="str">
        <f>DATA!A861</f>
        <v>KU (KU.Ružomberok)</v>
      </c>
      <c r="B862" s="97" t="str">
        <f>DATA!C861&amp;" - "&amp;DATA!B861</f>
        <v>Výtvarník - SN1</v>
      </c>
      <c r="C862" s="84">
        <f>SUM(D862:I862)</f>
        <v>0</v>
      </c>
      <c r="D862" s="13">
        <v>0</v>
      </c>
      <c r="E862" s="13">
        <v>0</v>
      </c>
      <c r="F862" s="13">
        <v>0</v>
      </c>
      <c r="G862" s="13">
        <v>0</v>
      </c>
      <c r="H862" s="13">
        <v>0</v>
      </c>
      <c r="I862" s="13">
        <v>0</v>
      </c>
      <c r="J862" s="84">
        <f>SUM(K862:S862)</f>
        <v>0</v>
      </c>
      <c r="K862" s="13">
        <v>0</v>
      </c>
      <c r="L862" s="13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 s="84">
        <f>SUM(U862:AC862)</f>
        <v>7</v>
      </c>
      <c r="U862">
        <v>0</v>
      </c>
      <c r="V862">
        <v>0</v>
      </c>
      <c r="W862">
        <v>0</v>
      </c>
      <c r="X862">
        <v>7</v>
      </c>
      <c r="Y862">
        <v>0</v>
      </c>
      <c r="Z862">
        <v>0</v>
      </c>
      <c r="AA862">
        <v>0</v>
      </c>
      <c r="AB862">
        <v>0</v>
      </c>
      <c r="AC862">
        <v>0</v>
      </c>
      <c r="AD862" s="84">
        <v>0</v>
      </c>
      <c r="AE862" s="89">
        <f>SUM(C862,J862,T862,AD862,)</f>
        <v>7</v>
      </c>
    </row>
    <row r="863">
      <c r="A863" s="61" t="str">
        <f>DATA!A862</f>
        <v>KU (KU.Ružomberok)</v>
      </c>
      <c r="B863" s="97" t="str">
        <f>DATA!C862&amp;" - "&amp;DATA!B862</f>
        <v>Inštrumentalista - SN2</v>
      </c>
      <c r="C863" s="84">
        <f>SUM(D863:I863)</f>
        <v>0</v>
      </c>
      <c r="D863" s="13">
        <v>0</v>
      </c>
      <c r="E863" s="13">
        <v>0</v>
      </c>
      <c r="F863" s="13">
        <v>0</v>
      </c>
      <c r="G863" s="13">
        <v>0</v>
      </c>
      <c r="H863" s="13">
        <v>0</v>
      </c>
      <c r="I863" s="13">
        <v>0</v>
      </c>
      <c r="J863" s="84">
        <f>SUM(K863:S863)</f>
        <v>0</v>
      </c>
      <c r="K863" s="13">
        <v>0</v>
      </c>
      <c r="L863" s="1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 s="84">
        <f>SUM(U863:AC863)</f>
        <v>1</v>
      </c>
      <c r="U863">
        <v>0</v>
      </c>
      <c r="V863">
        <v>0</v>
      </c>
      <c r="W863">
        <v>0</v>
      </c>
      <c r="X863">
        <v>0</v>
      </c>
      <c r="Y863">
        <v>1</v>
      </c>
      <c r="Z863">
        <v>0</v>
      </c>
      <c r="AA863">
        <v>0</v>
      </c>
      <c r="AB863">
        <v>0</v>
      </c>
      <c r="AC863">
        <v>0</v>
      </c>
      <c r="AD863" s="84">
        <v>0</v>
      </c>
      <c r="AE863" s="89">
        <f>SUM(C863,J863,T863,AD863,)</f>
        <v>1</v>
      </c>
    </row>
    <row r="864">
      <c r="A864" s="61" t="str">
        <f>DATA!A863</f>
        <v>KU (KU.Ružomberok)</v>
      </c>
      <c r="B864" s="97" t="str">
        <f>DATA!C863&amp;" - "&amp;DATA!B863</f>
        <v>Inštrumentalista - sólista - SN2</v>
      </c>
      <c r="C864" s="84">
        <f>SUM(D864:I864)</f>
        <v>0</v>
      </c>
      <c r="D864" s="13">
        <v>0</v>
      </c>
      <c r="E864" s="13">
        <v>0</v>
      </c>
      <c r="F864" s="13">
        <v>0</v>
      </c>
      <c r="G864" s="13">
        <v>0</v>
      </c>
      <c r="H864" s="13">
        <v>0</v>
      </c>
      <c r="I864" s="13">
        <v>0</v>
      </c>
      <c r="J864" s="84">
        <f>SUM(K864:S864)</f>
        <v>0</v>
      </c>
      <c r="K864" s="13">
        <v>0</v>
      </c>
      <c r="L864" s="13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 s="84">
        <f>SUM(U864:AC864)</f>
        <v>1</v>
      </c>
      <c r="U864">
        <v>0</v>
      </c>
      <c r="V864">
        <v>0</v>
      </c>
      <c r="W864">
        <v>0</v>
      </c>
      <c r="X864">
        <v>0</v>
      </c>
      <c r="Y864">
        <v>1</v>
      </c>
      <c r="Z864">
        <v>0</v>
      </c>
      <c r="AA864">
        <v>0</v>
      </c>
      <c r="AB864">
        <v>0</v>
      </c>
      <c r="AC864">
        <v>0</v>
      </c>
      <c r="AD864" s="84">
        <v>0</v>
      </c>
      <c r="AE864" s="89">
        <f>SUM(C864,J864,T864,AD864,)</f>
        <v>1</v>
      </c>
    </row>
    <row r="865">
      <c r="A865" s="61" t="str">
        <f>DATA!A864</f>
        <v>KU (KU.Ružomberok)</v>
      </c>
      <c r="B865" s="97" t="str">
        <f>DATA!C864&amp;" - "&amp;DATA!B864</f>
        <v>Inštrumentalista - SN3</v>
      </c>
      <c r="C865" s="84">
        <f>SUM(D865:I865)</f>
        <v>0</v>
      </c>
      <c r="D865" s="13">
        <v>0</v>
      </c>
      <c r="E865" s="13">
        <v>0</v>
      </c>
      <c r="F865" s="13">
        <v>0</v>
      </c>
      <c r="G865" s="13">
        <v>0</v>
      </c>
      <c r="H865" s="13">
        <v>0</v>
      </c>
      <c r="I865" s="13">
        <v>0</v>
      </c>
      <c r="J865" s="84">
        <f>SUM(K865:S865)</f>
        <v>0</v>
      </c>
      <c r="K865" s="13">
        <v>0</v>
      </c>
      <c r="L865" s="13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 s="84">
        <f>SUM(U865:AC865)</f>
        <v>3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3</v>
      </c>
      <c r="AA865">
        <v>0</v>
      </c>
      <c r="AB865">
        <v>0</v>
      </c>
      <c r="AC865">
        <v>0</v>
      </c>
      <c r="AD865" s="84">
        <v>0</v>
      </c>
      <c r="AE865" s="89">
        <f>SUM(C865,J865,T865,AD865,)</f>
        <v>3</v>
      </c>
    </row>
    <row r="866">
      <c r="A866" s="61" t="str">
        <f>DATA!A865</f>
        <v>KU (KU.Ružomberok)</v>
      </c>
      <c r="B866" s="97" t="str">
        <f>DATA!C865&amp;" - "&amp;DATA!B865</f>
        <v>Inštrumentalista - sólista - SN3</v>
      </c>
      <c r="C866" s="84">
        <f>SUM(D866:I866)</f>
        <v>0</v>
      </c>
      <c r="D866" s="13">
        <v>0</v>
      </c>
      <c r="E866" s="13">
        <v>0</v>
      </c>
      <c r="F866" s="13">
        <v>0</v>
      </c>
      <c r="G866" s="13">
        <v>0</v>
      </c>
      <c r="H866" s="13">
        <v>0</v>
      </c>
      <c r="I866" s="13">
        <v>0</v>
      </c>
      <c r="J866" s="84">
        <f>SUM(K866:S866)</f>
        <v>0</v>
      </c>
      <c r="K866" s="13">
        <v>0</v>
      </c>
      <c r="L866" s="13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 s="84">
        <f>SUM(U866:AC866)</f>
        <v>15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15</v>
      </c>
      <c r="AA866">
        <v>0</v>
      </c>
      <c r="AB866">
        <v>0</v>
      </c>
      <c r="AC866">
        <v>0</v>
      </c>
      <c r="AD866" s="84">
        <v>0</v>
      </c>
      <c r="AE866" s="89">
        <f>SUM(C866,J866,T866,AD866,)</f>
        <v>15</v>
      </c>
    </row>
    <row r="867">
      <c r="A867" s="61" t="str">
        <f>DATA!A866</f>
        <v>KU (KU.Ružomberok)</v>
      </c>
      <c r="B867" s="97" t="str">
        <f>DATA!C866&amp;" - "&amp;DATA!B866</f>
        <v>Spevák - SN3</v>
      </c>
      <c r="C867" s="84">
        <f>SUM(D867:I867)</f>
        <v>0</v>
      </c>
      <c r="D867" s="13">
        <v>0</v>
      </c>
      <c r="E867" s="13">
        <v>0</v>
      </c>
      <c r="F867" s="13">
        <v>0</v>
      </c>
      <c r="G867" s="13">
        <v>0</v>
      </c>
      <c r="H867" s="13">
        <v>0</v>
      </c>
      <c r="I867" s="13">
        <v>0</v>
      </c>
      <c r="J867" s="84">
        <f>SUM(K867:S867)</f>
        <v>0</v>
      </c>
      <c r="K867" s="13">
        <v>0</v>
      </c>
      <c r="L867" s="13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 s="84">
        <f>SUM(U867:AC867)</f>
        <v>1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1</v>
      </c>
      <c r="AA867">
        <v>0</v>
      </c>
      <c r="AB867">
        <v>0</v>
      </c>
      <c r="AC867">
        <v>0</v>
      </c>
      <c r="AD867" s="84">
        <v>0</v>
      </c>
      <c r="AE867" s="89">
        <f>SUM(C867,J867,T867,AD867,)</f>
        <v>1</v>
      </c>
    </row>
    <row r="868">
      <c r="A868" s="61" t="str">
        <f>DATA!A867</f>
        <v>KU (KU.Ružomberok)</v>
      </c>
      <c r="B868" s="97" t="str">
        <f>DATA!C867&amp;" - "&amp;DATA!B867</f>
        <v>Spevák - sólista - SN3</v>
      </c>
      <c r="C868" s="84">
        <f>SUM(D868:I868)</f>
        <v>0</v>
      </c>
      <c r="D868" s="13">
        <v>0</v>
      </c>
      <c r="E868" s="13">
        <v>0</v>
      </c>
      <c r="F868" s="13">
        <v>0</v>
      </c>
      <c r="G868" s="13">
        <v>0</v>
      </c>
      <c r="H868" s="13">
        <v>0</v>
      </c>
      <c r="I868" s="13">
        <v>0</v>
      </c>
      <c r="J868" s="84">
        <f>SUM(K868:S868)</f>
        <v>0</v>
      </c>
      <c r="K868" s="13">
        <v>0</v>
      </c>
      <c r="L868" s="13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 s="84">
        <f>SUM(U868:AC868)</f>
        <v>12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12</v>
      </c>
      <c r="AA868">
        <v>0</v>
      </c>
      <c r="AB868">
        <v>0</v>
      </c>
      <c r="AC868">
        <v>0</v>
      </c>
      <c r="AD868" s="84">
        <v>0</v>
      </c>
      <c r="AE868" s="89">
        <f>SUM(C868,J868,T868,AD868,)</f>
        <v>12</v>
      </c>
    </row>
    <row r="869">
      <c r="A869" s="61" t="str">
        <f>DATA!A868</f>
        <v>KU (KU.Ružomberok)</v>
      </c>
      <c r="B869" s="97" t="str">
        <f>DATA!C868&amp;" - "&amp;DATA!B868</f>
        <v>Inštrumentalista - SR1</v>
      </c>
      <c r="C869" s="84">
        <f>SUM(D869:I869)</f>
        <v>0</v>
      </c>
      <c r="D869" s="13">
        <v>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  <c r="J869" s="84">
        <f>SUM(K869:S869)</f>
        <v>0</v>
      </c>
      <c r="K869" s="13">
        <v>0</v>
      </c>
      <c r="L869" s="13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 s="84">
        <f>SUM(U869:AC869)</f>
        <v>1.2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1.2</v>
      </c>
      <c r="AB869">
        <v>0</v>
      </c>
      <c r="AC869">
        <v>0</v>
      </c>
      <c r="AD869" s="84">
        <v>0</v>
      </c>
      <c r="AE869" s="89">
        <f>SUM(C869,J869,T869,AD869,)</f>
        <v>1.2</v>
      </c>
    </row>
    <row r="870">
      <c r="A870" s="61" t="str">
        <f>DATA!A869</f>
        <v>KU (KU.Ružomberok)</v>
      </c>
      <c r="B870" s="97" t="str">
        <f>DATA!C869&amp;" - "&amp;DATA!B869</f>
        <v>Inštrumentalista - sólista - SR1</v>
      </c>
      <c r="C870" s="84">
        <f>SUM(D870:I870)</f>
        <v>0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84">
        <f>SUM(K870:S870)</f>
        <v>0</v>
      </c>
      <c r="K870" s="13">
        <v>0</v>
      </c>
      <c r="L870" s="13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 s="84">
        <f>SUM(U870:AC870)</f>
        <v>6.6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6.6</v>
      </c>
      <c r="AB870">
        <v>0</v>
      </c>
      <c r="AC870">
        <v>0</v>
      </c>
      <c r="AD870" s="84">
        <v>0</v>
      </c>
      <c r="AE870" s="89">
        <f>SUM(C870,J870,T870,AD870,)</f>
        <v>6.6</v>
      </c>
    </row>
    <row r="871">
      <c r="A871" s="61" t="str">
        <f>DATA!A870</f>
        <v>KU (KU.Ružomberok)</v>
      </c>
      <c r="B871" s="97" t="str">
        <f>DATA!C870&amp;" - "&amp;DATA!B870</f>
        <v>Inštrumentalista - SR2</v>
      </c>
      <c r="C871" s="84">
        <f>SUM(D871:I871)</f>
        <v>0</v>
      </c>
      <c r="D871" s="13">
        <v>0</v>
      </c>
      <c r="E871" s="13">
        <v>0</v>
      </c>
      <c r="F871" s="13">
        <v>0</v>
      </c>
      <c r="G871" s="13">
        <v>0</v>
      </c>
      <c r="H871" s="13">
        <v>0</v>
      </c>
      <c r="I871" s="13">
        <v>0</v>
      </c>
      <c r="J871" s="84">
        <f>SUM(K871:S871)</f>
        <v>0</v>
      </c>
      <c r="K871" s="13">
        <v>0</v>
      </c>
      <c r="L871" s="13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 s="84">
        <f>SUM(U871:AC871)</f>
        <v>0.8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0.8</v>
      </c>
      <c r="AC871">
        <v>0</v>
      </c>
      <c r="AD871" s="84">
        <v>0</v>
      </c>
      <c r="AE871" s="89">
        <f>SUM(C871,J871,T871,AD871,)</f>
        <v>0.8</v>
      </c>
    </row>
    <row r="872">
      <c r="A872" s="61" t="str">
        <f>DATA!A871</f>
        <v>KU (KU.Ružomberok)</v>
      </c>
      <c r="B872" s="97" t="str">
        <f>DATA!C871&amp;" - "&amp;DATA!B871</f>
        <v>Výtvarník - SR2</v>
      </c>
      <c r="C872" s="84">
        <f>SUM(D872:I872)</f>
        <v>0</v>
      </c>
      <c r="D872" s="13">
        <v>0</v>
      </c>
      <c r="E872" s="13">
        <v>0</v>
      </c>
      <c r="F872" s="13">
        <v>0</v>
      </c>
      <c r="G872" s="13">
        <v>0</v>
      </c>
      <c r="H872" s="13">
        <v>0</v>
      </c>
      <c r="I872" s="13">
        <v>0</v>
      </c>
      <c r="J872" s="84">
        <f>SUM(K872:S872)</f>
        <v>0</v>
      </c>
      <c r="K872" s="13">
        <v>0</v>
      </c>
      <c r="L872" s="13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 s="84">
        <f>SUM(U872:AC872)</f>
        <v>1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1</v>
      </c>
      <c r="AC872">
        <v>0</v>
      </c>
      <c r="AD872" s="84">
        <v>0</v>
      </c>
      <c r="AE872" s="89">
        <f>SUM(C872,J872,T872,AD872,)</f>
        <v>1</v>
      </c>
    </row>
    <row r="873">
      <c r="A873" s="61" t="str">
        <f>DATA!A872</f>
        <v>KU (KU.Ružomberok)</v>
      </c>
      <c r="B873" s="97" t="str">
        <f>DATA!C872&amp;" - "&amp;DATA!B872</f>
        <v>Dirigent - SR3</v>
      </c>
      <c r="C873" s="84">
        <f>SUM(D873:I873)</f>
        <v>0</v>
      </c>
      <c r="D873" s="13">
        <v>0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  <c r="J873" s="84">
        <f>SUM(K873:S873)</f>
        <v>0</v>
      </c>
      <c r="K873" s="13">
        <v>0</v>
      </c>
      <c r="L873" s="1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 s="84">
        <f>SUM(U873:AC873)</f>
        <v>27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27</v>
      </c>
      <c r="AD873" s="84">
        <v>0</v>
      </c>
      <c r="AE873" s="89">
        <f>SUM(C873,J873,T873,AD873,)</f>
        <v>27</v>
      </c>
    </row>
    <row r="874">
      <c r="A874" s="61" t="str">
        <f>DATA!A873</f>
        <v>KU (KU.Ružomberok)</v>
      </c>
      <c r="B874" s="97" t="str">
        <f>DATA!C873&amp;" - "&amp;DATA!B873</f>
        <v>Inštrumentalista - SR3</v>
      </c>
      <c r="C874" s="84">
        <f>SUM(D874:I874)</f>
        <v>0</v>
      </c>
      <c r="D874" s="13">
        <v>0</v>
      </c>
      <c r="E874" s="13">
        <v>0</v>
      </c>
      <c r="F874" s="13">
        <v>0</v>
      </c>
      <c r="G874" s="13">
        <v>0</v>
      </c>
      <c r="H874" s="13">
        <v>0</v>
      </c>
      <c r="I874" s="13">
        <v>0</v>
      </c>
      <c r="J874" s="84">
        <f>SUM(K874:S874)</f>
        <v>0</v>
      </c>
      <c r="K874" s="13">
        <v>0</v>
      </c>
      <c r="L874" s="13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 s="84">
        <f>SUM(U874:AC874)</f>
        <v>13.33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0</v>
      </c>
      <c r="AC874">
        <v>13.33</v>
      </c>
      <c r="AD874" s="84">
        <v>0</v>
      </c>
      <c r="AE874" s="89">
        <f>SUM(C874,J874,T874,AD874,)</f>
        <v>13.33</v>
      </c>
    </row>
    <row r="875">
      <c r="A875" s="61" t="str">
        <f>DATA!A874</f>
        <v>KU (KU.Ružomberok)</v>
      </c>
      <c r="B875" s="97" t="str">
        <f>DATA!C874&amp;" - "&amp;DATA!B874</f>
        <v>Inštrumentalista - sólista - SR3</v>
      </c>
      <c r="C875" s="84">
        <f>SUM(D875:I875)</f>
        <v>0</v>
      </c>
      <c r="D875" s="13">
        <v>0</v>
      </c>
      <c r="E875" s="13">
        <v>0</v>
      </c>
      <c r="F875" s="13">
        <v>0</v>
      </c>
      <c r="G875" s="13">
        <v>0</v>
      </c>
      <c r="H875" s="13">
        <v>0</v>
      </c>
      <c r="I875" s="13">
        <v>0</v>
      </c>
      <c r="J875" s="84">
        <f>SUM(K875:S875)</f>
        <v>0</v>
      </c>
      <c r="K875" s="13">
        <v>0</v>
      </c>
      <c r="L875" s="13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 s="84">
        <f>SUM(U875:AC875)</f>
        <v>35.17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35.17</v>
      </c>
      <c r="AD875" s="84">
        <v>0</v>
      </c>
      <c r="AE875" s="89">
        <f>SUM(C875,J875,T875,AD875,)</f>
        <v>35.17</v>
      </c>
    </row>
    <row r="876">
      <c r="A876" s="61" t="str">
        <f>DATA!A875</f>
        <v>KU (KU.Ružomberok)</v>
      </c>
      <c r="B876" s="97" t="str">
        <f>DATA!C875&amp;" - "&amp;DATA!B875</f>
        <v>Spevák - SR3</v>
      </c>
      <c r="C876" s="84">
        <f>SUM(D876:I876)</f>
        <v>0</v>
      </c>
      <c r="D876" s="13">
        <v>0</v>
      </c>
      <c r="E876" s="13">
        <v>0</v>
      </c>
      <c r="F876" s="13">
        <v>0</v>
      </c>
      <c r="G876" s="13">
        <v>0</v>
      </c>
      <c r="H876" s="13">
        <v>0</v>
      </c>
      <c r="I876" s="13">
        <v>0</v>
      </c>
      <c r="J876" s="84">
        <f>SUM(K876:S876)</f>
        <v>0</v>
      </c>
      <c r="K876" s="13">
        <v>0</v>
      </c>
      <c r="L876" s="13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 s="84">
        <f>SUM(U876:AC876)</f>
        <v>20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20</v>
      </c>
      <c r="AD876" s="84">
        <v>0</v>
      </c>
      <c r="AE876" s="89">
        <f>SUM(C876,J876,T876,AD876,)</f>
        <v>20</v>
      </c>
    </row>
    <row r="877">
      <c r="A877" s="61" t="str">
        <f>DATA!A876</f>
        <v>KU (KU.Ružomberok)</v>
      </c>
      <c r="B877" s="97" t="str">
        <f>DATA!C876&amp;" - "&amp;DATA!B876</f>
        <v>Spevák - sólista - SR3</v>
      </c>
      <c r="C877" s="84">
        <f>SUM(D877:I877)</f>
        <v>0</v>
      </c>
      <c r="D877" s="13">
        <v>0</v>
      </c>
      <c r="E877" s="13">
        <v>0</v>
      </c>
      <c r="F877" s="13">
        <v>0</v>
      </c>
      <c r="G877" s="13">
        <v>0</v>
      </c>
      <c r="H877" s="13">
        <v>0</v>
      </c>
      <c r="I877" s="13">
        <v>0</v>
      </c>
      <c r="J877" s="84">
        <f>SUM(K877:S877)</f>
        <v>0</v>
      </c>
      <c r="K877" s="13">
        <v>0</v>
      </c>
      <c r="L877" s="13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 s="84">
        <f>SUM(U877:AC877)</f>
        <v>14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14</v>
      </c>
      <c r="AD877" s="84">
        <v>0</v>
      </c>
      <c r="AE877" s="89">
        <f>SUM(C877,J877,T877,AD877,)</f>
        <v>14</v>
      </c>
    </row>
    <row r="878">
      <c r="A878" s="61" t="str">
        <f>DATA!A877</f>
        <v>KU (KU.Ružomberok)</v>
      </c>
      <c r="B878" s="97" t="str">
        <f>DATA!C877&amp;" - "&amp;DATA!B877</f>
        <v>Výtvarník - SR3</v>
      </c>
      <c r="C878" s="84">
        <f>SUM(D878:I878)</f>
        <v>0</v>
      </c>
      <c r="D878" s="13">
        <v>0</v>
      </c>
      <c r="E878" s="13">
        <v>0</v>
      </c>
      <c r="F878" s="13">
        <v>0</v>
      </c>
      <c r="G878" s="13">
        <v>0</v>
      </c>
      <c r="H878" s="13">
        <v>0</v>
      </c>
      <c r="I878" s="13">
        <v>0</v>
      </c>
      <c r="J878" s="84">
        <f>SUM(K878:S878)</f>
        <v>0</v>
      </c>
      <c r="K878" s="13">
        <v>0</v>
      </c>
      <c r="L878" s="13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 s="84">
        <f>SUM(U878:AC878)</f>
        <v>2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2</v>
      </c>
      <c r="AD878" s="84">
        <v>0</v>
      </c>
      <c r="AE878" s="89">
        <f>SUM(C878,J878,T878,AD878,)</f>
        <v>2</v>
      </c>
    </row>
    <row r="879">
      <c r="A879" s="61" t="str">
        <f>DATA!A878</f>
        <v>KU (KU.Ružomberok)</v>
      </c>
      <c r="B879" s="97" t="str">
        <f>DATA!C878&amp;" - "&amp;DATA!B878</f>
        <v>Zbormajster - SR3</v>
      </c>
      <c r="C879" s="84">
        <f>SUM(D879:I879)</f>
        <v>0</v>
      </c>
      <c r="D879" s="13">
        <v>0</v>
      </c>
      <c r="E879" s="13">
        <v>0</v>
      </c>
      <c r="F879" s="13">
        <v>0</v>
      </c>
      <c r="G879" s="13">
        <v>0</v>
      </c>
      <c r="H879" s="13">
        <v>0</v>
      </c>
      <c r="I879" s="13">
        <v>0</v>
      </c>
      <c r="J879" s="84">
        <f>SUM(K879:S879)</f>
        <v>0</v>
      </c>
      <c r="K879" s="13">
        <v>0</v>
      </c>
      <c r="L879" s="13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 s="84">
        <f>SUM(U879:AC879)</f>
        <v>6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6</v>
      </c>
      <c r="AD879" s="84">
        <v>0</v>
      </c>
      <c r="AE879" s="89">
        <f>SUM(C879,J879,T879,AD879,)</f>
        <v>6</v>
      </c>
    </row>
    <row r="880">
      <c r="A880" s="61" t="str">
        <f>DATA!A879</f>
        <v>KU (KU.Ružomberok)</v>
      </c>
      <c r="B880" s="97" t="str">
        <f>DATA!C879&amp;" - "&amp;DATA!B879</f>
        <v>Výtvarník - ZN1</v>
      </c>
      <c r="C880" s="84">
        <f>SUM(D880:I880)</f>
        <v>0</v>
      </c>
      <c r="D880" s="13">
        <v>0</v>
      </c>
      <c r="E880" s="13">
        <v>0</v>
      </c>
      <c r="F880" s="13">
        <v>0</v>
      </c>
      <c r="G880" s="13">
        <v>0</v>
      </c>
      <c r="H880" s="13">
        <v>0</v>
      </c>
      <c r="I880" s="13">
        <v>0</v>
      </c>
      <c r="J880" s="84">
        <f>SUM(K880:S880)</f>
        <v>1</v>
      </c>
      <c r="K880" s="13">
        <v>0</v>
      </c>
      <c r="L880" s="13">
        <v>0</v>
      </c>
      <c r="M880">
        <v>0</v>
      </c>
      <c r="N880">
        <v>1</v>
      </c>
      <c r="O880">
        <v>0</v>
      </c>
      <c r="P880">
        <v>0</v>
      </c>
      <c r="Q880">
        <v>0</v>
      </c>
      <c r="R880">
        <v>0</v>
      </c>
      <c r="S880">
        <v>0</v>
      </c>
      <c r="T880" s="84">
        <f>SUM(U880:AC880)</f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 s="84">
        <v>0</v>
      </c>
      <c r="AE880" s="89">
        <f>SUM(C880,J880,T880,AD880,)</f>
        <v>1</v>
      </c>
    </row>
    <row r="881">
      <c r="A881" s="61" t="str">
        <f>DATA!A880</f>
        <v>STU v Bratislave (STUBA)</v>
      </c>
      <c r="B881" s="97" t="str">
        <f>DATA!C880&amp;" - "&amp;DATA!B880</f>
        <v>Autor 3D modelov - EM1</v>
      </c>
      <c r="C881" s="84">
        <f>SUM(D881:I881)</f>
        <v>1</v>
      </c>
      <c r="D881" s="13">
        <v>1</v>
      </c>
      <c r="E881" s="13">
        <v>0</v>
      </c>
      <c r="F881" s="13">
        <v>0</v>
      </c>
      <c r="G881" s="13">
        <v>0</v>
      </c>
      <c r="H881" s="13">
        <v>0</v>
      </c>
      <c r="I881" s="13">
        <v>0</v>
      </c>
      <c r="J881" s="84">
        <f>SUM(K881:S881)</f>
        <v>0</v>
      </c>
      <c r="K881" s="13">
        <v>0</v>
      </c>
      <c r="L881" s="13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 s="84">
        <f>SUM(U881:AC881)</f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 s="84">
        <v>0</v>
      </c>
      <c r="AE881" s="89">
        <f>SUM(C881,J881,T881,AD881,)</f>
        <v>1</v>
      </c>
    </row>
    <row r="882">
      <c r="A882" s="61" t="str">
        <f>DATA!A881</f>
        <v>STU v Bratislave (STUBA)</v>
      </c>
      <c r="B882" s="97" t="str">
        <f>DATA!C881&amp;" - "&amp;DATA!B881</f>
        <v>Dizajnér - EM1</v>
      </c>
      <c r="C882" s="84">
        <f>SUM(D882:I882)</f>
        <v>0.5</v>
      </c>
      <c r="D882" s="13">
        <v>0.5</v>
      </c>
      <c r="E882" s="13">
        <v>0</v>
      </c>
      <c r="F882" s="13">
        <v>0</v>
      </c>
      <c r="G882" s="13">
        <v>0</v>
      </c>
      <c r="H882" s="13">
        <v>0</v>
      </c>
      <c r="I882" s="13">
        <v>0</v>
      </c>
      <c r="J882" s="84">
        <f>SUM(K882:S882)</f>
        <v>0</v>
      </c>
      <c r="K882" s="13">
        <v>0</v>
      </c>
      <c r="L882" s="13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 s="84">
        <f>SUM(U882:AC882)</f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 s="84">
        <v>0</v>
      </c>
      <c r="AE882" s="89">
        <f>SUM(C882,J882,T882,AD882,)</f>
        <v>0.5</v>
      </c>
    </row>
    <row r="883">
      <c r="A883" s="61" t="str">
        <f>DATA!A882</f>
        <v>STU v Bratislave (STUBA)</v>
      </c>
      <c r="B883" s="97" t="str">
        <f>DATA!C882&amp;" - "&amp;DATA!B882</f>
        <v>Režisér - EM1</v>
      </c>
      <c r="C883" s="84">
        <f>SUM(D883:I883)</f>
        <v>1</v>
      </c>
      <c r="D883" s="13">
        <v>1</v>
      </c>
      <c r="E883" s="13">
        <v>0</v>
      </c>
      <c r="F883" s="13">
        <v>0</v>
      </c>
      <c r="G883" s="13">
        <v>0</v>
      </c>
      <c r="H883" s="13">
        <v>0</v>
      </c>
      <c r="I883" s="13">
        <v>0</v>
      </c>
      <c r="J883" s="84">
        <f>SUM(K883:S883)</f>
        <v>0</v>
      </c>
      <c r="K883" s="13">
        <v>0</v>
      </c>
      <c r="L883" s="1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 s="84">
        <f>SUM(U883:AC883)</f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 s="84">
        <v>0</v>
      </c>
      <c r="AE883" s="89">
        <f>SUM(C883,J883,T883,AD883,)</f>
        <v>1</v>
      </c>
    </row>
    <row r="884">
      <c r="A884" s="61" t="str">
        <f>DATA!A883</f>
        <v>STU v Bratislave (STUBA)</v>
      </c>
      <c r="B884" s="97" t="str">
        <f>DATA!C883&amp;" - "&amp;DATA!B883</f>
        <v>Scénograf - EM1</v>
      </c>
      <c r="C884" s="84">
        <f>SUM(D884:I884)</f>
        <v>2</v>
      </c>
      <c r="D884" s="13">
        <v>2</v>
      </c>
      <c r="E884" s="13">
        <v>0</v>
      </c>
      <c r="F884" s="13">
        <v>0</v>
      </c>
      <c r="G884" s="13">
        <v>0</v>
      </c>
      <c r="H884" s="13">
        <v>0</v>
      </c>
      <c r="I884" s="13">
        <v>0</v>
      </c>
      <c r="J884" s="84">
        <f>SUM(K884:S884)</f>
        <v>0</v>
      </c>
      <c r="K884" s="13">
        <v>0</v>
      </c>
      <c r="L884" s="13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 s="84">
        <f>SUM(U884:AC884)</f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 s="84">
        <v>0</v>
      </c>
      <c r="AE884" s="89">
        <f>SUM(C884,J884,T884,AD884,)</f>
        <v>2</v>
      </c>
    </row>
    <row r="885">
      <c r="A885" s="61" t="str">
        <f>DATA!A884</f>
        <v>STU v Bratislave (STUBA)</v>
      </c>
      <c r="B885" s="97" t="str">
        <f>DATA!C884&amp;" - "&amp;DATA!B884</f>
        <v>Výtvarník - EM1</v>
      </c>
      <c r="C885" s="84">
        <f>SUM(D885:I885)</f>
        <v>2.7</v>
      </c>
      <c r="D885" s="13">
        <v>2.7</v>
      </c>
      <c r="E885" s="13">
        <v>0</v>
      </c>
      <c r="F885" s="13">
        <v>0</v>
      </c>
      <c r="G885" s="13">
        <v>0</v>
      </c>
      <c r="H885" s="13">
        <v>0</v>
      </c>
      <c r="I885" s="13">
        <v>0</v>
      </c>
      <c r="J885" s="84">
        <f>SUM(K885:S885)</f>
        <v>0</v>
      </c>
      <c r="K885" s="13">
        <v>0</v>
      </c>
      <c r="L885" s="13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 s="84">
        <f>SUM(U885:AC885)</f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 s="84">
        <v>0</v>
      </c>
      <c r="AE885" s="89">
        <f>SUM(C885,J885,T885,AD885,)</f>
        <v>2.7</v>
      </c>
    </row>
    <row r="886">
      <c r="A886" s="61" t="str">
        <f>DATA!A885</f>
        <v>STU v Bratislave (STUBA)</v>
      </c>
      <c r="B886" s="97" t="str">
        <f>DATA!C885&amp;" - "&amp;DATA!B885</f>
        <v>Dizajnér - EM2</v>
      </c>
      <c r="C886" s="84">
        <f>SUM(D886:I886)</f>
        <v>1</v>
      </c>
      <c r="D886" s="13">
        <v>0</v>
      </c>
      <c r="E886" s="13">
        <v>1</v>
      </c>
      <c r="F886" s="13">
        <v>0</v>
      </c>
      <c r="G886" s="13">
        <v>0</v>
      </c>
      <c r="H886" s="13">
        <v>0</v>
      </c>
      <c r="I886" s="13">
        <v>0</v>
      </c>
      <c r="J886" s="84">
        <f>SUM(K886:S886)</f>
        <v>0</v>
      </c>
      <c r="K886" s="13">
        <v>0</v>
      </c>
      <c r="L886" s="13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 s="84">
        <f>SUM(U886:AC886)</f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 s="84">
        <v>0</v>
      </c>
      <c r="AE886" s="89">
        <f>SUM(C886,J886,T886,AD886,)</f>
        <v>1</v>
      </c>
    </row>
    <row r="887">
      <c r="A887" s="61" t="str">
        <f>DATA!A886</f>
        <v>STU v Bratislave (STUBA)</v>
      </c>
      <c r="B887" s="97" t="str">
        <f>DATA!C886&amp;" - "&amp;DATA!B886</f>
        <v>Dizajnér - EM3</v>
      </c>
      <c r="C887" s="84">
        <f>SUM(D887:I887)</f>
        <v>2</v>
      </c>
      <c r="D887" s="13">
        <v>0</v>
      </c>
      <c r="E887" s="13">
        <v>0</v>
      </c>
      <c r="F887" s="13">
        <v>2</v>
      </c>
      <c r="G887" s="13">
        <v>0</v>
      </c>
      <c r="H887" s="13">
        <v>0</v>
      </c>
      <c r="I887" s="13">
        <v>0</v>
      </c>
      <c r="J887" s="84">
        <f>SUM(K887:S887)</f>
        <v>0</v>
      </c>
      <c r="K887" s="13">
        <v>0</v>
      </c>
      <c r="L887" s="13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 s="84">
        <f>SUM(U887:AC887)</f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 s="84">
        <v>0</v>
      </c>
      <c r="AE887" s="89">
        <f>SUM(C887,J887,T887,AD887,)</f>
        <v>2</v>
      </c>
    </row>
    <row r="888">
      <c r="A888" s="61" t="str">
        <f>DATA!A887</f>
        <v>STU v Bratislave (STUBA)</v>
      </c>
      <c r="B888" s="97" t="str">
        <f>DATA!C887&amp;" - "&amp;DATA!B887</f>
        <v>Herec - EN1</v>
      </c>
      <c r="C888" s="84">
        <f>SUM(D888:I888)</f>
        <v>0.33334</v>
      </c>
      <c r="D888" s="13">
        <v>0</v>
      </c>
      <c r="E888" s="13">
        <v>0</v>
      </c>
      <c r="F888" s="13">
        <v>0</v>
      </c>
      <c r="G888" s="13">
        <v>0.33334</v>
      </c>
      <c r="H888" s="13">
        <v>0</v>
      </c>
      <c r="I888" s="13">
        <v>0</v>
      </c>
      <c r="J888" s="84">
        <f>SUM(K888:S888)</f>
        <v>0</v>
      </c>
      <c r="K888" s="13">
        <v>0</v>
      </c>
      <c r="L888" s="13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 s="84">
        <f>SUM(U888:AC888)</f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 s="84">
        <v>0</v>
      </c>
      <c r="AE888" s="89">
        <f>SUM(C888,J888,T888,AD888,)</f>
        <v>0.33334</v>
      </c>
    </row>
    <row r="889">
      <c r="A889" s="61" t="str">
        <f>DATA!A888</f>
        <v>STU v Bratislave (STUBA)</v>
      </c>
      <c r="B889" s="97" t="str">
        <f>DATA!C888&amp;" - "&amp;DATA!B888</f>
        <v>Scénograf - EN1</v>
      </c>
      <c r="C889" s="84">
        <f>SUM(D889:I889)</f>
        <v>1</v>
      </c>
      <c r="D889" s="13">
        <v>0</v>
      </c>
      <c r="E889" s="13">
        <v>0</v>
      </c>
      <c r="F889" s="13">
        <v>0</v>
      </c>
      <c r="G889" s="13">
        <v>1</v>
      </c>
      <c r="H889" s="13">
        <v>0</v>
      </c>
      <c r="I889" s="13">
        <v>0</v>
      </c>
      <c r="J889" s="84">
        <f>SUM(K889:S889)</f>
        <v>0</v>
      </c>
      <c r="K889" s="13">
        <v>0</v>
      </c>
      <c r="L889" s="13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 s="84">
        <f>SUM(U889:AC889)</f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 s="84">
        <v>0</v>
      </c>
      <c r="AE889" s="89">
        <f>SUM(C889,J889,T889,AD889,)</f>
        <v>1</v>
      </c>
    </row>
    <row r="890">
      <c r="A890" s="61" t="str">
        <f>DATA!A889</f>
        <v>STU v Bratislave (STUBA)</v>
      </c>
      <c r="B890" s="97" t="str">
        <f>DATA!C889&amp;" - "&amp;DATA!B889</f>
        <v>Architekt - I</v>
      </c>
      <c r="C890" s="84">
        <f>SUM(D890:I890)</f>
        <v>0</v>
      </c>
      <c r="D890" s="13">
        <v>0</v>
      </c>
      <c r="E890" s="13">
        <v>0</v>
      </c>
      <c r="F890" s="13">
        <v>0</v>
      </c>
      <c r="G890" s="13">
        <v>0</v>
      </c>
      <c r="H890" s="13">
        <v>0</v>
      </c>
      <c r="I890" s="13">
        <v>0</v>
      </c>
      <c r="J890" s="84">
        <f>SUM(K890:S890)</f>
        <v>0</v>
      </c>
      <c r="K890" s="13">
        <v>0</v>
      </c>
      <c r="L890" s="13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 s="84">
        <f>SUM(U890:AC890)</f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 s="84">
        <v>0.33</v>
      </c>
      <c r="AE890" s="89">
        <f>SUM(C890,J890,T890,AD890,)</f>
        <v>0.33</v>
      </c>
    </row>
    <row r="891">
      <c r="A891" s="61" t="str">
        <f>DATA!A890</f>
        <v>STU v Bratislave (STUBA)</v>
      </c>
      <c r="B891" s="97" t="str">
        <f>DATA!C890&amp;" - "&amp;DATA!B890</f>
        <v>Architekt - SM1</v>
      </c>
      <c r="C891" s="84">
        <f>SUM(D891:I891)</f>
        <v>0</v>
      </c>
      <c r="D891" s="13">
        <v>0</v>
      </c>
      <c r="E891" s="13">
        <v>0</v>
      </c>
      <c r="F891" s="13">
        <v>0</v>
      </c>
      <c r="G891" s="13">
        <v>0</v>
      </c>
      <c r="H891" s="13">
        <v>0</v>
      </c>
      <c r="I891" s="13">
        <v>0</v>
      </c>
      <c r="J891" s="84">
        <f>SUM(K891:S891)</f>
        <v>0</v>
      </c>
      <c r="K891" s="13">
        <v>0</v>
      </c>
      <c r="L891" s="13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 s="84">
        <f>SUM(U891:AC891)</f>
        <v>4.34334</v>
      </c>
      <c r="U891">
        <v>4.34334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 s="84">
        <v>0</v>
      </c>
      <c r="AE891" s="89">
        <f>SUM(C891,J891,T891,AD891,)</f>
        <v>4.34334</v>
      </c>
    </row>
    <row r="892">
      <c r="A892" s="61" t="str">
        <f>DATA!A891</f>
        <v>STU v Bratislave (STUBA)</v>
      </c>
      <c r="B892" s="97" t="str">
        <f>DATA!C891&amp;" - "&amp;DATA!B891</f>
        <v>Dizajnér - SM1</v>
      </c>
      <c r="C892" s="84">
        <f>SUM(D892:I892)</f>
        <v>0</v>
      </c>
      <c r="D892" s="13">
        <v>0</v>
      </c>
      <c r="E892" s="13">
        <v>0</v>
      </c>
      <c r="F892" s="13">
        <v>0</v>
      </c>
      <c r="G892" s="13">
        <v>0</v>
      </c>
      <c r="H892" s="13">
        <v>0</v>
      </c>
      <c r="I892" s="13">
        <v>0</v>
      </c>
      <c r="J892" s="84">
        <f>SUM(K892:S892)</f>
        <v>0</v>
      </c>
      <c r="K892" s="13">
        <v>0</v>
      </c>
      <c r="L892" s="13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 s="84">
        <f>SUM(U892:AC892)</f>
        <v>1.4</v>
      </c>
      <c r="U892">
        <v>1.4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 s="84">
        <v>0</v>
      </c>
      <c r="AE892" s="89">
        <f>SUM(C892,J892,T892,AD892,)</f>
        <v>1.4</v>
      </c>
    </row>
    <row r="893">
      <c r="A893" s="61" t="str">
        <f>DATA!A892</f>
        <v>STU v Bratislave (STUBA)</v>
      </c>
      <c r="B893" s="97" t="str">
        <f>DATA!C892&amp;" - "&amp;DATA!B892</f>
        <v>Scénograf - SM1</v>
      </c>
      <c r="C893" s="84">
        <f>SUM(D893:I893)</f>
        <v>0</v>
      </c>
      <c r="D893" s="13">
        <v>0</v>
      </c>
      <c r="E893" s="13">
        <v>0</v>
      </c>
      <c r="F893" s="13">
        <v>0</v>
      </c>
      <c r="G893" s="13">
        <v>0</v>
      </c>
      <c r="H893" s="13">
        <v>0</v>
      </c>
      <c r="I893" s="13">
        <v>0</v>
      </c>
      <c r="J893" s="84">
        <f>SUM(K893:S893)</f>
        <v>0</v>
      </c>
      <c r="K893" s="13">
        <v>0</v>
      </c>
      <c r="L893" s="1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 s="84">
        <f>SUM(U893:AC893)</f>
        <v>2</v>
      </c>
      <c r="U893">
        <v>2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 s="84">
        <v>0</v>
      </c>
      <c r="AE893" s="89">
        <f>SUM(C893,J893,T893,AD893,)</f>
        <v>2</v>
      </c>
    </row>
    <row r="894">
      <c r="A894" s="61" t="str">
        <f>DATA!A893</f>
        <v>STU v Bratislave (STUBA)</v>
      </c>
      <c r="B894" s="97" t="str">
        <f>DATA!C893&amp;" - "&amp;DATA!B893</f>
        <v>Výtvarník - SM1</v>
      </c>
      <c r="C894" s="84">
        <f>SUM(D894:I894)</f>
        <v>0</v>
      </c>
      <c r="D894" s="13">
        <v>0</v>
      </c>
      <c r="E894" s="13">
        <v>0</v>
      </c>
      <c r="F894" s="13">
        <v>0</v>
      </c>
      <c r="G894" s="13">
        <v>0</v>
      </c>
      <c r="H894" s="13">
        <v>0</v>
      </c>
      <c r="I894" s="13">
        <v>0</v>
      </c>
      <c r="J894" s="84">
        <f>SUM(K894:S894)</f>
        <v>0</v>
      </c>
      <c r="K894" s="13">
        <v>0</v>
      </c>
      <c r="L894" s="13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 s="84">
        <f>SUM(U894:AC894)</f>
        <v>9.9</v>
      </c>
      <c r="U894">
        <v>9.9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 s="84">
        <v>0</v>
      </c>
      <c r="AE894" s="89">
        <f>SUM(C894,J894,T894,AD894,)</f>
        <v>9.9</v>
      </c>
    </row>
    <row r="895">
      <c r="A895" s="61" t="str">
        <f>DATA!A894</f>
        <v>STU v Bratislave (STUBA)</v>
      </c>
      <c r="B895" s="97" t="str">
        <f>DATA!C894&amp;" - "&amp;DATA!B894</f>
        <v>Architekt - SM2</v>
      </c>
      <c r="C895" s="84">
        <f>SUM(D895:I895)</f>
        <v>0</v>
      </c>
      <c r="D895" s="13">
        <v>0</v>
      </c>
      <c r="E895" s="13">
        <v>0</v>
      </c>
      <c r="F895" s="13">
        <v>0</v>
      </c>
      <c r="G895" s="13">
        <v>0</v>
      </c>
      <c r="H895" s="13">
        <v>0</v>
      </c>
      <c r="I895" s="13">
        <v>0</v>
      </c>
      <c r="J895" s="84">
        <f>SUM(K895:S895)</f>
        <v>0</v>
      </c>
      <c r="K895" s="13">
        <v>0</v>
      </c>
      <c r="L895" s="13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 s="84">
        <f>SUM(U895:AC895)</f>
        <v>12.92</v>
      </c>
      <c r="U895">
        <v>0</v>
      </c>
      <c r="V895">
        <v>12.92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 s="84">
        <v>0</v>
      </c>
      <c r="AE895" s="89">
        <f>SUM(C895,J895,T895,AD895,)</f>
        <v>12.92</v>
      </c>
    </row>
    <row r="896">
      <c r="A896" s="61" t="str">
        <f>DATA!A895</f>
        <v>STU v Bratislave (STUBA)</v>
      </c>
      <c r="B896" s="97" t="str">
        <f>DATA!C895&amp;" - "&amp;DATA!B895</f>
        <v>Architekt - SM3</v>
      </c>
      <c r="C896" s="84">
        <f>SUM(D896:I896)</f>
        <v>0</v>
      </c>
      <c r="D896" s="13">
        <v>0</v>
      </c>
      <c r="E896" s="13">
        <v>0</v>
      </c>
      <c r="F896" s="13">
        <v>0</v>
      </c>
      <c r="G896" s="13">
        <v>0</v>
      </c>
      <c r="H896" s="13">
        <v>0</v>
      </c>
      <c r="I896" s="13">
        <v>0</v>
      </c>
      <c r="J896" s="84">
        <f>SUM(K896:S896)</f>
        <v>0</v>
      </c>
      <c r="K896" s="13">
        <v>0</v>
      </c>
      <c r="L896" s="13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 s="84">
        <f>SUM(U896:AC896)</f>
        <v>5.27</v>
      </c>
      <c r="U896">
        <v>0</v>
      </c>
      <c r="V896">
        <v>0</v>
      </c>
      <c r="W896">
        <v>5.27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 s="84">
        <v>0</v>
      </c>
      <c r="AE896" s="89">
        <f>SUM(C896,J896,T896,AD896,)</f>
        <v>5.27</v>
      </c>
    </row>
    <row r="897">
      <c r="A897" s="61" t="str">
        <f>DATA!A896</f>
        <v>STU v Bratislave (STUBA)</v>
      </c>
      <c r="B897" s="97" t="str">
        <f>DATA!C896&amp;" - "&amp;DATA!B896</f>
        <v>Dizajnér - SM3</v>
      </c>
      <c r="C897" s="84">
        <f>SUM(D897:I897)</f>
        <v>0</v>
      </c>
      <c r="D897" s="13">
        <v>0</v>
      </c>
      <c r="E897" s="13">
        <v>0</v>
      </c>
      <c r="F897" s="13">
        <v>0</v>
      </c>
      <c r="G897" s="13">
        <v>0</v>
      </c>
      <c r="H897" s="13">
        <v>0</v>
      </c>
      <c r="I897" s="13">
        <v>0</v>
      </c>
      <c r="J897" s="84">
        <f>SUM(K897:S897)</f>
        <v>0</v>
      </c>
      <c r="K897" s="13">
        <v>0</v>
      </c>
      <c r="L897" s="13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 s="84">
        <f>SUM(U897:AC897)</f>
        <v>6.6</v>
      </c>
      <c r="U897">
        <v>0</v>
      </c>
      <c r="V897">
        <v>0</v>
      </c>
      <c r="W897">
        <v>6.6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 s="84">
        <v>0</v>
      </c>
      <c r="AE897" s="89">
        <f>SUM(C897,J897,T897,AD897,)</f>
        <v>6.6</v>
      </c>
    </row>
    <row r="898">
      <c r="A898" s="61" t="str">
        <f>DATA!A897</f>
        <v>STU v Bratislave (STUBA)</v>
      </c>
      <c r="B898" s="97" t="str">
        <f>DATA!C897&amp;" - "&amp;DATA!B897</f>
        <v>Kurátor výstavy - SM3</v>
      </c>
      <c r="C898" s="84">
        <f>SUM(D898:I898)</f>
        <v>0</v>
      </c>
      <c r="D898" s="13">
        <v>0</v>
      </c>
      <c r="E898" s="13">
        <v>0</v>
      </c>
      <c r="F898" s="13">
        <v>0</v>
      </c>
      <c r="G898" s="13">
        <v>0</v>
      </c>
      <c r="H898" s="13">
        <v>0</v>
      </c>
      <c r="I898" s="13">
        <v>0</v>
      </c>
      <c r="J898" s="84">
        <f>SUM(K898:S898)</f>
        <v>0</v>
      </c>
      <c r="K898" s="13">
        <v>0</v>
      </c>
      <c r="L898" s="13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 s="84">
        <f>SUM(U898:AC898)</f>
        <v>6.5</v>
      </c>
      <c r="U898">
        <v>0</v>
      </c>
      <c r="V898">
        <v>0</v>
      </c>
      <c r="W898">
        <v>6.5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 s="84">
        <v>0</v>
      </c>
      <c r="AE898" s="89">
        <f>SUM(C898,J898,T898,AD898,)</f>
        <v>6.5</v>
      </c>
    </row>
    <row r="899">
      <c r="A899" s="61" t="str">
        <f>DATA!A898</f>
        <v>STU v Bratislave (STUBA)</v>
      </c>
      <c r="B899" s="97" t="str">
        <f>DATA!C898&amp;" - "&amp;DATA!B898</f>
        <v>Výtvarník - SM3</v>
      </c>
      <c r="C899" s="84">
        <f>SUM(D899:I899)</f>
        <v>0</v>
      </c>
      <c r="D899" s="13">
        <v>0</v>
      </c>
      <c r="E899" s="13">
        <v>0</v>
      </c>
      <c r="F899" s="13">
        <v>0</v>
      </c>
      <c r="G899" s="13">
        <v>0</v>
      </c>
      <c r="H899" s="13">
        <v>0</v>
      </c>
      <c r="I899" s="13">
        <v>0</v>
      </c>
      <c r="J899" s="84">
        <f>SUM(K899:S899)</f>
        <v>0</v>
      </c>
      <c r="K899" s="13">
        <v>0</v>
      </c>
      <c r="L899" s="13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 s="84">
        <f>SUM(U899:AC899)</f>
        <v>6</v>
      </c>
      <c r="U899">
        <v>0</v>
      </c>
      <c r="V899">
        <v>0</v>
      </c>
      <c r="W899">
        <v>6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 s="84">
        <v>0</v>
      </c>
      <c r="AE899" s="89">
        <f>SUM(C899,J899,T899,AD899,)</f>
        <v>6</v>
      </c>
    </row>
    <row r="900">
      <c r="A900" s="61" t="str">
        <f>DATA!A899</f>
        <v>STU v Bratislave (STUBA)</v>
      </c>
      <c r="B900" s="97" t="str">
        <f>DATA!C899&amp;" - "&amp;DATA!B899</f>
        <v>Architekt - SN1</v>
      </c>
      <c r="C900" s="84">
        <f>SUM(D900:I900)</f>
        <v>0</v>
      </c>
      <c r="D900" s="13">
        <v>0</v>
      </c>
      <c r="E900" s="13">
        <v>0</v>
      </c>
      <c r="F900" s="13">
        <v>0</v>
      </c>
      <c r="G900" s="13">
        <v>0</v>
      </c>
      <c r="H900" s="13">
        <v>0</v>
      </c>
      <c r="I900" s="13">
        <v>0</v>
      </c>
      <c r="J900" s="84">
        <f>SUM(K900:S900)</f>
        <v>0</v>
      </c>
      <c r="K900" s="13">
        <v>0</v>
      </c>
      <c r="L900" s="13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 s="84">
        <f>SUM(U900:AC900)</f>
        <v>7.04</v>
      </c>
      <c r="U900">
        <v>0</v>
      </c>
      <c r="V900">
        <v>0</v>
      </c>
      <c r="W900">
        <v>0</v>
      </c>
      <c r="X900">
        <v>7.04</v>
      </c>
      <c r="Y900">
        <v>0</v>
      </c>
      <c r="Z900">
        <v>0</v>
      </c>
      <c r="AA900">
        <v>0</v>
      </c>
      <c r="AB900">
        <v>0</v>
      </c>
      <c r="AC900">
        <v>0</v>
      </c>
      <c r="AD900" s="84">
        <v>0</v>
      </c>
      <c r="AE900" s="89">
        <f>SUM(C900,J900,T900,AD900,)</f>
        <v>7.04</v>
      </c>
    </row>
    <row r="901">
      <c r="A901" s="61" t="str">
        <f>DATA!A900</f>
        <v>STU v Bratislave (STUBA)</v>
      </c>
      <c r="B901" s="97" t="str">
        <f>DATA!C900&amp;" - "&amp;DATA!B900</f>
        <v>Autor konceptu - SN1</v>
      </c>
      <c r="C901" s="84">
        <f>SUM(D901:I901)</f>
        <v>0</v>
      </c>
      <c r="D901" s="13">
        <v>0</v>
      </c>
      <c r="E901" s="13">
        <v>0</v>
      </c>
      <c r="F901" s="13">
        <v>0</v>
      </c>
      <c r="G901" s="13">
        <v>0</v>
      </c>
      <c r="H901" s="13">
        <v>0</v>
      </c>
      <c r="I901" s="13">
        <v>0</v>
      </c>
      <c r="J901" s="84">
        <f>SUM(K901:S901)</f>
        <v>0</v>
      </c>
      <c r="K901" s="13">
        <v>0</v>
      </c>
      <c r="L901" s="13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 s="84">
        <f>SUM(U901:AC901)</f>
        <v>1</v>
      </c>
      <c r="U901">
        <v>0</v>
      </c>
      <c r="V901">
        <v>0</v>
      </c>
      <c r="W901">
        <v>0</v>
      </c>
      <c r="X901">
        <v>1</v>
      </c>
      <c r="Y901">
        <v>0</v>
      </c>
      <c r="Z901">
        <v>0</v>
      </c>
      <c r="AA901">
        <v>0</v>
      </c>
      <c r="AB901">
        <v>0</v>
      </c>
      <c r="AC901">
        <v>0</v>
      </c>
      <c r="AD901" s="84">
        <v>0</v>
      </c>
      <c r="AE901" s="89">
        <f>SUM(C901,J901,T901,AD901,)</f>
        <v>1</v>
      </c>
    </row>
    <row r="902">
      <c r="A902" s="61" t="str">
        <f>DATA!A901</f>
        <v>STU v Bratislave (STUBA)</v>
      </c>
      <c r="B902" s="97" t="str">
        <f>DATA!C901&amp;" - "&amp;DATA!B901</f>
        <v>Dizajnér - SN1</v>
      </c>
      <c r="C902" s="84">
        <f>SUM(D902:I902)</f>
        <v>0</v>
      </c>
      <c r="D902" s="13">
        <v>0</v>
      </c>
      <c r="E902" s="13">
        <v>0</v>
      </c>
      <c r="F902" s="13">
        <v>0</v>
      </c>
      <c r="G902" s="13">
        <v>0</v>
      </c>
      <c r="H902" s="13">
        <v>0</v>
      </c>
      <c r="I902" s="13">
        <v>0</v>
      </c>
      <c r="J902" s="84">
        <f>SUM(K902:S902)</f>
        <v>0</v>
      </c>
      <c r="K902" s="13">
        <v>0</v>
      </c>
      <c r="L902" s="13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 s="84">
        <f>SUM(U902:AC902)</f>
        <v>6.66668</v>
      </c>
      <c r="U902">
        <v>0</v>
      </c>
      <c r="V902">
        <v>0</v>
      </c>
      <c r="W902">
        <v>0</v>
      </c>
      <c r="X902">
        <v>6.66668</v>
      </c>
      <c r="Y902">
        <v>0</v>
      </c>
      <c r="Z902">
        <v>0</v>
      </c>
      <c r="AA902">
        <v>0</v>
      </c>
      <c r="AB902">
        <v>0</v>
      </c>
      <c r="AC902">
        <v>0</v>
      </c>
      <c r="AD902" s="84">
        <v>0</v>
      </c>
      <c r="AE902" s="89">
        <f>SUM(C902,J902,T902,AD902,)</f>
        <v>6.66668</v>
      </c>
    </row>
    <row r="903">
      <c r="A903" s="61" t="str">
        <f>DATA!A902</f>
        <v>STU v Bratislave (STUBA)</v>
      </c>
      <c r="B903" s="97" t="str">
        <f>DATA!C902&amp;" - "&amp;DATA!B902</f>
        <v>Performer - SN1</v>
      </c>
      <c r="C903" s="84">
        <f>SUM(D903:I903)</f>
        <v>0</v>
      </c>
      <c r="D903" s="13">
        <v>0</v>
      </c>
      <c r="E903" s="13">
        <v>0</v>
      </c>
      <c r="F903" s="13">
        <v>0</v>
      </c>
      <c r="G903" s="13">
        <v>0</v>
      </c>
      <c r="H903" s="13">
        <v>0</v>
      </c>
      <c r="I903" s="13">
        <v>0</v>
      </c>
      <c r="J903" s="84">
        <f>SUM(K903:S903)</f>
        <v>0</v>
      </c>
      <c r="K903" s="13">
        <v>0</v>
      </c>
      <c r="L903" s="1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 s="84">
        <f>SUM(U903:AC903)</f>
        <v>0.125</v>
      </c>
      <c r="U903">
        <v>0</v>
      </c>
      <c r="V903">
        <v>0</v>
      </c>
      <c r="W903">
        <v>0</v>
      </c>
      <c r="X903">
        <v>0.125</v>
      </c>
      <c r="Y903">
        <v>0</v>
      </c>
      <c r="Z903">
        <v>0</v>
      </c>
      <c r="AA903">
        <v>0</v>
      </c>
      <c r="AB903">
        <v>0</v>
      </c>
      <c r="AC903">
        <v>0</v>
      </c>
      <c r="AD903" s="84">
        <v>0</v>
      </c>
      <c r="AE903" s="89">
        <f>SUM(C903,J903,T903,AD903,)</f>
        <v>0.125</v>
      </c>
    </row>
    <row r="904">
      <c r="A904" s="61" t="str">
        <f>DATA!A903</f>
        <v>STU v Bratislave (STUBA)</v>
      </c>
      <c r="B904" s="97" t="str">
        <f>DATA!C903&amp;" - "&amp;DATA!B903</f>
        <v>Režisér - SN1</v>
      </c>
      <c r="C904" s="84">
        <f>SUM(D904:I904)</f>
        <v>0</v>
      </c>
      <c r="D904" s="13">
        <v>0</v>
      </c>
      <c r="E904" s="13">
        <v>0</v>
      </c>
      <c r="F904" s="13">
        <v>0</v>
      </c>
      <c r="G904" s="13">
        <v>0</v>
      </c>
      <c r="H904" s="13">
        <v>0</v>
      </c>
      <c r="I904" s="13">
        <v>0</v>
      </c>
      <c r="J904" s="84">
        <f>SUM(K904:S904)</f>
        <v>0</v>
      </c>
      <c r="K904" s="13">
        <v>0</v>
      </c>
      <c r="L904" s="13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 s="84">
        <f>SUM(U904:AC904)</f>
        <v>1</v>
      </c>
      <c r="U904">
        <v>0</v>
      </c>
      <c r="V904">
        <v>0</v>
      </c>
      <c r="W904">
        <v>0</v>
      </c>
      <c r="X904">
        <v>1</v>
      </c>
      <c r="Y904">
        <v>0</v>
      </c>
      <c r="Z904">
        <v>0</v>
      </c>
      <c r="AA904">
        <v>0</v>
      </c>
      <c r="AB904">
        <v>0</v>
      </c>
      <c r="AC904">
        <v>0</v>
      </c>
      <c r="AD904" s="84">
        <v>0</v>
      </c>
      <c r="AE904" s="89">
        <f>SUM(C904,J904,T904,AD904,)</f>
        <v>1</v>
      </c>
    </row>
    <row r="905">
      <c r="A905" s="61" t="str">
        <f>DATA!A904</f>
        <v>STU v Bratislave (STUBA)</v>
      </c>
      <c r="B905" s="97" t="str">
        <f>DATA!C904&amp;" - "&amp;DATA!B904</f>
        <v>Scénograf - SN1</v>
      </c>
      <c r="C905" s="84">
        <f>SUM(D905:I905)</f>
        <v>0</v>
      </c>
      <c r="D905" s="13">
        <v>0</v>
      </c>
      <c r="E905" s="13">
        <v>0</v>
      </c>
      <c r="F905" s="13">
        <v>0</v>
      </c>
      <c r="G905" s="13">
        <v>0</v>
      </c>
      <c r="H905" s="13">
        <v>0</v>
      </c>
      <c r="I905" s="13">
        <v>0</v>
      </c>
      <c r="J905" s="84">
        <f>SUM(K905:S905)</f>
        <v>0</v>
      </c>
      <c r="K905" s="13">
        <v>0</v>
      </c>
      <c r="L905" s="13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 s="84">
        <f>SUM(U905:AC905)</f>
        <v>3</v>
      </c>
      <c r="U905">
        <v>0</v>
      </c>
      <c r="V905">
        <v>0</v>
      </c>
      <c r="W905">
        <v>0</v>
      </c>
      <c r="X905">
        <v>3</v>
      </c>
      <c r="Y905">
        <v>0</v>
      </c>
      <c r="Z905">
        <v>0</v>
      </c>
      <c r="AA905">
        <v>0</v>
      </c>
      <c r="AB905">
        <v>0</v>
      </c>
      <c r="AC905">
        <v>0</v>
      </c>
      <c r="AD905" s="84">
        <v>0</v>
      </c>
      <c r="AE905" s="89">
        <f>SUM(C905,J905,T905,AD905,)</f>
        <v>3</v>
      </c>
    </row>
    <row r="906">
      <c r="A906" s="61" t="str">
        <f>DATA!A905</f>
        <v>STU v Bratislave (STUBA)</v>
      </c>
      <c r="B906" s="97" t="str">
        <f>DATA!C905&amp;" - "&amp;DATA!B905</f>
        <v>Výtvarník - SN1</v>
      </c>
      <c r="C906" s="84">
        <f>SUM(D906:I906)</f>
        <v>0</v>
      </c>
      <c r="D906" s="13">
        <v>0</v>
      </c>
      <c r="E906" s="13">
        <v>0</v>
      </c>
      <c r="F906" s="13">
        <v>0</v>
      </c>
      <c r="G906" s="13">
        <v>0</v>
      </c>
      <c r="H906" s="13">
        <v>0</v>
      </c>
      <c r="I906" s="13">
        <v>0</v>
      </c>
      <c r="J906" s="84">
        <f>SUM(K906:S906)</f>
        <v>0</v>
      </c>
      <c r="K906" s="13">
        <v>0</v>
      </c>
      <c r="L906" s="13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 s="84">
        <f>SUM(U906:AC906)</f>
        <v>31</v>
      </c>
      <c r="U906">
        <v>0</v>
      </c>
      <c r="V906">
        <v>0</v>
      </c>
      <c r="W906">
        <v>0</v>
      </c>
      <c r="X906">
        <v>31</v>
      </c>
      <c r="Y906">
        <v>0</v>
      </c>
      <c r="Z906">
        <v>0</v>
      </c>
      <c r="AA906">
        <v>0</v>
      </c>
      <c r="AB906">
        <v>0</v>
      </c>
      <c r="AC906">
        <v>0</v>
      </c>
      <c r="AD906" s="84">
        <v>0</v>
      </c>
      <c r="AE906" s="89">
        <f>SUM(C906,J906,T906,AD906,)</f>
        <v>31</v>
      </c>
    </row>
    <row r="907">
      <c r="A907" s="61" t="str">
        <f>DATA!A906</f>
        <v>STU v Bratislave (STUBA)</v>
      </c>
      <c r="B907" s="97" t="str">
        <f>DATA!C906&amp;" - "&amp;DATA!B906</f>
        <v>Architekt - SN2</v>
      </c>
      <c r="C907" s="84">
        <f>SUM(D907:I907)</f>
        <v>0</v>
      </c>
      <c r="D907" s="13">
        <v>0</v>
      </c>
      <c r="E907" s="13">
        <v>0</v>
      </c>
      <c r="F907" s="13">
        <v>0</v>
      </c>
      <c r="G907" s="13">
        <v>0</v>
      </c>
      <c r="H907" s="13">
        <v>0</v>
      </c>
      <c r="I907" s="13">
        <v>0</v>
      </c>
      <c r="J907" s="84">
        <f>SUM(K907:S907)</f>
        <v>0</v>
      </c>
      <c r="K907" s="13">
        <v>0</v>
      </c>
      <c r="L907" s="13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 s="84">
        <f>SUM(U907:AC907)</f>
        <v>1.4</v>
      </c>
      <c r="U907">
        <v>0</v>
      </c>
      <c r="V907">
        <v>0</v>
      </c>
      <c r="W907">
        <v>0</v>
      </c>
      <c r="X907">
        <v>0</v>
      </c>
      <c r="Y907">
        <v>1.4</v>
      </c>
      <c r="Z907">
        <v>0</v>
      </c>
      <c r="AA907">
        <v>0</v>
      </c>
      <c r="AB907">
        <v>0</v>
      </c>
      <c r="AC907">
        <v>0</v>
      </c>
      <c r="AD907" s="84">
        <v>0</v>
      </c>
      <c r="AE907" s="89">
        <f>SUM(C907,J907,T907,AD907,)</f>
        <v>1.4</v>
      </c>
    </row>
    <row r="908">
      <c r="A908" s="61" t="str">
        <f>DATA!A907</f>
        <v>STU v Bratislave (STUBA)</v>
      </c>
      <c r="B908" s="97" t="str">
        <f>DATA!C907&amp;" - "&amp;DATA!B907</f>
        <v>Dizajnér - SN2</v>
      </c>
      <c r="C908" s="84">
        <f>SUM(D908:I908)</f>
        <v>0</v>
      </c>
      <c r="D908" s="13">
        <v>0</v>
      </c>
      <c r="E908" s="13">
        <v>0</v>
      </c>
      <c r="F908" s="13">
        <v>0</v>
      </c>
      <c r="G908" s="13">
        <v>0</v>
      </c>
      <c r="H908" s="13">
        <v>0</v>
      </c>
      <c r="I908" s="13">
        <v>0</v>
      </c>
      <c r="J908" s="84">
        <f>SUM(K908:S908)</f>
        <v>0</v>
      </c>
      <c r="K908" s="13">
        <v>0</v>
      </c>
      <c r="L908" s="13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 s="84">
        <f>SUM(U908:AC908)</f>
        <v>6.5</v>
      </c>
      <c r="U908">
        <v>0</v>
      </c>
      <c r="V908">
        <v>0</v>
      </c>
      <c r="W908">
        <v>0</v>
      </c>
      <c r="X908">
        <v>0</v>
      </c>
      <c r="Y908">
        <v>6.5</v>
      </c>
      <c r="Z908">
        <v>0</v>
      </c>
      <c r="AA908">
        <v>0</v>
      </c>
      <c r="AB908">
        <v>0</v>
      </c>
      <c r="AC908">
        <v>0</v>
      </c>
      <c r="AD908" s="84">
        <v>0</v>
      </c>
      <c r="AE908" s="89">
        <f>SUM(C908,J908,T908,AD908,)</f>
        <v>6.5</v>
      </c>
    </row>
    <row r="909">
      <c r="A909" s="61" t="str">
        <f>DATA!A908</f>
        <v>STU v Bratislave (STUBA)</v>
      </c>
      <c r="B909" s="97" t="str">
        <f>DATA!C908&amp;" - "&amp;DATA!B908</f>
        <v>Kurátor výstavy - SN2</v>
      </c>
      <c r="C909" s="84">
        <f>SUM(D909:I909)</f>
        <v>0</v>
      </c>
      <c r="D909" s="13">
        <v>0</v>
      </c>
      <c r="E909" s="13">
        <v>0</v>
      </c>
      <c r="F909" s="13">
        <v>0</v>
      </c>
      <c r="G909" s="13">
        <v>0</v>
      </c>
      <c r="H909" s="13">
        <v>0</v>
      </c>
      <c r="I909" s="13">
        <v>0</v>
      </c>
      <c r="J909" s="84">
        <f>SUM(K909:S909)</f>
        <v>0</v>
      </c>
      <c r="K909" s="13">
        <v>0</v>
      </c>
      <c r="L909" s="13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 s="84">
        <f>SUM(U909:AC909)</f>
        <v>1</v>
      </c>
      <c r="U909">
        <v>0</v>
      </c>
      <c r="V909">
        <v>0</v>
      </c>
      <c r="W909">
        <v>0</v>
      </c>
      <c r="X909">
        <v>0</v>
      </c>
      <c r="Y909">
        <v>1</v>
      </c>
      <c r="Z909">
        <v>0</v>
      </c>
      <c r="AA909">
        <v>0</v>
      </c>
      <c r="AB909">
        <v>0</v>
      </c>
      <c r="AC909">
        <v>0</v>
      </c>
      <c r="AD909" s="84">
        <v>0</v>
      </c>
      <c r="AE909" s="89">
        <f>SUM(C909,J909,T909,AD909,)</f>
        <v>1</v>
      </c>
    </row>
    <row r="910">
      <c r="A910" s="61" t="str">
        <f>DATA!A909</f>
        <v>STU v Bratislave (STUBA)</v>
      </c>
      <c r="B910" s="97" t="str">
        <f>DATA!C909&amp;" - "&amp;DATA!B909</f>
        <v>Výtvarník - SN2</v>
      </c>
      <c r="C910" s="84">
        <f>SUM(D910:I910)</f>
        <v>0</v>
      </c>
      <c r="D910" s="13">
        <v>0</v>
      </c>
      <c r="E910" s="13">
        <v>0</v>
      </c>
      <c r="F910" s="13">
        <v>0</v>
      </c>
      <c r="G910" s="13">
        <v>0</v>
      </c>
      <c r="H910" s="13">
        <v>0</v>
      </c>
      <c r="I910" s="13">
        <v>0</v>
      </c>
      <c r="J910" s="84">
        <f>SUM(K910:S910)</f>
        <v>0</v>
      </c>
      <c r="K910" s="13">
        <v>0</v>
      </c>
      <c r="L910" s="13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 s="84">
        <f>SUM(U910:AC910)</f>
        <v>8</v>
      </c>
      <c r="U910">
        <v>0</v>
      </c>
      <c r="V910">
        <v>0</v>
      </c>
      <c r="W910">
        <v>0</v>
      </c>
      <c r="X910">
        <v>0</v>
      </c>
      <c r="Y910">
        <v>8</v>
      </c>
      <c r="Z910">
        <v>0</v>
      </c>
      <c r="AA910">
        <v>0</v>
      </c>
      <c r="AB910">
        <v>0</v>
      </c>
      <c r="AC910">
        <v>0</v>
      </c>
      <c r="AD910" s="84">
        <v>0</v>
      </c>
      <c r="AE910" s="89">
        <f>SUM(C910,J910,T910,AD910,)</f>
        <v>8</v>
      </c>
    </row>
    <row r="911">
      <c r="A911" s="61" t="str">
        <f>DATA!A910</f>
        <v>STU v Bratislave (STUBA)</v>
      </c>
      <c r="B911" s="97" t="str">
        <f>DATA!C910&amp;" - "&amp;DATA!B910</f>
        <v>Architekt - SN3</v>
      </c>
      <c r="C911" s="84">
        <f>SUM(D911:I911)</f>
        <v>0</v>
      </c>
      <c r="D911" s="13">
        <v>0</v>
      </c>
      <c r="E911" s="13">
        <v>0</v>
      </c>
      <c r="F911" s="13">
        <v>0</v>
      </c>
      <c r="G911" s="13">
        <v>0</v>
      </c>
      <c r="H911" s="13">
        <v>0</v>
      </c>
      <c r="I911" s="13">
        <v>0</v>
      </c>
      <c r="J911" s="84">
        <f>SUM(K911:S911)</f>
        <v>0</v>
      </c>
      <c r="K911" s="13">
        <v>0</v>
      </c>
      <c r="L911" s="13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 s="84">
        <f>SUM(U911:AC911)</f>
        <v>1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1</v>
      </c>
      <c r="AA911">
        <v>0</v>
      </c>
      <c r="AB911">
        <v>0</v>
      </c>
      <c r="AC911">
        <v>0</v>
      </c>
      <c r="AD911" s="84">
        <v>0</v>
      </c>
      <c r="AE911" s="89">
        <f>SUM(C911,J911,T911,AD911,)</f>
        <v>1</v>
      </c>
    </row>
    <row r="912">
      <c r="A912" s="61" t="str">
        <f>DATA!A911</f>
        <v>STU v Bratislave (STUBA)</v>
      </c>
      <c r="B912" s="97" t="str">
        <f>DATA!C911&amp;" - "&amp;DATA!B911</f>
        <v>Dizajnér - SN3</v>
      </c>
      <c r="C912" s="84">
        <f>SUM(D912:I912)</f>
        <v>0</v>
      </c>
      <c r="D912" s="13">
        <v>0</v>
      </c>
      <c r="E912" s="13">
        <v>0</v>
      </c>
      <c r="F912" s="13">
        <v>0</v>
      </c>
      <c r="G912" s="13">
        <v>0</v>
      </c>
      <c r="H912" s="13">
        <v>0</v>
      </c>
      <c r="I912" s="13">
        <v>0</v>
      </c>
      <c r="J912" s="84">
        <f>SUM(K912:S912)</f>
        <v>0</v>
      </c>
      <c r="K912" s="13">
        <v>0</v>
      </c>
      <c r="L912" s="13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 s="84">
        <f>SUM(U912:AC912)</f>
        <v>3.49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3.49</v>
      </c>
      <c r="AA912">
        <v>0</v>
      </c>
      <c r="AB912">
        <v>0</v>
      </c>
      <c r="AC912">
        <v>0</v>
      </c>
      <c r="AD912" s="84">
        <v>0</v>
      </c>
      <c r="AE912" s="89">
        <f>SUM(C912,J912,T912,AD912,)</f>
        <v>3.49</v>
      </c>
    </row>
    <row r="913">
      <c r="A913" s="61" t="str">
        <f>DATA!A912</f>
        <v>STU v Bratislave (STUBA)</v>
      </c>
      <c r="B913" s="97" t="str">
        <f>DATA!C912&amp;" - "&amp;DATA!B912</f>
        <v>Kurátor výstavy - SN3</v>
      </c>
      <c r="C913" s="84">
        <f>SUM(D913:I913)</f>
        <v>0</v>
      </c>
      <c r="D913" s="13">
        <v>0</v>
      </c>
      <c r="E913" s="13">
        <v>0</v>
      </c>
      <c r="F913" s="13">
        <v>0</v>
      </c>
      <c r="G913" s="13">
        <v>0</v>
      </c>
      <c r="H913" s="13">
        <v>0</v>
      </c>
      <c r="I913" s="13">
        <v>0</v>
      </c>
      <c r="J913" s="84">
        <f>SUM(K913:S913)</f>
        <v>0</v>
      </c>
      <c r="K913" s="13">
        <v>0</v>
      </c>
      <c r="L913" s="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 s="84">
        <f>SUM(U913:AC913)</f>
        <v>2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2</v>
      </c>
      <c r="AA913">
        <v>0</v>
      </c>
      <c r="AB913">
        <v>0</v>
      </c>
      <c r="AC913">
        <v>0</v>
      </c>
      <c r="AD913" s="84">
        <v>0</v>
      </c>
      <c r="AE913" s="89">
        <f>SUM(C913,J913,T913,AD913,)</f>
        <v>2</v>
      </c>
    </row>
    <row r="914">
      <c r="A914" s="61" t="str">
        <f>DATA!A913</f>
        <v>STU v Bratislave (STUBA)</v>
      </c>
      <c r="B914" s="97" t="str">
        <f>DATA!C913&amp;" - "&amp;DATA!B913</f>
        <v>Výtvarník - SN3</v>
      </c>
      <c r="C914" s="84">
        <f>SUM(D914:I914)</f>
        <v>0</v>
      </c>
      <c r="D914" s="13">
        <v>0</v>
      </c>
      <c r="E914" s="13">
        <v>0</v>
      </c>
      <c r="F914" s="13">
        <v>0</v>
      </c>
      <c r="G914" s="13">
        <v>0</v>
      </c>
      <c r="H914" s="13">
        <v>0</v>
      </c>
      <c r="I914" s="13">
        <v>0</v>
      </c>
      <c r="J914" s="84">
        <f>SUM(K914:S914)</f>
        <v>0</v>
      </c>
      <c r="K914" s="13">
        <v>0</v>
      </c>
      <c r="L914" s="13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 s="84">
        <f>SUM(U914:AC914)</f>
        <v>3.5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3.5</v>
      </c>
      <c r="AA914">
        <v>0</v>
      </c>
      <c r="AB914">
        <v>0</v>
      </c>
      <c r="AC914">
        <v>0</v>
      </c>
      <c r="AD914" s="84">
        <v>0</v>
      </c>
      <c r="AE914" s="89">
        <f>SUM(C914,J914,T914,AD914,)</f>
        <v>3.5</v>
      </c>
    </row>
    <row r="915">
      <c r="A915" s="61" t="str">
        <f>DATA!A914</f>
        <v>STU v Bratislave (STUBA)</v>
      </c>
      <c r="B915" s="97" t="str">
        <f>DATA!C914&amp;" - "&amp;DATA!B914</f>
        <v>Architekt - SR1</v>
      </c>
      <c r="C915" s="84">
        <f>SUM(D915:I915)</f>
        <v>0</v>
      </c>
      <c r="D915" s="13">
        <v>0</v>
      </c>
      <c r="E915" s="13">
        <v>0</v>
      </c>
      <c r="F915" s="13">
        <v>0</v>
      </c>
      <c r="G915" s="13">
        <v>0</v>
      </c>
      <c r="H915" s="13">
        <v>0</v>
      </c>
      <c r="I915" s="13">
        <v>0</v>
      </c>
      <c r="J915" s="84">
        <f>SUM(K915:S915)</f>
        <v>0</v>
      </c>
      <c r="K915" s="13">
        <v>0</v>
      </c>
      <c r="L915" s="13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 s="84">
        <f>SUM(U915:AC915)</f>
        <v>11.63334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11.63334</v>
      </c>
      <c r="AB915">
        <v>0</v>
      </c>
      <c r="AC915">
        <v>0</v>
      </c>
      <c r="AD915" s="84">
        <v>0</v>
      </c>
      <c r="AE915" s="89">
        <f>SUM(C915,J915,T915,AD915,)</f>
        <v>11.63334</v>
      </c>
    </row>
    <row r="916">
      <c r="A916" s="61" t="str">
        <f>DATA!A915</f>
        <v>STU v Bratislave (STUBA)</v>
      </c>
      <c r="B916" s="97" t="str">
        <f>DATA!C915&amp;" - "&amp;DATA!B915</f>
        <v>Dizajnér - SR1</v>
      </c>
      <c r="C916" s="84">
        <f>SUM(D916:I916)</f>
        <v>0</v>
      </c>
      <c r="D916" s="13">
        <v>0</v>
      </c>
      <c r="E916" s="13">
        <v>0</v>
      </c>
      <c r="F916" s="13">
        <v>0</v>
      </c>
      <c r="G916" s="13">
        <v>0</v>
      </c>
      <c r="H916" s="13">
        <v>0</v>
      </c>
      <c r="I916" s="13">
        <v>0</v>
      </c>
      <c r="J916" s="84">
        <f>SUM(K916:S916)</f>
        <v>0</v>
      </c>
      <c r="K916" s="13">
        <v>0</v>
      </c>
      <c r="L916" s="13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 s="84">
        <f>SUM(U916:AC916)</f>
        <v>7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7</v>
      </c>
      <c r="AB916">
        <v>0</v>
      </c>
      <c r="AC916">
        <v>0</v>
      </c>
      <c r="AD916" s="84">
        <v>0</v>
      </c>
      <c r="AE916" s="89">
        <f>SUM(C916,J916,T916,AD916,)</f>
        <v>7</v>
      </c>
    </row>
    <row r="917">
      <c r="A917" s="61" t="str">
        <f>DATA!A916</f>
        <v>STU v Bratislave (STUBA)</v>
      </c>
      <c r="B917" s="97" t="str">
        <f>DATA!C916&amp;" - "&amp;DATA!B916</f>
        <v>Kurátor výstavy - SR1</v>
      </c>
      <c r="C917" s="84">
        <f>SUM(D917:I917)</f>
        <v>0</v>
      </c>
      <c r="D917" s="13">
        <v>0</v>
      </c>
      <c r="E917" s="13">
        <v>0</v>
      </c>
      <c r="F917" s="13">
        <v>0</v>
      </c>
      <c r="G917" s="13">
        <v>0</v>
      </c>
      <c r="H917" s="13">
        <v>0</v>
      </c>
      <c r="I917" s="13">
        <v>0</v>
      </c>
      <c r="J917" s="84">
        <f>SUM(K917:S917)</f>
        <v>0</v>
      </c>
      <c r="K917" s="13">
        <v>0</v>
      </c>
      <c r="L917" s="13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 s="84">
        <f>SUM(U917:AC917)</f>
        <v>0.25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0.25</v>
      </c>
      <c r="AB917">
        <v>0</v>
      </c>
      <c r="AC917">
        <v>0</v>
      </c>
      <c r="AD917" s="84">
        <v>0</v>
      </c>
      <c r="AE917" s="89">
        <f>SUM(C917,J917,T917,AD917,)</f>
        <v>0.25</v>
      </c>
    </row>
    <row r="918">
      <c r="A918" s="61" t="str">
        <f>DATA!A917</f>
        <v>STU v Bratislave (STUBA)</v>
      </c>
      <c r="B918" s="97" t="str">
        <f>DATA!C917&amp;" - "&amp;DATA!B917</f>
        <v>Výtvarník - SR1</v>
      </c>
      <c r="C918" s="84">
        <f>SUM(D918:I918)</f>
        <v>0</v>
      </c>
      <c r="D918" s="13">
        <v>0</v>
      </c>
      <c r="E918" s="13">
        <v>0</v>
      </c>
      <c r="F918" s="13">
        <v>0</v>
      </c>
      <c r="G918" s="13">
        <v>0</v>
      </c>
      <c r="H918" s="13">
        <v>0</v>
      </c>
      <c r="I918" s="13">
        <v>0</v>
      </c>
      <c r="J918" s="84">
        <f>SUM(K918:S918)</f>
        <v>0</v>
      </c>
      <c r="K918" s="13">
        <v>0</v>
      </c>
      <c r="L918" s="13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 s="84">
        <f>SUM(U918:AC918)</f>
        <v>18.34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18.34</v>
      </c>
      <c r="AB918">
        <v>0</v>
      </c>
      <c r="AC918">
        <v>0</v>
      </c>
      <c r="AD918" s="84">
        <v>0</v>
      </c>
      <c r="AE918" s="89">
        <f>SUM(C918,J918,T918,AD918,)</f>
        <v>18.34</v>
      </c>
    </row>
    <row r="919">
      <c r="A919" s="61" t="str">
        <f>DATA!A918</f>
        <v>STU v Bratislave (STUBA)</v>
      </c>
      <c r="B919" s="97" t="str">
        <f>DATA!C918&amp;" - "&amp;DATA!B918</f>
        <v>Architekt - SR2</v>
      </c>
      <c r="C919" s="84">
        <f>SUM(D919:I919)</f>
        <v>0</v>
      </c>
      <c r="D919" s="13">
        <v>0</v>
      </c>
      <c r="E919" s="13">
        <v>0</v>
      </c>
      <c r="F919" s="13">
        <v>0</v>
      </c>
      <c r="G919" s="13">
        <v>0</v>
      </c>
      <c r="H919" s="13">
        <v>0</v>
      </c>
      <c r="I919" s="13">
        <v>0</v>
      </c>
      <c r="J919" s="84">
        <f>SUM(K919:S919)</f>
        <v>0</v>
      </c>
      <c r="K919" s="13">
        <v>0</v>
      </c>
      <c r="L919" s="13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 s="84">
        <f>SUM(U919:AC919)</f>
        <v>11.07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11.07</v>
      </c>
      <c r="AC919">
        <v>0</v>
      </c>
      <c r="AD919" s="84">
        <v>0</v>
      </c>
      <c r="AE919" s="89">
        <f>SUM(C919,J919,T919,AD919,)</f>
        <v>11.07</v>
      </c>
    </row>
    <row r="920">
      <c r="A920" s="61" t="str">
        <f>DATA!A919</f>
        <v>STU v Bratislave (STUBA)</v>
      </c>
      <c r="B920" s="97" t="str">
        <f>DATA!C919&amp;" - "&amp;DATA!B919</f>
        <v>Dizajnér - SR2</v>
      </c>
      <c r="C920" s="84">
        <f>SUM(D920:I920)</f>
        <v>0</v>
      </c>
      <c r="D920" s="13">
        <v>0</v>
      </c>
      <c r="E920" s="13">
        <v>0</v>
      </c>
      <c r="F920" s="13">
        <v>0</v>
      </c>
      <c r="G920" s="13">
        <v>0</v>
      </c>
      <c r="H920" s="13">
        <v>0</v>
      </c>
      <c r="I920" s="13">
        <v>0</v>
      </c>
      <c r="J920" s="84">
        <f>SUM(K920:S920)</f>
        <v>0</v>
      </c>
      <c r="K920" s="13">
        <v>0</v>
      </c>
      <c r="L920" s="13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 s="84">
        <f>SUM(U920:AC920)</f>
        <v>4.5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4.5</v>
      </c>
      <c r="AC920">
        <v>0</v>
      </c>
      <c r="AD920" s="84">
        <v>0</v>
      </c>
      <c r="AE920" s="89">
        <f>SUM(C920,J920,T920,AD920,)</f>
        <v>4.5</v>
      </c>
    </row>
    <row r="921">
      <c r="A921" s="61" t="str">
        <f>DATA!A920</f>
        <v>STU v Bratislave (STUBA)</v>
      </c>
      <c r="B921" s="97" t="str">
        <f>DATA!C920&amp;" - "&amp;DATA!B920</f>
        <v>Kurátor výstavy - SR2</v>
      </c>
      <c r="C921" s="84">
        <f>SUM(D921:I921)</f>
        <v>0</v>
      </c>
      <c r="D921" s="13">
        <v>0</v>
      </c>
      <c r="E921" s="13">
        <v>0</v>
      </c>
      <c r="F921" s="13">
        <v>0</v>
      </c>
      <c r="G921" s="13">
        <v>0</v>
      </c>
      <c r="H921" s="13">
        <v>0</v>
      </c>
      <c r="I921" s="13">
        <v>0</v>
      </c>
      <c r="J921" s="84">
        <f>SUM(K921:S921)</f>
        <v>0</v>
      </c>
      <c r="K921" s="13">
        <v>0</v>
      </c>
      <c r="L921" s="13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 s="84">
        <f>SUM(U921:AC921)</f>
        <v>1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1</v>
      </c>
      <c r="AC921">
        <v>0</v>
      </c>
      <c r="AD921" s="84">
        <v>0</v>
      </c>
      <c r="AE921" s="89">
        <f>SUM(C921,J921,T921,AD921,)</f>
        <v>1</v>
      </c>
    </row>
    <row r="922">
      <c r="A922" s="61" t="str">
        <f>DATA!A921</f>
        <v>STU v Bratislave (STUBA)</v>
      </c>
      <c r="B922" s="97" t="str">
        <f>DATA!C921&amp;" - "&amp;DATA!B921</f>
        <v>Výtvarník - SR2</v>
      </c>
      <c r="C922" s="84">
        <f>SUM(D922:I922)</f>
        <v>0</v>
      </c>
      <c r="D922" s="13">
        <v>0</v>
      </c>
      <c r="E922" s="13">
        <v>0</v>
      </c>
      <c r="F922" s="13">
        <v>0</v>
      </c>
      <c r="G922" s="13">
        <v>0</v>
      </c>
      <c r="H922" s="13">
        <v>0</v>
      </c>
      <c r="I922" s="13">
        <v>0</v>
      </c>
      <c r="J922" s="84">
        <f>SUM(K922:S922)</f>
        <v>0</v>
      </c>
      <c r="K922" s="13">
        <v>0</v>
      </c>
      <c r="L922" s="13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 s="84">
        <f>SUM(U922:AC922)</f>
        <v>6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6</v>
      </c>
      <c r="AC922">
        <v>0</v>
      </c>
      <c r="AD922" s="84">
        <v>0</v>
      </c>
      <c r="AE922" s="89">
        <f>SUM(C922,J922,T922,AD922,)</f>
        <v>6</v>
      </c>
    </row>
    <row r="923">
      <c r="A923" s="61" t="str">
        <f>DATA!A922</f>
        <v>STU v Bratislave (STUBA)</v>
      </c>
      <c r="B923" s="97" t="str">
        <f>DATA!C922&amp;" - "&amp;DATA!B922</f>
        <v>Architekt - SR3</v>
      </c>
      <c r="C923" s="84">
        <f>SUM(D923:I923)</f>
        <v>0</v>
      </c>
      <c r="D923" s="13">
        <v>0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  <c r="J923" s="84">
        <f>SUM(K923:S923)</f>
        <v>0</v>
      </c>
      <c r="K923" s="13">
        <v>0</v>
      </c>
      <c r="L923" s="1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 s="84">
        <f>SUM(U923:AC923)</f>
        <v>2.47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2.47</v>
      </c>
      <c r="AD923" s="84">
        <v>0</v>
      </c>
      <c r="AE923" s="89">
        <f>SUM(C923,J923,T923,AD923,)</f>
        <v>2.47</v>
      </c>
    </row>
    <row r="924">
      <c r="A924" s="61" t="str">
        <f>DATA!A923</f>
        <v>STU v Bratislave (STUBA)</v>
      </c>
      <c r="B924" s="97" t="str">
        <f>DATA!C923&amp;" - "&amp;DATA!B923</f>
        <v>Dizajnér - SR3</v>
      </c>
      <c r="C924" s="84">
        <f>SUM(D924:I924)</f>
        <v>0</v>
      </c>
      <c r="D924" s="13">
        <v>0</v>
      </c>
      <c r="E924" s="13">
        <v>0</v>
      </c>
      <c r="F924" s="13">
        <v>0</v>
      </c>
      <c r="G924" s="13">
        <v>0</v>
      </c>
      <c r="H924" s="13">
        <v>0</v>
      </c>
      <c r="I924" s="13">
        <v>0</v>
      </c>
      <c r="J924" s="84">
        <f>SUM(K924:S924)</f>
        <v>0</v>
      </c>
      <c r="K924" s="13">
        <v>0</v>
      </c>
      <c r="L924" s="13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 s="84">
        <f>SUM(U924:AC924)</f>
        <v>3.49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3.49</v>
      </c>
      <c r="AD924" s="84">
        <v>0</v>
      </c>
      <c r="AE924" s="89">
        <f>SUM(C924,J924,T924,AD924,)</f>
        <v>3.49</v>
      </c>
    </row>
    <row r="925">
      <c r="A925" s="61" t="str">
        <f>DATA!A924</f>
        <v>STU v Bratislave (STUBA)</v>
      </c>
      <c r="B925" s="97" t="str">
        <f>DATA!C924&amp;" - "&amp;DATA!B924</f>
        <v>Kurátor výstavy - SR3</v>
      </c>
      <c r="C925" s="84">
        <f>SUM(D925:I925)</f>
        <v>0</v>
      </c>
      <c r="D925" s="13">
        <v>0</v>
      </c>
      <c r="E925" s="13">
        <v>0</v>
      </c>
      <c r="F925" s="13">
        <v>0</v>
      </c>
      <c r="G925" s="13">
        <v>0</v>
      </c>
      <c r="H925" s="13">
        <v>0</v>
      </c>
      <c r="I925" s="13">
        <v>0</v>
      </c>
      <c r="J925" s="84">
        <f>SUM(K925:S925)</f>
        <v>0</v>
      </c>
      <c r="K925" s="13">
        <v>0</v>
      </c>
      <c r="L925" s="13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 s="84">
        <f>SUM(U925:AC925)</f>
        <v>4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4</v>
      </c>
      <c r="AD925" s="84">
        <v>0</v>
      </c>
      <c r="AE925" s="89">
        <f>SUM(C925,J925,T925,AD925,)</f>
        <v>4</v>
      </c>
    </row>
    <row r="926">
      <c r="A926" s="61" t="str">
        <f>DATA!A925</f>
        <v>STU v Bratislave (STUBA)</v>
      </c>
      <c r="B926" s="97" t="str">
        <f>DATA!C925&amp;" - "&amp;DATA!B925</f>
        <v>Výtvarník - SR3</v>
      </c>
      <c r="C926" s="84">
        <f>SUM(D926:I926)</f>
        <v>0</v>
      </c>
      <c r="D926" s="13">
        <v>0</v>
      </c>
      <c r="E926" s="13">
        <v>0</v>
      </c>
      <c r="F926" s="13">
        <v>0</v>
      </c>
      <c r="G926" s="13">
        <v>0</v>
      </c>
      <c r="H926" s="13">
        <v>0</v>
      </c>
      <c r="I926" s="13">
        <v>0</v>
      </c>
      <c r="J926" s="84">
        <f>SUM(K926:S926)</f>
        <v>0</v>
      </c>
      <c r="K926" s="13">
        <v>0</v>
      </c>
      <c r="L926" s="13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 s="84">
        <f>SUM(U926:AC926)</f>
        <v>2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2</v>
      </c>
      <c r="AD926" s="84">
        <v>0</v>
      </c>
      <c r="AE926" s="89">
        <f>SUM(C926,J926,T926,AD926,)</f>
        <v>2</v>
      </c>
    </row>
    <row r="927">
      <c r="A927" s="61" t="str">
        <f>DATA!A926</f>
        <v>STU v Bratislave (STUBA)</v>
      </c>
      <c r="B927" s="97" t="str">
        <f>DATA!C926&amp;" - "&amp;DATA!B926</f>
        <v>Architekt - ZM2</v>
      </c>
      <c r="C927" s="84">
        <f>SUM(D927:I927)</f>
        <v>0</v>
      </c>
      <c r="D927" s="13">
        <v>0</v>
      </c>
      <c r="E927" s="13">
        <v>0</v>
      </c>
      <c r="F927" s="13">
        <v>0</v>
      </c>
      <c r="G927" s="13">
        <v>0</v>
      </c>
      <c r="H927" s="13">
        <v>0</v>
      </c>
      <c r="I927" s="13">
        <v>0</v>
      </c>
      <c r="J927" s="84">
        <f>SUM(K927:S927)</f>
        <v>0.9</v>
      </c>
      <c r="K927" s="13">
        <v>0</v>
      </c>
      <c r="L927" s="13">
        <v>0.9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 s="84">
        <f>SUM(U927:AC927)</f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 s="84">
        <v>0</v>
      </c>
      <c r="AE927" s="89">
        <f>SUM(C927,J927,T927,AD927,)</f>
        <v>0.9</v>
      </c>
    </row>
    <row r="928">
      <c r="A928" s="61" t="str">
        <f>DATA!A927</f>
        <v>STU v Bratislave (STUBA)</v>
      </c>
      <c r="B928" s="97" t="str">
        <f>DATA!C927&amp;" - "&amp;DATA!B927</f>
        <v>Kurátor výstavy - ZM2</v>
      </c>
      <c r="C928" s="84">
        <f>SUM(D928:I928)</f>
        <v>0</v>
      </c>
      <c r="D928" s="13">
        <v>0</v>
      </c>
      <c r="E928" s="13">
        <v>0</v>
      </c>
      <c r="F928" s="13">
        <v>0</v>
      </c>
      <c r="G928" s="13">
        <v>0</v>
      </c>
      <c r="H928" s="13">
        <v>0</v>
      </c>
      <c r="I928" s="13">
        <v>0</v>
      </c>
      <c r="J928" s="84">
        <f>SUM(K928:S928)</f>
        <v>1</v>
      </c>
      <c r="K928" s="13">
        <v>0</v>
      </c>
      <c r="L928" s="13">
        <v>1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 s="84">
        <f>SUM(U928:AC928)</f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 s="84">
        <v>0</v>
      </c>
      <c r="AE928" s="89">
        <f>SUM(C928,J928,T928,AD928,)</f>
        <v>1</v>
      </c>
    </row>
    <row r="929">
      <c r="A929" s="61" t="str">
        <f>DATA!A928</f>
        <v>STU v Bratislave (STUBA)</v>
      </c>
      <c r="B929" s="97" t="str">
        <f>DATA!C928&amp;" - "&amp;DATA!B928</f>
        <v>Dizajnér - ZM3</v>
      </c>
      <c r="C929" s="84">
        <f>SUM(D929:I929)</f>
        <v>0</v>
      </c>
      <c r="D929" s="13">
        <v>0</v>
      </c>
      <c r="E929" s="13">
        <v>0</v>
      </c>
      <c r="F929" s="13">
        <v>0</v>
      </c>
      <c r="G929" s="13">
        <v>0</v>
      </c>
      <c r="H929" s="13">
        <v>0</v>
      </c>
      <c r="I929" s="13">
        <v>0</v>
      </c>
      <c r="J929" s="84">
        <f>SUM(K929:S929)</f>
        <v>2.5</v>
      </c>
      <c r="K929" s="13">
        <v>0</v>
      </c>
      <c r="L929" s="13">
        <v>0</v>
      </c>
      <c r="M929">
        <v>2.5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 s="84">
        <f>SUM(U929:AC929)</f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 s="84">
        <v>0</v>
      </c>
      <c r="AE929" s="89">
        <f>SUM(C929,J929,T929,AD929,)</f>
        <v>2.5</v>
      </c>
    </row>
    <row r="930">
      <c r="A930" s="61" t="str">
        <f>DATA!A929</f>
        <v>STU v Bratislave (STUBA)</v>
      </c>
      <c r="B930" s="97" t="str">
        <f>DATA!C929&amp;" - "&amp;DATA!B929</f>
        <v>Kurátor výstavy - ZM3</v>
      </c>
      <c r="C930" s="84">
        <f>SUM(D930:I930)</f>
        <v>0</v>
      </c>
      <c r="D930" s="13">
        <v>0</v>
      </c>
      <c r="E930" s="13">
        <v>0</v>
      </c>
      <c r="F930" s="13">
        <v>0</v>
      </c>
      <c r="G930" s="13">
        <v>0</v>
      </c>
      <c r="H930" s="13">
        <v>0</v>
      </c>
      <c r="I930" s="13">
        <v>0</v>
      </c>
      <c r="J930" s="84">
        <f>SUM(K930:S930)</f>
        <v>2</v>
      </c>
      <c r="K930" s="13">
        <v>0</v>
      </c>
      <c r="L930" s="13">
        <v>0</v>
      </c>
      <c r="M930">
        <v>2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 s="84">
        <f>SUM(U930:AC930)</f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 s="84">
        <v>0</v>
      </c>
      <c r="AE930" s="89">
        <f>SUM(C930,J930,T930,AD930,)</f>
        <v>2</v>
      </c>
    </row>
    <row r="931">
      <c r="A931" s="61" t="str">
        <f>DATA!A930</f>
        <v>STU v Bratislave (STUBA)</v>
      </c>
      <c r="B931" s="97" t="str">
        <f>DATA!C930&amp;" - "&amp;DATA!B930</f>
        <v>Výtvarník - ZM3</v>
      </c>
      <c r="C931" s="84">
        <f>SUM(D931:I931)</f>
        <v>0</v>
      </c>
      <c r="D931" s="13">
        <v>0</v>
      </c>
      <c r="E931" s="13">
        <v>0</v>
      </c>
      <c r="F931" s="13">
        <v>0</v>
      </c>
      <c r="G931" s="13">
        <v>0</v>
      </c>
      <c r="H931" s="13">
        <v>0</v>
      </c>
      <c r="I931" s="13">
        <v>0</v>
      </c>
      <c r="J931" s="84">
        <f>SUM(K931:S931)</f>
        <v>1.5</v>
      </c>
      <c r="K931" s="13">
        <v>0</v>
      </c>
      <c r="L931" s="13">
        <v>0</v>
      </c>
      <c r="M931">
        <v>1.5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 s="84">
        <f>SUM(U931:AC931)</f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 s="84">
        <v>0</v>
      </c>
      <c r="AE931" s="89">
        <f>SUM(C931,J931,T931,AD931,)</f>
        <v>1.5</v>
      </c>
    </row>
    <row r="932">
      <c r="A932" s="61" t="str">
        <f>DATA!A931</f>
        <v>STU v Bratislave (STUBA)</v>
      </c>
      <c r="B932" s="97" t="str">
        <f>DATA!C931&amp;" - "&amp;DATA!B931</f>
        <v>Architekt - ZN1</v>
      </c>
      <c r="C932" s="84">
        <f>SUM(D932:I932)</f>
        <v>0</v>
      </c>
      <c r="D932" s="13">
        <v>0</v>
      </c>
      <c r="E932" s="13">
        <v>0</v>
      </c>
      <c r="F932" s="13">
        <v>0</v>
      </c>
      <c r="G932" s="13">
        <v>0</v>
      </c>
      <c r="H932" s="13">
        <v>0</v>
      </c>
      <c r="I932" s="13">
        <v>0</v>
      </c>
      <c r="J932" s="84">
        <f>SUM(K932:S932)</f>
        <v>3.8679</v>
      </c>
      <c r="K932" s="13">
        <v>0</v>
      </c>
      <c r="L932" s="13">
        <v>0</v>
      </c>
      <c r="M932">
        <v>0</v>
      </c>
      <c r="N932">
        <v>3.8679</v>
      </c>
      <c r="O932">
        <v>0</v>
      </c>
      <c r="P932">
        <v>0</v>
      </c>
      <c r="Q932">
        <v>0</v>
      </c>
      <c r="R932">
        <v>0</v>
      </c>
      <c r="S932">
        <v>0</v>
      </c>
      <c r="T932" s="84">
        <f>SUM(U932:AC932)</f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 s="84">
        <v>0</v>
      </c>
      <c r="AE932" s="89">
        <f>SUM(C932,J932,T932,AD932,)</f>
        <v>3.8679</v>
      </c>
    </row>
    <row r="933">
      <c r="A933" s="61" t="str">
        <f>DATA!A932</f>
        <v>STU v Bratislave (STUBA)</v>
      </c>
      <c r="B933" s="97" t="str">
        <f>DATA!C932&amp;" - "&amp;DATA!B932</f>
        <v>Architekt - ZN2</v>
      </c>
      <c r="C933" s="84">
        <f>SUM(D933:I933)</f>
        <v>0</v>
      </c>
      <c r="D933" s="13">
        <v>0</v>
      </c>
      <c r="E933" s="13">
        <v>0</v>
      </c>
      <c r="F933" s="13">
        <v>0</v>
      </c>
      <c r="G933" s="13">
        <v>0</v>
      </c>
      <c r="H933" s="13">
        <v>0</v>
      </c>
      <c r="I933" s="13">
        <v>0</v>
      </c>
      <c r="J933" s="84">
        <f>SUM(K933:S933)</f>
        <v>1.2</v>
      </c>
      <c r="K933" s="13">
        <v>0</v>
      </c>
      <c r="L933" s="13">
        <v>0</v>
      </c>
      <c r="M933">
        <v>0</v>
      </c>
      <c r="N933">
        <v>0</v>
      </c>
      <c r="O933">
        <v>1.2</v>
      </c>
      <c r="P933">
        <v>0</v>
      </c>
      <c r="Q933">
        <v>0</v>
      </c>
      <c r="R933">
        <v>0</v>
      </c>
      <c r="S933">
        <v>0</v>
      </c>
      <c r="T933" s="84">
        <f>SUM(U933:AC933)</f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 s="84">
        <v>0</v>
      </c>
      <c r="AE933" s="89">
        <f>SUM(C933,J933,T933,AD933,)</f>
        <v>1.2</v>
      </c>
    </row>
    <row r="934">
      <c r="A934" s="61" t="str">
        <f>DATA!A933</f>
        <v>PEVŠ (PEVŠ.Bratislava)</v>
      </c>
      <c r="B934" s="97" t="str">
        <f>DATA!C933&amp;" - "&amp;DATA!B933</f>
        <v>Autor námetu - SN1</v>
      </c>
      <c r="C934" s="84">
        <f>SUM(D934:I934)</f>
        <v>0</v>
      </c>
      <c r="D934" s="13">
        <v>0</v>
      </c>
      <c r="E934" s="13">
        <v>0</v>
      </c>
      <c r="F934" s="13">
        <v>0</v>
      </c>
      <c r="G934" s="13">
        <v>0</v>
      </c>
      <c r="H934" s="13">
        <v>0</v>
      </c>
      <c r="I934" s="13">
        <v>0</v>
      </c>
      <c r="J934" s="84">
        <f>SUM(K934:S934)</f>
        <v>0</v>
      </c>
      <c r="K934" s="13">
        <v>0</v>
      </c>
      <c r="L934" s="13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 s="84">
        <f>SUM(U934:AC934)</f>
        <v>1</v>
      </c>
      <c r="U934">
        <v>0</v>
      </c>
      <c r="V934">
        <v>0</v>
      </c>
      <c r="W934">
        <v>0</v>
      </c>
      <c r="X934">
        <v>1</v>
      </c>
      <c r="Y934">
        <v>0</v>
      </c>
      <c r="Z934">
        <v>0</v>
      </c>
      <c r="AA934">
        <v>0</v>
      </c>
      <c r="AB934">
        <v>0</v>
      </c>
      <c r="AC934">
        <v>0</v>
      </c>
      <c r="AD934" s="84">
        <v>0</v>
      </c>
      <c r="AE934" s="89">
        <f>SUM(C934,J934,T934,AD934,)</f>
        <v>1</v>
      </c>
    </row>
    <row r="935">
      <c r="A935" s="61" t="str">
        <f>DATA!A934</f>
        <v>PEVŠ (PEVŠ.Bratislava)</v>
      </c>
      <c r="B935" s="97" t="str">
        <f>DATA!C934&amp;" - "&amp;DATA!B934</f>
        <v>Autor scenára - SN1</v>
      </c>
      <c r="C935" s="84">
        <f>SUM(D935:I935)</f>
        <v>0</v>
      </c>
      <c r="D935" s="13">
        <v>0</v>
      </c>
      <c r="E935" s="13">
        <v>0</v>
      </c>
      <c r="F935" s="13">
        <v>0</v>
      </c>
      <c r="G935" s="13">
        <v>0</v>
      </c>
      <c r="H935" s="13">
        <v>0</v>
      </c>
      <c r="I935" s="13">
        <v>0</v>
      </c>
      <c r="J935" s="84">
        <f>SUM(K935:S935)</f>
        <v>0</v>
      </c>
      <c r="K935" s="13">
        <v>0</v>
      </c>
      <c r="L935" s="13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 s="84">
        <f>SUM(U935:AC935)</f>
        <v>1</v>
      </c>
      <c r="U935">
        <v>0</v>
      </c>
      <c r="V935">
        <v>0</v>
      </c>
      <c r="W935">
        <v>0</v>
      </c>
      <c r="X935">
        <v>1</v>
      </c>
      <c r="Y935">
        <v>0</v>
      </c>
      <c r="Z935">
        <v>0</v>
      </c>
      <c r="AA935">
        <v>0</v>
      </c>
      <c r="AB935">
        <v>0</v>
      </c>
      <c r="AC935">
        <v>0</v>
      </c>
      <c r="AD935" s="84">
        <v>0</v>
      </c>
      <c r="AE935" s="89">
        <f>SUM(C935,J935,T935,AD935,)</f>
        <v>1</v>
      </c>
    </row>
    <row r="936">
      <c r="A936" s="61" t="str">
        <f>DATA!A935</f>
        <v>PEVŠ (PEVŠ.Bratislava)</v>
      </c>
      <c r="B936" s="97" t="str">
        <f>DATA!C935&amp;" - "&amp;DATA!B935</f>
        <v>Kameraman - SN1</v>
      </c>
      <c r="C936" s="84">
        <f>SUM(D936:I936)</f>
        <v>0</v>
      </c>
      <c r="D936" s="13">
        <v>0</v>
      </c>
      <c r="E936" s="13">
        <v>0</v>
      </c>
      <c r="F936" s="13">
        <v>0</v>
      </c>
      <c r="G936" s="13">
        <v>0</v>
      </c>
      <c r="H936" s="13">
        <v>0</v>
      </c>
      <c r="I936" s="13">
        <v>0</v>
      </c>
      <c r="J936" s="84">
        <f>SUM(K936:S936)</f>
        <v>0</v>
      </c>
      <c r="K936" s="13">
        <v>0</v>
      </c>
      <c r="L936" s="13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 s="84">
        <f>SUM(U936:AC936)</f>
        <v>1</v>
      </c>
      <c r="U936">
        <v>0</v>
      </c>
      <c r="V936">
        <v>0</v>
      </c>
      <c r="W936">
        <v>0</v>
      </c>
      <c r="X936">
        <v>1</v>
      </c>
      <c r="Y936">
        <v>0</v>
      </c>
      <c r="Z936">
        <v>0</v>
      </c>
      <c r="AA936">
        <v>0</v>
      </c>
      <c r="AB936">
        <v>0</v>
      </c>
      <c r="AC936">
        <v>0</v>
      </c>
      <c r="AD936" s="84">
        <v>0</v>
      </c>
      <c r="AE936" s="89">
        <f>SUM(C936,J936,T936,AD936,)</f>
        <v>1</v>
      </c>
    </row>
    <row r="937">
      <c r="A937" s="61" t="str">
        <f>DATA!A936</f>
        <v>PEVŠ (PEVŠ.Bratislava)</v>
      </c>
      <c r="B937" s="97" t="str">
        <f>DATA!C936&amp;" - "&amp;DATA!B936</f>
        <v>Režisér - SN1</v>
      </c>
      <c r="C937" s="84">
        <f>SUM(D937:I937)</f>
        <v>0</v>
      </c>
      <c r="D937" s="13">
        <v>0</v>
      </c>
      <c r="E937" s="13">
        <v>0</v>
      </c>
      <c r="F937" s="13">
        <v>0</v>
      </c>
      <c r="G937" s="13">
        <v>0</v>
      </c>
      <c r="H937" s="13">
        <v>0</v>
      </c>
      <c r="I937" s="13">
        <v>0</v>
      </c>
      <c r="J937" s="84">
        <f>SUM(K937:S937)</f>
        <v>0</v>
      </c>
      <c r="K937" s="13">
        <v>0</v>
      </c>
      <c r="L937" s="13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 s="84">
        <f>SUM(U937:AC937)</f>
        <v>1</v>
      </c>
      <c r="U937">
        <v>0</v>
      </c>
      <c r="V937">
        <v>0</v>
      </c>
      <c r="W937">
        <v>0</v>
      </c>
      <c r="X937">
        <v>1</v>
      </c>
      <c r="Y937">
        <v>0</v>
      </c>
      <c r="Z937">
        <v>0</v>
      </c>
      <c r="AA937">
        <v>0</v>
      </c>
      <c r="AB937">
        <v>0</v>
      </c>
      <c r="AC937">
        <v>0</v>
      </c>
      <c r="AD937" s="84">
        <v>0</v>
      </c>
      <c r="AE937" s="89">
        <f>SUM(C937,J937,T937,AD937,)</f>
        <v>1</v>
      </c>
    </row>
    <row r="938">
      <c r="A938" s="61" t="str">
        <f>DATA!A937</f>
        <v>PEVŠ (PEVŠ.Bratislava)</v>
      </c>
      <c r="B938" s="97" t="str">
        <f>DATA!C937&amp;" - "&amp;DATA!B937</f>
        <v>Kurátor výstavy - SR1</v>
      </c>
      <c r="C938" s="84">
        <f>SUM(D938:I938)</f>
        <v>0</v>
      </c>
      <c r="D938" s="13">
        <v>0</v>
      </c>
      <c r="E938" s="13">
        <v>0</v>
      </c>
      <c r="F938" s="13">
        <v>0</v>
      </c>
      <c r="G938" s="13">
        <v>0</v>
      </c>
      <c r="H938" s="13">
        <v>0</v>
      </c>
      <c r="I938" s="13">
        <v>0</v>
      </c>
      <c r="J938" s="84">
        <f>SUM(K938:S938)</f>
        <v>0</v>
      </c>
      <c r="K938" s="13">
        <v>0</v>
      </c>
      <c r="L938" s="13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 s="84">
        <f>SUM(U938:AC938)</f>
        <v>1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1</v>
      </c>
      <c r="AB938">
        <v>0</v>
      </c>
      <c r="AC938">
        <v>0</v>
      </c>
      <c r="AD938" s="84">
        <v>0</v>
      </c>
      <c r="AE938" s="89">
        <f>SUM(C938,J938,T938,AD938,)</f>
        <v>1</v>
      </c>
    </row>
    <row r="939">
      <c r="A939" s="61" t="str">
        <f>DATA!A938</f>
        <v>HUAJA (HUAJA.BŠ)</v>
      </c>
      <c r="B939" s="97" t="str">
        <f>DATA!C938&amp;" - "&amp;DATA!B938</f>
        <v>Spevák - sólista - EN1</v>
      </c>
      <c r="C939" s="84">
        <f>SUM(D939:I939)</f>
        <v>0.26785</v>
      </c>
      <c r="D939" s="13">
        <v>0</v>
      </c>
      <c r="E939" s="13">
        <v>0</v>
      </c>
      <c r="F939" s="13">
        <v>0</v>
      </c>
      <c r="G939" s="13">
        <v>0.26785</v>
      </c>
      <c r="H939" s="13">
        <v>0</v>
      </c>
      <c r="I939" s="13">
        <v>0</v>
      </c>
      <c r="J939" s="84">
        <f>SUM(K939:S939)</f>
        <v>0</v>
      </c>
      <c r="K939" s="13">
        <v>0</v>
      </c>
      <c r="L939" s="13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 s="84">
        <f>SUM(U939:AC939)</f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 s="84">
        <v>0</v>
      </c>
      <c r="AE939" s="89">
        <f>SUM(C939,J939,T939,AD939,)</f>
        <v>0.26785</v>
      </c>
    </row>
    <row r="940">
      <c r="A940" s="61" t="str">
        <f>DATA!A939</f>
        <v>HUAJA (HUAJA.BŠ)</v>
      </c>
      <c r="B940" s="97" t="str">
        <f>DATA!C939&amp;" - "&amp;DATA!B939</f>
        <v>Inštrumentalista - SM1</v>
      </c>
      <c r="C940" s="84">
        <f>SUM(D940:I940)</f>
        <v>0</v>
      </c>
      <c r="D940" s="13">
        <v>0</v>
      </c>
      <c r="E940" s="13">
        <v>0</v>
      </c>
      <c r="F940" s="13">
        <v>0</v>
      </c>
      <c r="G940" s="13">
        <v>0</v>
      </c>
      <c r="H940" s="13">
        <v>0</v>
      </c>
      <c r="I940" s="13">
        <v>0</v>
      </c>
      <c r="J940" s="84">
        <f>SUM(K940:S940)</f>
        <v>0</v>
      </c>
      <c r="K940" s="13">
        <v>0</v>
      </c>
      <c r="L940" s="13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 s="84">
        <f>SUM(U940:AC940)</f>
        <v>0.28583</v>
      </c>
      <c r="U940">
        <v>0.28583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 s="84">
        <v>0</v>
      </c>
      <c r="AE940" s="89">
        <f>SUM(C940,J940,T940,AD940,)</f>
        <v>0.28583</v>
      </c>
    </row>
    <row r="941">
      <c r="A941" s="61" t="str">
        <f>DATA!A940</f>
        <v>HUAJA (HUAJA.BŠ)</v>
      </c>
      <c r="B941" s="97" t="str">
        <f>DATA!C940&amp;" - "&amp;DATA!B940</f>
        <v>Dirigent - SM2</v>
      </c>
      <c r="C941" s="84">
        <f>SUM(D941:I941)</f>
        <v>0</v>
      </c>
      <c r="D941" s="13">
        <v>0</v>
      </c>
      <c r="E941" s="13">
        <v>0</v>
      </c>
      <c r="F941" s="13">
        <v>0</v>
      </c>
      <c r="G941" s="13">
        <v>0</v>
      </c>
      <c r="H941" s="13">
        <v>0</v>
      </c>
      <c r="I941" s="13">
        <v>0</v>
      </c>
      <c r="J941" s="84">
        <f>SUM(K941:S941)</f>
        <v>0</v>
      </c>
      <c r="K941" s="13">
        <v>0</v>
      </c>
      <c r="L941" s="13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 s="84">
        <f>SUM(U941:AC941)</f>
        <v>1</v>
      </c>
      <c r="U941">
        <v>0</v>
      </c>
      <c r="V941">
        <v>1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 s="84">
        <v>0</v>
      </c>
      <c r="AE941" s="89">
        <f>SUM(C941,J941,T941,AD941,)</f>
        <v>1</v>
      </c>
    </row>
    <row r="942">
      <c r="A942" s="61" t="str">
        <f>DATA!A941</f>
        <v>HUAJA (HUAJA.BŠ)</v>
      </c>
      <c r="B942" s="97" t="str">
        <f>DATA!C941&amp;" - "&amp;DATA!B941</f>
        <v>Autor hudby - SN1</v>
      </c>
      <c r="C942" s="84">
        <f>SUM(D942:I942)</f>
        <v>0</v>
      </c>
      <c r="D942" s="13">
        <v>0</v>
      </c>
      <c r="E942" s="13">
        <v>0</v>
      </c>
      <c r="F942" s="13">
        <v>0</v>
      </c>
      <c r="G942" s="13">
        <v>0</v>
      </c>
      <c r="H942" s="13">
        <v>0</v>
      </c>
      <c r="I942" s="13">
        <v>0</v>
      </c>
      <c r="J942" s="84">
        <f>SUM(K942:S942)</f>
        <v>0</v>
      </c>
      <c r="K942" s="13">
        <v>0</v>
      </c>
      <c r="L942" s="13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 s="84">
        <f>SUM(U942:AC942)</f>
        <v>1</v>
      </c>
      <c r="U942">
        <v>0</v>
      </c>
      <c r="V942">
        <v>0</v>
      </c>
      <c r="W942">
        <v>0</v>
      </c>
      <c r="X942">
        <v>1</v>
      </c>
      <c r="Y942">
        <v>0</v>
      </c>
      <c r="Z942">
        <v>0</v>
      </c>
      <c r="AA942">
        <v>0</v>
      </c>
      <c r="AB942">
        <v>0</v>
      </c>
      <c r="AC942">
        <v>0</v>
      </c>
      <c r="AD942" s="84">
        <v>0</v>
      </c>
      <c r="AE942" s="89">
        <f>SUM(C942,J942,T942,AD942,)</f>
        <v>1</v>
      </c>
    </row>
    <row r="943">
      <c r="A943" s="61" t="str">
        <f>DATA!A942</f>
        <v>HUAJA (HUAJA.BŠ)</v>
      </c>
      <c r="B943" s="97" t="str">
        <f>DATA!C942&amp;" - "&amp;DATA!B942</f>
        <v>Dirigent - SN1</v>
      </c>
      <c r="C943" s="84">
        <f>SUM(D943:I943)</f>
        <v>0</v>
      </c>
      <c r="D943" s="13">
        <v>0</v>
      </c>
      <c r="E943" s="13">
        <v>0</v>
      </c>
      <c r="F943" s="13">
        <v>0</v>
      </c>
      <c r="G943" s="13">
        <v>0</v>
      </c>
      <c r="H943" s="13">
        <v>0</v>
      </c>
      <c r="I943" s="13">
        <v>0</v>
      </c>
      <c r="J943" s="84">
        <f>SUM(K943:S943)</f>
        <v>0</v>
      </c>
      <c r="K943" s="13">
        <v>0</v>
      </c>
      <c r="L943" s="1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 s="84">
        <f>SUM(U943:AC943)</f>
        <v>2</v>
      </c>
      <c r="U943">
        <v>0</v>
      </c>
      <c r="V943">
        <v>0</v>
      </c>
      <c r="W943">
        <v>0</v>
      </c>
      <c r="X943">
        <v>2</v>
      </c>
      <c r="Y943">
        <v>0</v>
      </c>
      <c r="Z943">
        <v>0</v>
      </c>
      <c r="AA943">
        <v>0</v>
      </c>
      <c r="AB943">
        <v>0</v>
      </c>
      <c r="AC943">
        <v>0</v>
      </c>
      <c r="AD943" s="84">
        <v>0</v>
      </c>
      <c r="AE943" s="89">
        <f>SUM(C943,J943,T943,AD943,)</f>
        <v>2</v>
      </c>
    </row>
    <row r="944">
      <c r="A944" s="61" t="str">
        <f>DATA!A943</f>
        <v>HUAJA (HUAJA.BŠ)</v>
      </c>
      <c r="B944" s="97" t="str">
        <f>DATA!C943&amp;" - "&amp;DATA!B943</f>
        <v>Inštrumentalista - SN1</v>
      </c>
      <c r="C944" s="84">
        <f>SUM(D944:I944)</f>
        <v>0</v>
      </c>
      <c r="D944" s="13">
        <v>0</v>
      </c>
      <c r="E944" s="13">
        <v>0</v>
      </c>
      <c r="F944" s="13">
        <v>0</v>
      </c>
      <c r="G944" s="13">
        <v>0</v>
      </c>
      <c r="H944" s="13">
        <v>0</v>
      </c>
      <c r="I944" s="13">
        <v>0</v>
      </c>
      <c r="J944" s="84">
        <f>SUM(K944:S944)</f>
        <v>0</v>
      </c>
      <c r="K944" s="13">
        <v>0</v>
      </c>
      <c r="L944" s="13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 s="84">
        <f>SUM(U944:AC944)</f>
        <v>0.29166</v>
      </c>
      <c r="U944">
        <v>0</v>
      </c>
      <c r="V944">
        <v>0</v>
      </c>
      <c r="W944">
        <v>0</v>
      </c>
      <c r="X944">
        <v>0.29166</v>
      </c>
      <c r="Y944">
        <v>0</v>
      </c>
      <c r="Z944">
        <v>0</v>
      </c>
      <c r="AA944">
        <v>0</v>
      </c>
      <c r="AB944">
        <v>0</v>
      </c>
      <c r="AC944">
        <v>0</v>
      </c>
      <c r="AD944" s="84">
        <v>0</v>
      </c>
      <c r="AE944" s="89">
        <f>SUM(C944,J944,T944,AD944,)</f>
        <v>0.29166</v>
      </c>
    </row>
    <row r="945">
      <c r="A945" s="61" t="str">
        <f>DATA!A944</f>
        <v>HUAJA (HUAJA.BŠ)</v>
      </c>
      <c r="B945" s="97" t="str">
        <f>DATA!C944&amp;" - "&amp;DATA!B944</f>
        <v>Spevák - sólista - SN1</v>
      </c>
      <c r="C945" s="84">
        <f>SUM(D945:I945)</f>
        <v>0</v>
      </c>
      <c r="D945" s="13">
        <v>0</v>
      </c>
      <c r="E945" s="13">
        <v>0</v>
      </c>
      <c r="F945" s="13">
        <v>0</v>
      </c>
      <c r="G945" s="13">
        <v>0</v>
      </c>
      <c r="H945" s="13">
        <v>0</v>
      </c>
      <c r="I945" s="13">
        <v>0</v>
      </c>
      <c r="J945" s="84">
        <f>SUM(K945:S945)</f>
        <v>0</v>
      </c>
      <c r="K945" s="13">
        <v>0</v>
      </c>
      <c r="L945" s="13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 s="84">
        <f>SUM(U945:AC945)</f>
        <v>0.45834</v>
      </c>
      <c r="U945">
        <v>0</v>
      </c>
      <c r="V945">
        <v>0</v>
      </c>
      <c r="W945">
        <v>0</v>
      </c>
      <c r="X945">
        <v>0.45834</v>
      </c>
      <c r="Y945">
        <v>0</v>
      </c>
      <c r="Z945">
        <v>0</v>
      </c>
      <c r="AA945">
        <v>0</v>
      </c>
      <c r="AB945">
        <v>0</v>
      </c>
      <c r="AC945">
        <v>0</v>
      </c>
      <c r="AD945" s="84">
        <v>0</v>
      </c>
      <c r="AE945" s="89">
        <f>SUM(C945,J945,T945,AD945,)</f>
        <v>0.45834</v>
      </c>
    </row>
    <row r="946">
      <c r="A946" s="61" t="str">
        <f>DATA!A945</f>
        <v>HUAJA (HUAJA.BŠ)</v>
      </c>
      <c r="B946" s="97" t="str">
        <f>DATA!C945&amp;" - "&amp;DATA!B945</f>
        <v>Spevák - sólista - SN3</v>
      </c>
      <c r="C946" s="84">
        <f>SUM(D946:I946)</f>
        <v>0</v>
      </c>
      <c r="D946" s="13">
        <v>0</v>
      </c>
      <c r="E946" s="13">
        <v>0</v>
      </c>
      <c r="F946" s="13">
        <v>0</v>
      </c>
      <c r="G946" s="13">
        <v>0</v>
      </c>
      <c r="H946" s="13">
        <v>0</v>
      </c>
      <c r="I946" s="13">
        <v>0</v>
      </c>
      <c r="J946" s="84">
        <f>SUM(K946:S946)</f>
        <v>0</v>
      </c>
      <c r="K946" s="13">
        <v>0</v>
      </c>
      <c r="L946" s="13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 s="84">
        <f>SUM(U946:AC946)</f>
        <v>2.86666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2.86666</v>
      </c>
      <c r="AA946">
        <v>0</v>
      </c>
      <c r="AB946">
        <v>0</v>
      </c>
      <c r="AC946">
        <v>0</v>
      </c>
      <c r="AD946" s="84">
        <v>0</v>
      </c>
      <c r="AE946" s="89">
        <f>SUM(C946,J946,T946,AD946,)</f>
        <v>2.86666</v>
      </c>
    </row>
    <row r="947">
      <c r="A947" s="61" t="str">
        <f>DATA!A946</f>
        <v>HUAJA (HUAJA.BŠ)</v>
      </c>
      <c r="B947" s="97" t="str">
        <f>DATA!C946&amp;" - "&amp;DATA!B946</f>
        <v>Inštrumentalista - SR1</v>
      </c>
      <c r="C947" s="84">
        <f>SUM(D947:I947)</f>
        <v>0</v>
      </c>
      <c r="D947" s="13">
        <v>0</v>
      </c>
      <c r="E947" s="13">
        <v>0</v>
      </c>
      <c r="F947" s="13">
        <v>0</v>
      </c>
      <c r="G947" s="13">
        <v>0</v>
      </c>
      <c r="H947" s="13">
        <v>0</v>
      </c>
      <c r="I947" s="13">
        <v>0</v>
      </c>
      <c r="J947" s="84">
        <f>SUM(K947:S947)</f>
        <v>0</v>
      </c>
      <c r="K947" s="13">
        <v>0</v>
      </c>
      <c r="L947" s="13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 s="84">
        <f>SUM(U947:AC947)</f>
        <v>1.18583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1.18583</v>
      </c>
      <c r="AB947">
        <v>0</v>
      </c>
      <c r="AC947">
        <v>0</v>
      </c>
      <c r="AD947" s="84">
        <v>0</v>
      </c>
      <c r="AE947" s="89">
        <f>SUM(C947,J947,T947,AD947,)</f>
        <v>1.18583</v>
      </c>
    </row>
    <row r="948">
      <c r="A948" s="61" t="str">
        <f>DATA!A947</f>
        <v>HUAJA (HUAJA.BŠ)</v>
      </c>
      <c r="B948" s="97" t="str">
        <f>DATA!C947&amp;" - "&amp;DATA!B947</f>
        <v>Inštrumentalista - sólista - SR1</v>
      </c>
      <c r="C948" s="84">
        <f>SUM(D948:I948)</f>
        <v>0</v>
      </c>
      <c r="D948" s="13">
        <v>0</v>
      </c>
      <c r="E948" s="13">
        <v>0</v>
      </c>
      <c r="F948" s="13">
        <v>0</v>
      </c>
      <c r="G948" s="13">
        <v>0</v>
      </c>
      <c r="H948" s="13">
        <v>0</v>
      </c>
      <c r="I948" s="13">
        <v>0</v>
      </c>
      <c r="J948" s="84">
        <f>SUM(K948:S948)</f>
        <v>0</v>
      </c>
      <c r="K948" s="13">
        <v>0</v>
      </c>
      <c r="L948" s="13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 s="84">
        <f>SUM(U948:AC948)</f>
        <v>0.16666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0.16666</v>
      </c>
      <c r="AB948">
        <v>0</v>
      </c>
      <c r="AC948">
        <v>0</v>
      </c>
      <c r="AD948" s="84">
        <v>0</v>
      </c>
      <c r="AE948" s="89">
        <f>SUM(C948,J948,T948,AD948,)</f>
        <v>0.16666</v>
      </c>
    </row>
    <row r="949">
      <c r="A949" s="61" t="str">
        <f>DATA!A948</f>
        <v>HUAJA (HUAJA.BŠ)</v>
      </c>
      <c r="B949" s="97" t="str">
        <f>DATA!C948&amp;" - "&amp;DATA!B948</f>
        <v>Dirigent - SR3</v>
      </c>
      <c r="C949" s="84">
        <f>SUM(D949:I949)</f>
        <v>0</v>
      </c>
      <c r="D949" s="13">
        <v>0</v>
      </c>
      <c r="E949" s="13">
        <v>0</v>
      </c>
      <c r="F949" s="13">
        <v>0</v>
      </c>
      <c r="G949" s="13">
        <v>0</v>
      </c>
      <c r="H949" s="13">
        <v>0</v>
      </c>
      <c r="I949" s="13">
        <v>0</v>
      </c>
      <c r="J949" s="84">
        <f>SUM(K949:S949)</f>
        <v>0</v>
      </c>
      <c r="K949" s="13">
        <v>0</v>
      </c>
      <c r="L949" s="13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 s="84">
        <f>SUM(U949:AC949)</f>
        <v>2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2</v>
      </c>
      <c r="AD949" s="84">
        <v>0</v>
      </c>
      <c r="AE949" s="89">
        <f>SUM(C949,J949,T949,AD949,)</f>
        <v>2</v>
      </c>
    </row>
    <row r="950">
      <c r="C950" s="89">
        <f>SUM(INDIRECT(ADDRESS(3,3,4)):INDIRECT(ADDRESS(949,3,4)))</f>
        <v>278.20602000000008</v>
      </c>
      <c r="D950" s="89">
        <f>SUM(INDIRECT(ADDRESS(3,4,4)):INDIRECT(ADDRESS(949,4,4)))</f>
        <v>106.20942000000002</v>
      </c>
      <c r="E950" s="89">
        <f>SUM(INDIRECT(ADDRESS(3,5,4)):INDIRECT(ADDRESS(949,5,4)))</f>
        <v>50.51012</v>
      </c>
      <c r="F950" s="89">
        <f>SUM(INDIRECT(ADDRESS(3,6,4)):INDIRECT(ADDRESS(949,6,4)))</f>
        <v>33.673339999999996</v>
      </c>
      <c r="G950" s="89">
        <f>SUM(INDIRECT(ADDRESS(3,7,4)):INDIRECT(ADDRESS(949,7,4)))</f>
        <v>38.107459999999996</v>
      </c>
      <c r="H950" s="89">
        <f>SUM(INDIRECT(ADDRESS(3,8,4)):INDIRECT(ADDRESS(949,8,4)))</f>
        <v>36.69672</v>
      </c>
      <c r="I950" s="89">
        <f>SUM(INDIRECT(ADDRESS(3,9,4)):INDIRECT(ADDRESS(949,9,4)))</f>
        <v>13.00896</v>
      </c>
      <c r="J950" s="89">
        <f>SUM(INDIRECT(ADDRESS(3,10,4)):INDIRECT(ADDRESS(949,10,4)))</f>
        <v>225.06920999999989</v>
      </c>
      <c r="K950" s="89">
        <f>SUM(INDIRECT(ADDRESS(3,11,4)):INDIRECT(ADDRESS(949,11,4)))</f>
        <v>20.2817</v>
      </c>
      <c r="L950" s="89">
        <f>SUM(INDIRECT(ADDRESS(3,12,4)):INDIRECT(ADDRESS(949,12,4)))</f>
        <v>8.35004</v>
      </c>
      <c r="M950" s="89">
        <f>SUM(INDIRECT(ADDRESS(3,13,4)):INDIRECT(ADDRESS(949,13,4)))</f>
        <v>24.9167</v>
      </c>
      <c r="N950" s="89">
        <f>SUM(INDIRECT(ADDRESS(3,14,4)):INDIRECT(ADDRESS(949,14,4)))</f>
        <v>67.11734</v>
      </c>
      <c r="O950" s="89">
        <f>SUM(INDIRECT(ADDRESS(3,15,4)):INDIRECT(ADDRESS(949,15,4)))</f>
        <v>35.131</v>
      </c>
      <c r="P950" s="89">
        <f>SUM(INDIRECT(ADDRESS(3,16,4)):INDIRECT(ADDRESS(949,16,4)))</f>
        <v>68.272429999999986</v>
      </c>
      <c r="Q950" s="89">
        <f>SUM(INDIRECT(ADDRESS(3,17,4)):INDIRECT(ADDRESS(949,17,4)))</f>
        <v>0</v>
      </c>
      <c r="R950" s="89">
        <f>SUM(INDIRECT(ADDRESS(3,18,4)):INDIRECT(ADDRESS(949,18,4)))</f>
        <v>1</v>
      </c>
      <c r="S950" s="89">
        <f>SUM(INDIRECT(ADDRESS(3,19,4)):INDIRECT(ADDRESS(949,19,4)))</f>
        <v>0</v>
      </c>
      <c r="T950" s="89">
        <f>SUM(INDIRECT(ADDRESS(3,20,4)):INDIRECT(ADDRESS(949,20,4)))</f>
        <v>5104.320740000001</v>
      </c>
      <c r="U950" s="89">
        <f>SUM(INDIRECT(ADDRESS(3,21,4)):INDIRECT(ADDRESS(949,21,4)))</f>
        <v>254.11338000000004</v>
      </c>
      <c r="V950" s="89">
        <f>SUM(INDIRECT(ADDRESS(3,22,4)):INDIRECT(ADDRESS(949,22,4)))</f>
        <v>273.34122999999994</v>
      </c>
      <c r="W950" s="89">
        <f>SUM(INDIRECT(ADDRESS(3,23,4)):INDIRECT(ADDRESS(949,23,4)))</f>
        <v>467.63210000000004</v>
      </c>
      <c r="X950" s="89">
        <f>SUM(INDIRECT(ADDRESS(3,24,4)):INDIRECT(ADDRESS(949,24,4)))</f>
        <v>658.20772</v>
      </c>
      <c r="Y950" s="89">
        <f>SUM(INDIRECT(ADDRESS(3,25,4)):INDIRECT(ADDRESS(949,25,4)))</f>
        <v>439.40127</v>
      </c>
      <c r="Z950" s="89">
        <f>SUM(INDIRECT(ADDRESS(3,26,4)):INDIRECT(ADDRESS(949,26,4)))</f>
        <v>954.10167</v>
      </c>
      <c r="AA950" s="89">
        <f>SUM(INDIRECT(ADDRESS(3,27,4)):INDIRECT(ADDRESS(949,27,4)))</f>
        <v>361.60852999999992</v>
      </c>
      <c r="AB950" s="89">
        <f>SUM(INDIRECT(ADDRESS(3,28,4)):INDIRECT(ADDRESS(949,28,4)))</f>
        <v>290.96383</v>
      </c>
      <c r="AC950" s="89">
        <f>SUM(INDIRECT(ADDRESS(3,29,4)):INDIRECT(ADDRESS(949,29,4)))</f>
        <v>1404.95101</v>
      </c>
      <c r="AD950" s="89">
        <f>SUM(INDIRECT(ADDRESS(3,30,4)):INDIRECT(ADDRESS(949,30,4)))</f>
        <v>58.04668</v>
      </c>
      <c r="AE950" s="89" t="str">
        <f>CONCATENATE("Spolu SR: ",SUM(INDIRECT(ADDRESS(3,31,4)):INDIRECT(ADDRESS(949,31,4))))</f>
        <v>Spolu SR: 5665,64265</v>
      </c>
    </row>
  </sheetData>
  <mergeCells>
    <mergeCell ref="A1:D1"/>
    <mergeCell ref="E1:G1"/>
  </mergeCells>
  <pageMargins left="0.7" right="0.7" top="0.75" bottom="0.75" header="0.3" footer="0.3"/>
  <pageSetup paperSize="9" orientation="portrait" r:id="fl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Q948"/>
  <sheetViews>
    <sheetView topLeftCell="A1" workbookViewId="0">
      <selection activeCell="M1" sqref="M1"/>
    </sheetView>
  </sheetViews>
  <sheetFormatPr defaultColWidth="15.7109375" defaultRowHeight="15"/>
  <cols>
    <col min="1" max="1" width="15.7109375" style="9"/>
    <col min="5" max="12" width="15.7109375" style="18"/>
    <col min="15" max="15" width="15.7109375" style="7"/>
    <col min="17" max="17" width="15.7109375" style="7"/>
  </cols>
  <sheetData>
    <row r="1">
      <c r="A1" s="9" t="s">
        <v>3</v>
      </c>
      <c r="B1" t="s">
        <v>4</v>
      </c>
      <c r="C1" s="17" t="s">
        <v>14</v>
      </c>
      <c r="D1" s="17" t="s">
        <v>43</v>
      </c>
      <c r="E1" s="9" t="s">
        <v>5</v>
      </c>
      <c r="F1" s="9" t="s">
        <v>6</v>
      </c>
      <c r="G1" s="9"/>
      <c r="H1" s="9"/>
      <c r="I1" s="9"/>
      <c r="J1" s="9"/>
      <c r="K1" s="9"/>
      <c r="L1" s="9"/>
      <c r="M1" s="6">
        <v>45960</v>
      </c>
      <c r="O1" s="11">
        <f>COUNTA(N:N)</f>
        <v>41</v>
      </c>
    </row>
    <row r="2">
      <c r="A2" s="9" t="str">
        <f>VLOOKUP(24712,$M$2:$N$42,2,FALSE)</f>
        <v>UK (UKO)</v>
      </c>
      <c r="B2" t="s">
        <v>85</v>
      </c>
      <c r="C2" t="s">
        <v>86</v>
      </c>
      <c r="D2" t="str">
        <f>CONCATENATE(A2,B2,C2)</f>
        <v>UK (UKO)EM1Autor hudby</v>
      </c>
      <c r="E2" s="18">
        <v>0.8</v>
      </c>
      <c r="F2" s="18">
        <v>1</v>
      </c>
      <c r="M2" s="5">
        <v>24712</v>
      </c>
      <c r="N2" t="s">
        <v>44</v>
      </c>
    </row>
    <row r="3">
      <c r="A3" s="9" t="str">
        <f>VLOOKUP(24712,$M$2:$N$42,2,FALSE)</f>
        <v>UK (UKO)</v>
      </c>
      <c r="B3" t="s">
        <v>85</v>
      </c>
      <c r="C3" t="s">
        <v>87</v>
      </c>
      <c r="D3" t="str">
        <f>CONCATENATE(A3,B3,C3)</f>
        <v>UK (UKO)EM1Dramaturg</v>
      </c>
      <c r="E3" s="18">
        <v>1</v>
      </c>
      <c r="F3" s="18">
        <v>1</v>
      </c>
      <c r="M3">
        <v>24757</v>
      </c>
      <c r="N3" t="s">
        <v>45</v>
      </c>
    </row>
    <row r="4">
      <c r="A4" s="9" t="str">
        <f>VLOOKUP(24712,$M$2:$N$42,2,FALSE)</f>
        <v>UK (UKO)</v>
      </c>
      <c r="B4" t="s">
        <v>85</v>
      </c>
      <c r="C4" t="s">
        <v>88</v>
      </c>
      <c r="D4" t="str">
        <f>CONCATENATE(A4,B4,C4)</f>
        <v>UK (UKO)EM1Inštrumentalista</v>
      </c>
      <c r="E4" s="18">
        <v>0.05</v>
      </c>
      <c r="F4" s="18">
        <v>1</v>
      </c>
      <c r="M4">
        <v>24760</v>
      </c>
      <c r="N4" t="s">
        <v>46</v>
      </c>
    </row>
    <row r="5">
      <c r="A5" s="9" t="str">
        <f>VLOOKUP(24712,$M$2:$N$42,2,FALSE)</f>
        <v>UK (UKO)</v>
      </c>
      <c r="B5" t="s">
        <v>85</v>
      </c>
      <c r="C5" t="s">
        <v>89</v>
      </c>
      <c r="D5" t="str">
        <f>CONCATENATE(A5,B5,C5)</f>
        <v>UK (UKO)EM1Inštrumentalista - sólista</v>
      </c>
      <c r="E5" s="18">
        <v>1</v>
      </c>
      <c r="F5" s="18">
        <v>1</v>
      </c>
      <c r="M5">
        <v>24761</v>
      </c>
      <c r="N5" t="s">
        <v>47</v>
      </c>
    </row>
    <row r="6">
      <c r="A6" s="9" t="str">
        <f>VLOOKUP(24712,$M$2:$N$42,2,FALSE)</f>
        <v>UK (UKO)</v>
      </c>
      <c r="B6" t="s">
        <v>85</v>
      </c>
      <c r="C6" t="s">
        <v>90</v>
      </c>
      <c r="D6" t="str">
        <f>CONCATENATE(A6,B6,C6)</f>
        <v>UK (UKO)EM1Performer</v>
      </c>
      <c r="E6" s="18">
        <v>0.33333</v>
      </c>
      <c r="F6" s="18">
        <v>1</v>
      </c>
      <c r="M6">
        <v>24779</v>
      </c>
      <c r="N6" t="s">
        <v>48</v>
      </c>
    </row>
    <row r="7">
      <c r="A7" s="9" t="str">
        <f>VLOOKUP(24712,$M$2:$N$42,2,FALSE)</f>
        <v>UK (UKO)</v>
      </c>
      <c r="B7" t="s">
        <v>85</v>
      </c>
      <c r="C7" t="s">
        <v>91</v>
      </c>
      <c r="D7" t="str">
        <f>CONCATENATE(A7,B7,C7)</f>
        <v>UK (UKO)EM1Umelecký vedúci</v>
      </c>
      <c r="E7" s="18">
        <v>1</v>
      </c>
      <c r="F7" s="18">
        <v>1</v>
      </c>
      <c r="M7">
        <v>24780</v>
      </c>
      <c r="N7" t="s">
        <v>49</v>
      </c>
    </row>
    <row r="8">
      <c r="A8" s="9" t="str">
        <f>VLOOKUP(24712,$M$2:$N$42,2,FALSE)</f>
        <v>UK (UKO)</v>
      </c>
      <c r="B8" t="s">
        <v>92</v>
      </c>
      <c r="C8" t="s">
        <v>89</v>
      </c>
      <c r="D8" t="str">
        <f>CONCATENATE(A8,B8,C8)</f>
        <v>UK (UKO)EM3Inštrumentalista - sólista</v>
      </c>
      <c r="E8" s="18">
        <v>2</v>
      </c>
      <c r="F8" s="18">
        <v>2</v>
      </c>
      <c r="M8">
        <v>24783</v>
      </c>
      <c r="N8" t="s">
        <v>50</v>
      </c>
    </row>
    <row r="9">
      <c r="A9" s="9" t="str">
        <f>VLOOKUP(24712,$M$2:$N$42,2,FALSE)</f>
        <v>UK (UKO)</v>
      </c>
      <c r="B9" t="s">
        <v>93</v>
      </c>
      <c r="C9" t="s">
        <v>89</v>
      </c>
      <c r="D9" t="str">
        <f>CONCATENATE(A9,B9,C9)</f>
        <v>UK (UKO)EN1Inštrumentalista - sólista</v>
      </c>
      <c r="E9" s="18">
        <v>1.5</v>
      </c>
      <c r="F9" s="18">
        <v>2</v>
      </c>
      <c r="M9">
        <v>24791</v>
      </c>
      <c r="N9" t="s">
        <v>51</v>
      </c>
    </row>
    <row r="10">
      <c r="A10" s="9" t="str">
        <f>VLOOKUP(24712,$M$2:$N$42,2,FALSE)</f>
        <v>UK (UKO)</v>
      </c>
      <c r="B10" t="s">
        <v>94</v>
      </c>
      <c r="C10" t="s">
        <v>89</v>
      </c>
      <c r="D10" t="str">
        <f>CONCATENATE(A10,B10,C10)</f>
        <v>UK (UKO)EN2Inštrumentalista - sólista</v>
      </c>
      <c r="E10" s="18">
        <v>1</v>
      </c>
      <c r="F10" s="18">
        <v>1</v>
      </c>
      <c r="M10">
        <v>24792</v>
      </c>
      <c r="N10" t="s">
        <v>52</v>
      </c>
    </row>
    <row r="11">
      <c r="A11" s="9" t="str">
        <f>VLOOKUP(24712,$M$2:$N$42,2,FALSE)</f>
        <v>UK (UKO)</v>
      </c>
      <c r="B11" t="s">
        <v>95</v>
      </c>
      <c r="C11" t="s">
        <v>89</v>
      </c>
      <c r="D11" t="str">
        <f>CONCATENATE(A11,B11,C11)</f>
        <v>UK (UKO)EN3Inštrumentalista - sólista</v>
      </c>
      <c r="E11" s="18">
        <v>1</v>
      </c>
      <c r="F11" s="18">
        <v>1</v>
      </c>
      <c r="M11">
        <v>24793</v>
      </c>
      <c r="N11" t="s">
        <v>53</v>
      </c>
    </row>
    <row r="12">
      <c r="A12" s="9" t="str">
        <f>VLOOKUP(24712,$M$2:$N$42,2,FALSE)</f>
        <v>UK (UKO)</v>
      </c>
      <c r="B12" t="s">
        <v>7</v>
      </c>
      <c r="C12" t="s">
        <v>96</v>
      </c>
      <c r="D12" t="str">
        <f>CONCATENATE(A12,B12,C12)</f>
        <v>UK (UKO)IDirigent</v>
      </c>
      <c r="E12" s="18">
        <v>7</v>
      </c>
      <c r="F12" s="18">
        <v>7</v>
      </c>
      <c r="M12">
        <v>24796</v>
      </c>
      <c r="N12" t="s">
        <v>54</v>
      </c>
    </row>
    <row r="13">
      <c r="A13" s="9" t="str">
        <f>VLOOKUP(24712,$M$2:$N$42,2,FALSE)</f>
        <v>UK (UKO)</v>
      </c>
      <c r="B13" t="s">
        <v>7</v>
      </c>
      <c r="C13" t="s">
        <v>97</v>
      </c>
      <c r="D13" t="str">
        <f>CONCATENATE(A13,B13,C13)</f>
        <v>UK (UKO)IKurátor výstavy</v>
      </c>
      <c r="E13" s="18">
        <v>0.3</v>
      </c>
      <c r="F13" s="18">
        <v>1</v>
      </c>
      <c r="M13">
        <v>24800</v>
      </c>
      <c r="N13" t="s">
        <v>55</v>
      </c>
    </row>
    <row r="14">
      <c r="A14" s="9" t="str">
        <f>VLOOKUP(24712,$M$2:$N$42,2,FALSE)</f>
        <v>UK (UKO)</v>
      </c>
      <c r="B14" t="s">
        <v>98</v>
      </c>
      <c r="C14" t="s">
        <v>99</v>
      </c>
      <c r="D14" t="str">
        <f>CONCATENATE(A14,B14,C14)</f>
        <v>UK (UKO)SM1Autor námetu</v>
      </c>
      <c r="E14" s="18">
        <v>1</v>
      </c>
      <c r="F14" s="18">
        <v>1</v>
      </c>
      <c r="M14">
        <v>24801</v>
      </c>
      <c r="N14" t="s">
        <v>56</v>
      </c>
    </row>
    <row r="15">
      <c r="A15" s="9" t="str">
        <f>VLOOKUP(24712,$M$2:$N$42,2,FALSE)</f>
        <v>UK (UKO)</v>
      </c>
      <c r="B15" t="s">
        <v>98</v>
      </c>
      <c r="C15" t="s">
        <v>100</v>
      </c>
      <c r="D15" t="str">
        <f>CONCATENATE(A15,B15,C15)</f>
        <v>UK (UKO)SM1Autor scenára</v>
      </c>
      <c r="E15" s="18">
        <v>1</v>
      </c>
      <c r="F15" s="18">
        <v>1</v>
      </c>
      <c r="M15">
        <v>24803</v>
      </c>
      <c r="N15" t="s">
        <v>57</v>
      </c>
    </row>
    <row r="16">
      <c r="A16" s="9" t="str">
        <f>VLOOKUP(24712,$M$2:$N$42,2,FALSE)</f>
        <v>UK (UKO)</v>
      </c>
      <c r="B16" t="s">
        <v>98</v>
      </c>
      <c r="C16" t="s">
        <v>101</v>
      </c>
      <c r="D16" t="str">
        <f>CONCATENATE(A16,B16,C16)</f>
        <v>UK (UKO)SM1Dizajnér</v>
      </c>
      <c r="E16" s="18">
        <v>2</v>
      </c>
      <c r="F16" s="18">
        <v>2</v>
      </c>
      <c r="M16">
        <v>24805</v>
      </c>
      <c r="N16" t="s">
        <v>58</v>
      </c>
    </row>
    <row r="17">
      <c r="A17" s="9" t="str">
        <f>VLOOKUP(24712,$M$2:$N$42,2,FALSE)</f>
        <v>UK (UKO)</v>
      </c>
      <c r="B17" t="s">
        <v>98</v>
      </c>
      <c r="C17" t="s">
        <v>88</v>
      </c>
      <c r="D17" t="str">
        <f>CONCATENATE(A17,B17,C17)</f>
        <v>UK (UKO)SM1Inštrumentalista</v>
      </c>
      <c r="E17" s="18">
        <v>0.02304</v>
      </c>
      <c r="F17" s="18">
        <v>1</v>
      </c>
      <c r="M17">
        <v>24806</v>
      </c>
      <c r="N17" t="s">
        <v>59</v>
      </c>
    </row>
    <row r="18">
      <c r="A18" s="9" t="str">
        <f>VLOOKUP(24712,$M$2:$N$42,2,FALSE)</f>
        <v>UK (UKO)</v>
      </c>
      <c r="B18" t="s">
        <v>98</v>
      </c>
      <c r="C18" t="s">
        <v>102</v>
      </c>
      <c r="D18" t="str">
        <f>CONCATENATE(A18,B18,C18)</f>
        <v>UK (UKO)SM1Režisér</v>
      </c>
      <c r="E18" s="18">
        <v>1</v>
      </c>
      <c r="F18" s="18">
        <v>1</v>
      </c>
      <c r="M18">
        <v>24807</v>
      </c>
      <c r="N18" t="s">
        <v>60</v>
      </c>
    </row>
    <row r="19">
      <c r="A19" s="9" t="str">
        <f>VLOOKUP(24712,$M$2:$N$42,2,FALSE)</f>
        <v>UK (UKO)</v>
      </c>
      <c r="B19" t="s">
        <v>103</v>
      </c>
      <c r="C19" t="s">
        <v>97</v>
      </c>
      <c r="D19" t="str">
        <f>CONCATENATE(A19,B19,C19)</f>
        <v>UK (UKO)SM2Kurátor výstavy</v>
      </c>
      <c r="E19" s="18">
        <v>0.5</v>
      </c>
      <c r="F19" s="18">
        <v>1</v>
      </c>
      <c r="M19">
        <v>24808</v>
      </c>
      <c r="N19" t="s">
        <v>61</v>
      </c>
    </row>
    <row r="20">
      <c r="A20" s="9" t="str">
        <f>VLOOKUP(24712,$M$2:$N$42,2,FALSE)</f>
        <v>UK (UKO)</v>
      </c>
      <c r="B20" t="s">
        <v>103</v>
      </c>
      <c r="C20" t="s">
        <v>104</v>
      </c>
      <c r="D20" t="str">
        <f>CONCATENATE(A20,B20,C20)</f>
        <v>UK (UKO)SM2Výtvarník</v>
      </c>
      <c r="E20" s="18">
        <v>28</v>
      </c>
      <c r="F20" s="18">
        <v>28</v>
      </c>
      <c r="M20">
        <v>24811</v>
      </c>
      <c r="N20" t="s">
        <v>62</v>
      </c>
    </row>
    <row r="21">
      <c r="A21" s="9" t="str">
        <f>VLOOKUP(24712,$M$2:$N$42,2,FALSE)</f>
        <v>UK (UKO)</v>
      </c>
      <c r="B21" t="s">
        <v>105</v>
      </c>
      <c r="C21" t="s">
        <v>96</v>
      </c>
      <c r="D21" t="str">
        <f>CONCATENATE(A21,B21,C21)</f>
        <v>UK (UKO)SM3Dirigent</v>
      </c>
      <c r="E21" s="18">
        <v>39</v>
      </c>
      <c r="F21" s="18">
        <v>39</v>
      </c>
      <c r="M21">
        <v>26489</v>
      </c>
      <c r="N21" t="s">
        <v>63</v>
      </c>
    </row>
    <row r="22">
      <c r="A22" s="9" t="str">
        <f>VLOOKUP(24712,$M$2:$N$42,2,FALSE)</f>
        <v>UK (UKO)</v>
      </c>
      <c r="B22" t="s">
        <v>105</v>
      </c>
      <c r="C22" t="s">
        <v>104</v>
      </c>
      <c r="D22" t="str">
        <f>CONCATENATE(A22,B22,C22)</f>
        <v>UK (UKO)SM3Výtvarník</v>
      </c>
      <c r="E22" s="18">
        <v>8</v>
      </c>
      <c r="F22" s="18">
        <v>8</v>
      </c>
      <c r="M22">
        <v>27411</v>
      </c>
      <c r="N22" t="s">
        <v>64</v>
      </c>
    </row>
    <row r="23">
      <c r="A23" s="9" t="str">
        <f>VLOOKUP(24712,$M$2:$N$42,2,FALSE)</f>
        <v>UK (UKO)</v>
      </c>
      <c r="B23" t="s">
        <v>106</v>
      </c>
      <c r="C23" t="s">
        <v>96</v>
      </c>
      <c r="D23" t="str">
        <f>CONCATENATE(A23,B23,C23)</f>
        <v>UK (UKO)SN1Dirigent</v>
      </c>
      <c r="E23" s="18">
        <v>1</v>
      </c>
      <c r="F23" s="18">
        <v>1</v>
      </c>
      <c r="M23">
        <v>27434</v>
      </c>
      <c r="N23" t="s">
        <v>65</v>
      </c>
    </row>
    <row r="24">
      <c r="A24" s="9" t="str">
        <f>VLOOKUP(24712,$M$2:$N$42,2,FALSE)</f>
        <v>UK (UKO)</v>
      </c>
      <c r="B24" t="s">
        <v>106</v>
      </c>
      <c r="C24" t="s">
        <v>101</v>
      </c>
      <c r="D24" t="str">
        <f>CONCATENATE(A24,B24,C24)</f>
        <v>UK (UKO)SN1Dizajnér</v>
      </c>
      <c r="E24" s="18">
        <v>3</v>
      </c>
      <c r="F24" s="18">
        <v>3</v>
      </c>
      <c r="M24">
        <v>27441</v>
      </c>
      <c r="N24" t="s">
        <v>66</v>
      </c>
    </row>
    <row r="25">
      <c r="A25" s="9" t="str">
        <f>VLOOKUP(24712,$M$2:$N$42,2,FALSE)</f>
        <v>UK (UKO)</v>
      </c>
      <c r="B25" t="s">
        <v>106</v>
      </c>
      <c r="C25" t="s">
        <v>107</v>
      </c>
      <c r="D25" t="str">
        <f>CONCATENATE(A25,B25,C25)</f>
        <v>UK (UKO)SN1Dramaturg projektu</v>
      </c>
      <c r="E25" s="18">
        <v>5</v>
      </c>
      <c r="F25" s="18">
        <v>5</v>
      </c>
      <c r="M25">
        <v>27463</v>
      </c>
      <c r="N25" t="s">
        <v>67</v>
      </c>
    </row>
    <row r="26">
      <c r="A26" s="9" t="str">
        <f>VLOOKUP(24712,$M$2:$N$42,2,FALSE)</f>
        <v>UK (UKO)</v>
      </c>
      <c r="B26" t="s">
        <v>106</v>
      </c>
      <c r="C26" t="s">
        <v>89</v>
      </c>
      <c r="D26" t="str">
        <f>CONCATENATE(A26,B26,C26)</f>
        <v>UK (UKO)SN1Inštrumentalista - sólista</v>
      </c>
      <c r="E26" s="18">
        <v>2.83333</v>
      </c>
      <c r="F26" s="18">
        <v>5</v>
      </c>
      <c r="M26">
        <v>27499</v>
      </c>
      <c r="N26" t="s">
        <v>68</v>
      </c>
    </row>
    <row r="27">
      <c r="A27" s="9" t="str">
        <f>VLOOKUP(24712,$M$2:$N$42,2,FALSE)</f>
        <v>UK (UKO)</v>
      </c>
      <c r="B27" t="s">
        <v>106</v>
      </c>
      <c r="C27" t="s">
        <v>104</v>
      </c>
      <c r="D27" t="str">
        <f>CONCATENATE(A27,B27,C27)</f>
        <v>UK (UKO)SN1Výtvarník</v>
      </c>
      <c r="E27" s="18">
        <v>1</v>
      </c>
      <c r="F27" s="18">
        <v>1</v>
      </c>
      <c r="M27">
        <v>27549</v>
      </c>
      <c r="N27" t="s">
        <v>69</v>
      </c>
    </row>
    <row r="28">
      <c r="A28" s="9" t="str">
        <f>VLOOKUP(24712,$M$2:$N$42,2,FALSE)</f>
        <v>UK (UKO)</v>
      </c>
      <c r="B28" t="s">
        <v>108</v>
      </c>
      <c r="C28" t="s">
        <v>100</v>
      </c>
      <c r="D28" t="str">
        <f>CONCATENATE(A28,B28,C28)</f>
        <v>UK (UKO)SN2Autor scenára</v>
      </c>
      <c r="E28" s="18">
        <v>1.5</v>
      </c>
      <c r="F28" s="18">
        <v>3</v>
      </c>
      <c r="M28">
        <v>27558</v>
      </c>
      <c r="N28" t="s">
        <v>70</v>
      </c>
    </row>
    <row r="29">
      <c r="A29" s="9" t="str">
        <f>VLOOKUP(24712,$M$2:$N$42,2,FALSE)</f>
        <v>UK (UKO)</v>
      </c>
      <c r="B29" t="s">
        <v>108</v>
      </c>
      <c r="C29" t="s">
        <v>96</v>
      </c>
      <c r="D29" t="str">
        <f>CONCATENATE(A29,B29,C29)</f>
        <v>UK (UKO)SN2Dirigent</v>
      </c>
      <c r="E29" s="18">
        <v>2</v>
      </c>
      <c r="F29" s="18">
        <v>2</v>
      </c>
      <c r="M29">
        <v>27581</v>
      </c>
      <c r="N29" t="s">
        <v>71</v>
      </c>
    </row>
    <row r="30">
      <c r="A30" s="9" t="str">
        <f>VLOOKUP(24712,$M$2:$N$42,2,FALSE)</f>
        <v>UK (UKO)</v>
      </c>
      <c r="B30" t="s">
        <v>108</v>
      </c>
      <c r="C30" t="s">
        <v>101</v>
      </c>
      <c r="D30" t="str">
        <f>CONCATENATE(A30,B30,C30)</f>
        <v>UK (UKO)SN2Dizajnér</v>
      </c>
      <c r="E30" s="18">
        <v>5</v>
      </c>
      <c r="F30" s="18">
        <v>5</v>
      </c>
      <c r="M30">
        <v>27588</v>
      </c>
      <c r="N30" t="s">
        <v>72</v>
      </c>
    </row>
    <row r="31">
      <c r="A31" s="9" t="str">
        <f>VLOOKUP(24712,$M$2:$N$42,2,FALSE)</f>
        <v>UK (UKO)</v>
      </c>
      <c r="B31" t="s">
        <v>108</v>
      </c>
      <c r="C31" t="s">
        <v>104</v>
      </c>
      <c r="D31" t="str">
        <f>CONCATENATE(A31,B31,C31)</f>
        <v>UK (UKO)SN2Výtvarník</v>
      </c>
      <c r="E31" s="18">
        <v>4</v>
      </c>
      <c r="F31" s="18">
        <v>4</v>
      </c>
      <c r="M31">
        <v>27601</v>
      </c>
      <c r="N31" t="s">
        <v>73</v>
      </c>
    </row>
    <row r="32">
      <c r="A32" s="9" t="str">
        <f>VLOOKUP(24712,$M$2:$N$42,2,FALSE)</f>
        <v>UK (UKO)</v>
      </c>
      <c r="B32" t="s">
        <v>109</v>
      </c>
      <c r="C32" t="s">
        <v>96</v>
      </c>
      <c r="D32" t="str">
        <f>CONCATENATE(A32,B32,C32)</f>
        <v>UK (UKO)SN3Dirigent</v>
      </c>
      <c r="E32" s="18">
        <v>4</v>
      </c>
      <c r="F32" s="18">
        <v>4</v>
      </c>
      <c r="M32">
        <v>27606</v>
      </c>
      <c r="N32" t="s">
        <v>74</v>
      </c>
    </row>
    <row r="33">
      <c r="A33" s="9" t="str">
        <f>VLOOKUP(24712,$M$2:$N$42,2,FALSE)</f>
        <v>UK (UKO)</v>
      </c>
      <c r="B33" t="s">
        <v>109</v>
      </c>
      <c r="C33" t="s">
        <v>101</v>
      </c>
      <c r="D33" t="str">
        <f>CONCATENATE(A33,B33,C33)</f>
        <v>UK (UKO)SN3Dizajnér</v>
      </c>
      <c r="E33" s="18">
        <v>2</v>
      </c>
      <c r="F33" s="18">
        <v>2</v>
      </c>
      <c r="M33">
        <v>27752</v>
      </c>
      <c r="N33" t="s">
        <v>75</v>
      </c>
    </row>
    <row r="34">
      <c r="A34" s="9" t="str">
        <f>VLOOKUP(24712,$M$2:$N$42,2,FALSE)</f>
        <v>UK (UKO)</v>
      </c>
      <c r="B34" t="s">
        <v>109</v>
      </c>
      <c r="C34" t="s">
        <v>89</v>
      </c>
      <c r="D34" t="str">
        <f>CONCATENATE(A34,B34,C34)</f>
        <v>UK (UKO)SN3Inštrumentalista - sólista</v>
      </c>
      <c r="E34" s="18">
        <v>30.00006</v>
      </c>
      <c r="F34" s="18">
        <v>36</v>
      </c>
      <c r="M34">
        <v>27769</v>
      </c>
      <c r="N34" t="s">
        <v>76</v>
      </c>
    </row>
    <row r="35">
      <c r="A35" s="9" t="str">
        <f>VLOOKUP(24712,$M$2:$N$42,2,FALSE)</f>
        <v>UK (UKO)</v>
      </c>
      <c r="B35" t="s">
        <v>110</v>
      </c>
      <c r="C35" t="s">
        <v>96</v>
      </c>
      <c r="D35" t="str">
        <f>CONCATENATE(A35,B35,C35)</f>
        <v>UK (UKO)SR1Dirigent</v>
      </c>
      <c r="E35" s="18">
        <v>2</v>
      </c>
      <c r="F35" s="18">
        <v>2</v>
      </c>
      <c r="M35">
        <v>27818</v>
      </c>
      <c r="N35" t="s">
        <v>77</v>
      </c>
    </row>
    <row r="36">
      <c r="A36" s="9" t="str">
        <f>VLOOKUP(24712,$M$2:$N$42,2,FALSE)</f>
        <v>UK (UKO)</v>
      </c>
      <c r="B36" t="s">
        <v>110</v>
      </c>
      <c r="C36" t="s">
        <v>87</v>
      </c>
      <c r="D36" t="str">
        <f>CONCATENATE(A36,B36,C36)</f>
        <v>UK (UKO)SR1Dramaturg</v>
      </c>
      <c r="E36" s="18">
        <v>1</v>
      </c>
      <c r="F36" s="18">
        <v>1</v>
      </c>
      <c r="M36">
        <v>27822</v>
      </c>
      <c r="N36" t="s">
        <v>78</v>
      </c>
    </row>
    <row r="37">
      <c r="A37" s="9" t="str">
        <f>VLOOKUP(24712,$M$2:$N$42,2,FALSE)</f>
        <v>UK (UKO)</v>
      </c>
      <c r="B37" t="s">
        <v>110</v>
      </c>
      <c r="C37" t="s">
        <v>107</v>
      </c>
      <c r="D37" t="str">
        <f>CONCATENATE(A37,B37,C37)</f>
        <v>UK (UKO)SR1Dramaturg projektu</v>
      </c>
      <c r="E37" s="18">
        <v>7</v>
      </c>
      <c r="F37" s="18">
        <v>7</v>
      </c>
      <c r="M37">
        <v>27824</v>
      </c>
      <c r="N37" t="s">
        <v>79</v>
      </c>
    </row>
    <row r="38">
      <c r="A38" s="9" t="str">
        <f>VLOOKUP(24712,$M$2:$N$42,2,FALSE)</f>
        <v>UK (UKO)</v>
      </c>
      <c r="B38" t="s">
        <v>110</v>
      </c>
      <c r="C38" t="s">
        <v>89</v>
      </c>
      <c r="D38" t="str">
        <f>CONCATENATE(A38,B38,C38)</f>
        <v>UK (UKO)SR1Inštrumentalista - sólista</v>
      </c>
      <c r="E38" s="18">
        <v>5</v>
      </c>
      <c r="F38" s="18">
        <v>8</v>
      </c>
      <c r="M38">
        <v>27882</v>
      </c>
      <c r="N38" t="s">
        <v>80</v>
      </c>
    </row>
    <row r="39">
      <c r="A39" s="9" t="str">
        <f>VLOOKUP(24712,$M$2:$N$42,2,FALSE)</f>
        <v>UK (UKO)</v>
      </c>
      <c r="B39" t="s">
        <v>110</v>
      </c>
      <c r="C39" t="s">
        <v>104</v>
      </c>
      <c r="D39" t="str">
        <f>CONCATENATE(A39,B39,C39)</f>
        <v>UK (UKO)SR1Výtvarník</v>
      </c>
      <c r="E39" s="18">
        <v>7</v>
      </c>
      <c r="F39" s="18">
        <v>7</v>
      </c>
      <c r="M39">
        <v>41052</v>
      </c>
      <c r="N39" t="s">
        <v>81</v>
      </c>
    </row>
    <row r="40">
      <c r="A40" s="9" t="str">
        <f>VLOOKUP(24712,$M$2:$N$42,2,FALSE)</f>
        <v>UK (UKO)</v>
      </c>
      <c r="B40" t="s">
        <v>111</v>
      </c>
      <c r="C40" t="s">
        <v>96</v>
      </c>
      <c r="D40" t="str">
        <f>CONCATENATE(A40,B40,C40)</f>
        <v>UK (UKO)SR2Dirigent</v>
      </c>
      <c r="E40" s="18">
        <v>1</v>
      </c>
      <c r="F40" s="18">
        <v>1</v>
      </c>
      <c r="M40">
        <v>107681</v>
      </c>
      <c r="N40" t="s">
        <v>82</v>
      </c>
    </row>
    <row r="41">
      <c r="A41" s="9" t="str">
        <f>VLOOKUP(24712,$M$2:$N$42,2,FALSE)</f>
        <v>UK (UKO)</v>
      </c>
      <c r="B41" t="s">
        <v>111</v>
      </c>
      <c r="C41" t="s">
        <v>89</v>
      </c>
      <c r="D41" t="str">
        <f>CONCATENATE(A41,B41,C41)</f>
        <v>UK (UKO)SR2Inštrumentalista - sólista</v>
      </c>
      <c r="E41" s="18">
        <v>1</v>
      </c>
      <c r="F41" s="18">
        <v>2</v>
      </c>
      <c r="M41">
        <v>121835</v>
      </c>
      <c r="N41" t="s">
        <v>83</v>
      </c>
    </row>
    <row r="42">
      <c r="A42" s="9" t="str">
        <f>VLOOKUP(24712,$M$2:$N$42,2,FALSE)</f>
        <v>UK (UKO)</v>
      </c>
      <c r="B42" t="s">
        <v>111</v>
      </c>
      <c r="C42" t="s">
        <v>104</v>
      </c>
      <c r="D42" t="str">
        <f>CONCATENATE(A42,B42,C42)</f>
        <v>UK (UKO)SR2Výtvarník</v>
      </c>
      <c r="E42" s="18">
        <v>16</v>
      </c>
      <c r="F42" s="18">
        <v>16</v>
      </c>
      <c r="M42">
        <v>131942</v>
      </c>
      <c r="N42" t="s">
        <v>84</v>
      </c>
    </row>
    <row r="43">
      <c r="A43" s="9" t="str">
        <f>VLOOKUP(24712,$M$2:$N$42,2,FALSE)</f>
        <v>UK (UKO)</v>
      </c>
      <c r="B43" t="s">
        <v>112</v>
      </c>
      <c r="C43" t="s">
        <v>113</v>
      </c>
      <c r="D43" t="str">
        <f>CONCATENATE(A43,B43,C43)</f>
        <v>UK (UKO)SR3Autor aranžmánu</v>
      </c>
      <c r="E43" s="18">
        <v>1</v>
      </c>
      <c r="F43" s="18">
        <v>1</v>
      </c>
    </row>
    <row r="44">
      <c r="A44" s="9" t="str">
        <f>VLOOKUP(24712,$M$2:$N$42,2,FALSE)</f>
        <v>UK (UKO)</v>
      </c>
      <c r="B44" t="s">
        <v>112</v>
      </c>
      <c r="C44" t="s">
        <v>86</v>
      </c>
      <c r="D44" t="str">
        <f>CONCATENATE(A44,B44,C44)</f>
        <v>UK (UKO)SR3Autor hudby</v>
      </c>
      <c r="E44" s="18">
        <v>1</v>
      </c>
      <c r="F44" s="18">
        <v>1</v>
      </c>
    </row>
    <row r="45">
      <c r="A45" s="9" t="str">
        <f>VLOOKUP(24712,$M$2:$N$42,2,FALSE)</f>
        <v>UK (UKO)</v>
      </c>
      <c r="B45" t="s">
        <v>112</v>
      </c>
      <c r="C45" t="s">
        <v>96</v>
      </c>
      <c r="D45" t="str">
        <f>CONCATENATE(A45,B45,C45)</f>
        <v>UK (UKO)SR3Dirigent</v>
      </c>
      <c r="E45" s="18">
        <v>27</v>
      </c>
      <c r="F45" s="18">
        <v>27</v>
      </c>
    </row>
    <row r="46">
      <c r="A46" s="9" t="str">
        <f>VLOOKUP(24712,$M$2:$N$42,2,FALSE)</f>
        <v>UK (UKO)</v>
      </c>
      <c r="B46" t="s">
        <v>112</v>
      </c>
      <c r="C46" t="s">
        <v>89</v>
      </c>
      <c r="D46" t="str">
        <f>CONCATENATE(A46,B46,C46)</f>
        <v>UK (UKO)SR3Inštrumentalista - sólista</v>
      </c>
      <c r="E46" s="18">
        <v>92.83338</v>
      </c>
      <c r="F46" s="18">
        <v>111</v>
      </c>
    </row>
    <row r="47">
      <c r="A47" s="9" t="str">
        <f>VLOOKUP(24712,$M$2:$N$42,2,FALSE)</f>
        <v>UK (UKO)</v>
      </c>
      <c r="B47" t="s">
        <v>112</v>
      </c>
      <c r="C47" t="s">
        <v>97</v>
      </c>
      <c r="D47" t="str">
        <f>CONCATENATE(A47,B47,C47)</f>
        <v>UK (UKO)SR3Kurátor výstavy</v>
      </c>
      <c r="E47" s="18">
        <v>1</v>
      </c>
      <c r="F47" s="18">
        <v>1</v>
      </c>
    </row>
    <row r="48">
      <c r="A48" s="9" t="str">
        <f>VLOOKUP(24712,$M$2:$N$42,2,FALSE)</f>
        <v>UK (UKO)</v>
      </c>
      <c r="B48" t="s">
        <v>112</v>
      </c>
      <c r="C48" t="s">
        <v>114</v>
      </c>
      <c r="D48" t="str">
        <f>CONCATENATE(A48,B48,C48)</f>
        <v>UK (UKO)SR3Spevák - sólista</v>
      </c>
      <c r="E48" s="18">
        <v>11</v>
      </c>
      <c r="F48" s="18">
        <v>11</v>
      </c>
    </row>
    <row r="49">
      <c r="A49" s="9" t="str">
        <f>VLOOKUP(24712,$M$2:$N$42,2,FALSE)</f>
        <v>UK (UKO)</v>
      </c>
      <c r="B49" t="s">
        <v>112</v>
      </c>
      <c r="C49" t="s">
        <v>104</v>
      </c>
      <c r="D49" t="str">
        <f>CONCATENATE(A49,B49,C49)</f>
        <v>UK (UKO)SR3Výtvarník</v>
      </c>
      <c r="E49" s="18">
        <v>5</v>
      </c>
      <c r="F49" s="18">
        <v>5</v>
      </c>
    </row>
    <row r="50">
      <c r="A50" s="9" t="str">
        <f>VLOOKUP(24712,$M$2:$N$42,2,FALSE)</f>
        <v>UK (UKO)</v>
      </c>
      <c r="B50" t="s">
        <v>115</v>
      </c>
      <c r="C50" t="s">
        <v>104</v>
      </c>
      <c r="D50" t="str">
        <f>CONCATENATE(A50,B50,C50)</f>
        <v>UK (UKO)ZM2Výtvarník</v>
      </c>
      <c r="E50" s="18">
        <v>2</v>
      </c>
      <c r="F50" s="18">
        <v>2</v>
      </c>
    </row>
    <row r="51">
      <c r="A51" s="9" t="str">
        <f>VLOOKUP(24712,$M$2:$N$42,2,FALSE)</f>
        <v>UK (UKO)</v>
      </c>
      <c r="B51" t="s">
        <v>116</v>
      </c>
      <c r="C51" t="s">
        <v>89</v>
      </c>
      <c r="D51" t="str">
        <f>CONCATENATE(A51,B51,C51)</f>
        <v>UK (UKO)ZM3Inštrumentalista - sólista</v>
      </c>
      <c r="E51" s="18">
        <v>1.5</v>
      </c>
      <c r="F51" s="18">
        <v>2</v>
      </c>
    </row>
    <row r="52">
      <c r="A52" s="9" t="str">
        <f>VLOOKUP(24712,$M$2:$N$42,2,FALSE)</f>
        <v>UK (UKO)</v>
      </c>
      <c r="B52" t="s">
        <v>117</v>
      </c>
      <c r="C52" t="s">
        <v>87</v>
      </c>
      <c r="D52" t="str">
        <f>CONCATENATE(A52,B52,C52)</f>
        <v>UK (UKO)ZN1Dramaturg</v>
      </c>
      <c r="E52" s="18">
        <v>2</v>
      </c>
      <c r="F52" s="18">
        <v>2</v>
      </c>
    </row>
    <row r="53">
      <c r="A53" s="9" t="str">
        <f>VLOOKUP(24712,$M$2:$N$42,2,FALSE)</f>
        <v>UK (UKO)</v>
      </c>
      <c r="B53" t="s">
        <v>117</v>
      </c>
      <c r="C53" t="s">
        <v>89</v>
      </c>
      <c r="D53" t="str">
        <f>CONCATENATE(A53,B53,C53)</f>
        <v>UK (UKO)ZN1Inštrumentalista - sólista</v>
      </c>
      <c r="E53" s="18">
        <v>1</v>
      </c>
      <c r="F53" s="18">
        <v>1</v>
      </c>
    </row>
    <row r="54">
      <c r="A54" s="9" t="str">
        <f>VLOOKUP(24712,$M$2:$N$42,2,FALSE)</f>
        <v>UK (UKO)</v>
      </c>
      <c r="B54" t="s">
        <v>117</v>
      </c>
      <c r="C54" t="s">
        <v>102</v>
      </c>
      <c r="D54" t="str">
        <f>CONCATENATE(A54,B54,C54)</f>
        <v>UK (UKO)ZN1Režisér</v>
      </c>
      <c r="E54" s="18">
        <v>1</v>
      </c>
      <c r="F54" s="18">
        <v>1</v>
      </c>
    </row>
    <row r="55">
      <c r="A55" s="9" t="str">
        <f>VLOOKUP(24712,$M$2:$N$42,2,FALSE)</f>
        <v>UK (UKO)</v>
      </c>
      <c r="B55" t="s">
        <v>118</v>
      </c>
      <c r="C55" t="s">
        <v>119</v>
      </c>
      <c r="D55" t="str">
        <f>CONCATENATE(A55,B55,C55)</f>
        <v>UK (UKO)ZN2Reštaurátor</v>
      </c>
      <c r="E55" s="18">
        <v>0.03</v>
      </c>
      <c r="F55" s="18">
        <v>1</v>
      </c>
    </row>
    <row r="56">
      <c r="A56" s="9" t="str">
        <f>VLOOKUP(24757,$M$2:$N$42,2,FALSE)</f>
        <v>UPJŠ (UPJŠ)</v>
      </c>
      <c r="B56" t="s">
        <v>109</v>
      </c>
      <c r="C56" t="s">
        <v>99</v>
      </c>
      <c r="D56" t="str">
        <f>CONCATENATE(A56,B56,C56)</f>
        <v>UPJŠ (UPJŠ)SN3Autor námetu</v>
      </c>
      <c r="E56" s="18">
        <v>2.58333</v>
      </c>
      <c r="F56" s="18">
        <v>4</v>
      </c>
    </row>
    <row r="57">
      <c r="A57" s="9" t="str">
        <f>VLOOKUP(24757,$M$2:$N$42,2,FALSE)</f>
        <v>UPJŠ (UPJŠ)</v>
      </c>
      <c r="B57" t="s">
        <v>109</v>
      </c>
      <c r="C57" t="s">
        <v>100</v>
      </c>
      <c r="D57" t="str">
        <f>CONCATENATE(A57,B57,C57)</f>
        <v>UPJŠ (UPJŠ)SN3Autor scenára</v>
      </c>
      <c r="E57" s="18">
        <v>2.5</v>
      </c>
      <c r="F57" s="18">
        <v>3</v>
      </c>
    </row>
    <row r="58">
      <c r="A58" s="9" t="str">
        <f>VLOOKUP(24757,$M$2:$N$42,2,FALSE)</f>
        <v>UPJŠ (UPJŠ)</v>
      </c>
      <c r="B58" t="s">
        <v>109</v>
      </c>
      <c r="C58" t="s">
        <v>87</v>
      </c>
      <c r="D58" t="str">
        <f>CONCATENATE(A58,B58,C58)</f>
        <v>UPJŠ (UPJŠ)SN3Dramaturg</v>
      </c>
      <c r="E58" s="18">
        <v>7</v>
      </c>
      <c r="F58" s="18">
        <v>7</v>
      </c>
    </row>
    <row r="59">
      <c r="A59" s="9" t="str">
        <f>VLOOKUP(24757,$M$2:$N$42,2,FALSE)</f>
        <v>UPJŠ (UPJŠ)</v>
      </c>
      <c r="B59" t="s">
        <v>109</v>
      </c>
      <c r="C59" t="s">
        <v>120</v>
      </c>
      <c r="D59" t="str">
        <f>CONCATENATE(A59,B59,C59)</f>
        <v>UPJŠ (UPJŠ)SN3Producent</v>
      </c>
      <c r="E59" s="18">
        <v>2.5</v>
      </c>
      <c r="F59" s="18">
        <v>3</v>
      </c>
    </row>
    <row r="60">
      <c r="A60" s="9" t="str">
        <f>VLOOKUP(24757,$M$2:$N$42,2,FALSE)</f>
        <v>UPJŠ (UPJŠ)</v>
      </c>
      <c r="B60" t="s">
        <v>109</v>
      </c>
      <c r="C60" t="s">
        <v>102</v>
      </c>
      <c r="D60" t="str">
        <f>CONCATENATE(A60,B60,C60)</f>
        <v>UPJŠ (UPJŠ)SN3Režisér</v>
      </c>
      <c r="E60" s="18">
        <v>1.59</v>
      </c>
      <c r="F60" s="18">
        <v>3</v>
      </c>
    </row>
    <row r="61">
      <c r="A61" s="9" t="str">
        <f>VLOOKUP(24760,$M$2:$N$42,2,FALSE)</f>
        <v>PU (PU)</v>
      </c>
      <c r="B61" t="s">
        <v>98</v>
      </c>
      <c r="C61" t="s">
        <v>121</v>
      </c>
      <c r="D61" t="str">
        <f>CONCATENATE(A61,B61,C61)</f>
        <v>PU (PU)SM1Zbormajster</v>
      </c>
      <c r="E61" s="18">
        <v>0.5</v>
      </c>
      <c r="F61" s="18">
        <v>1</v>
      </c>
    </row>
    <row r="62">
      <c r="A62" s="9" t="str">
        <f>VLOOKUP(24760,$M$2:$N$42,2,FALSE)</f>
        <v>PU (PU)</v>
      </c>
      <c r="B62" t="s">
        <v>103</v>
      </c>
      <c r="C62" t="s">
        <v>104</v>
      </c>
      <c r="D62" t="str">
        <f>CONCATENATE(A62,B62,C62)</f>
        <v>PU (PU)SM2Výtvarník</v>
      </c>
      <c r="E62" s="18">
        <v>3</v>
      </c>
      <c r="F62" s="18">
        <v>3</v>
      </c>
    </row>
    <row r="63">
      <c r="A63" s="9" t="str">
        <f>VLOOKUP(24760,$M$2:$N$42,2,FALSE)</f>
        <v>PU (PU)</v>
      </c>
      <c r="B63" t="s">
        <v>105</v>
      </c>
      <c r="C63" t="s">
        <v>96</v>
      </c>
      <c r="D63" t="str">
        <f>CONCATENATE(A63,B63,C63)</f>
        <v>PU (PU)SM3Dirigent</v>
      </c>
      <c r="E63" s="18">
        <v>8</v>
      </c>
      <c r="F63" s="18">
        <v>8</v>
      </c>
    </row>
    <row r="64">
      <c r="A64" s="9" t="str">
        <f>VLOOKUP(24760,$M$2:$N$42,2,FALSE)</f>
        <v>PU (PU)</v>
      </c>
      <c r="B64" t="s">
        <v>105</v>
      </c>
      <c r="C64" t="s">
        <v>104</v>
      </c>
      <c r="D64" t="str">
        <f>CONCATENATE(A64,B64,C64)</f>
        <v>PU (PU)SM3Výtvarník</v>
      </c>
      <c r="E64" s="18">
        <v>12</v>
      </c>
      <c r="F64" s="18">
        <v>12</v>
      </c>
    </row>
    <row r="65">
      <c r="A65" s="9" t="str">
        <f>VLOOKUP(24760,$M$2:$N$42,2,FALSE)</f>
        <v>PU (PU)</v>
      </c>
      <c r="B65" t="s">
        <v>108</v>
      </c>
      <c r="C65" t="s">
        <v>97</v>
      </c>
      <c r="D65" t="str">
        <f>CONCATENATE(A65,B65,C65)</f>
        <v>PU (PU)SN2Kurátor výstavy</v>
      </c>
      <c r="E65" s="18">
        <v>0.5</v>
      </c>
      <c r="F65" s="18">
        <v>1</v>
      </c>
    </row>
    <row r="66">
      <c r="A66" s="9" t="str">
        <f>VLOOKUP(24760,$M$2:$N$42,2,FALSE)</f>
        <v>PU (PU)</v>
      </c>
      <c r="B66" t="s">
        <v>108</v>
      </c>
      <c r="C66" t="s">
        <v>104</v>
      </c>
      <c r="D66" t="str">
        <f>CONCATENATE(A66,B66,C66)</f>
        <v>PU (PU)SN2Výtvarník</v>
      </c>
      <c r="E66" s="18">
        <v>26</v>
      </c>
      <c r="F66" s="18">
        <v>26</v>
      </c>
    </row>
    <row r="67">
      <c r="A67" s="9" t="str">
        <f>VLOOKUP(24760,$M$2:$N$42,2,FALSE)</f>
        <v>PU (PU)</v>
      </c>
      <c r="B67" t="s">
        <v>109</v>
      </c>
      <c r="C67" t="s">
        <v>104</v>
      </c>
      <c r="D67" t="str">
        <f>CONCATENATE(A67,B67,C67)</f>
        <v>PU (PU)SN3Výtvarník</v>
      </c>
      <c r="E67" s="18">
        <v>47</v>
      </c>
      <c r="F67" s="18">
        <v>47</v>
      </c>
    </row>
    <row r="68">
      <c r="A68" s="9" t="str">
        <f>VLOOKUP(24760,$M$2:$N$42,2,FALSE)</f>
        <v>PU (PU)</v>
      </c>
      <c r="B68" t="s">
        <v>110</v>
      </c>
      <c r="C68" t="s">
        <v>99</v>
      </c>
      <c r="D68" t="str">
        <f>CONCATENATE(A68,B68,C68)</f>
        <v>PU (PU)SR1Autor námetu</v>
      </c>
      <c r="E68" s="18">
        <v>1</v>
      </c>
      <c r="F68" s="18">
        <v>1</v>
      </c>
    </row>
    <row r="69">
      <c r="A69" s="9" t="str">
        <f>VLOOKUP(24760,$M$2:$N$42,2,FALSE)</f>
        <v>PU (PU)</v>
      </c>
      <c r="B69" t="s">
        <v>110</v>
      </c>
      <c r="C69" t="s">
        <v>100</v>
      </c>
      <c r="D69" t="str">
        <f>CONCATENATE(A69,B69,C69)</f>
        <v>PU (PU)SR1Autor scenára</v>
      </c>
      <c r="E69" s="18">
        <v>1</v>
      </c>
      <c r="F69" s="18">
        <v>2</v>
      </c>
    </row>
    <row r="70">
      <c r="A70" s="9" t="str">
        <f>VLOOKUP(24760,$M$2:$N$42,2,FALSE)</f>
        <v>PU (PU)</v>
      </c>
      <c r="B70" t="s">
        <v>110</v>
      </c>
      <c r="C70" t="s">
        <v>87</v>
      </c>
      <c r="D70" t="str">
        <f>CONCATENATE(A70,B70,C70)</f>
        <v>PU (PU)SR1Dramaturg</v>
      </c>
      <c r="E70" s="18">
        <v>2</v>
      </c>
      <c r="F70" s="18">
        <v>2</v>
      </c>
    </row>
    <row r="71">
      <c r="A71" s="9" t="str">
        <f>VLOOKUP(24760,$M$2:$N$42,2,FALSE)</f>
        <v>PU (PU)</v>
      </c>
      <c r="B71" t="s">
        <v>110</v>
      </c>
      <c r="C71" t="s">
        <v>122</v>
      </c>
      <c r="D71" t="str">
        <f>CONCATENATE(A71,B71,C71)</f>
        <v>PU (PU)SR1Choreograf</v>
      </c>
      <c r="E71" s="18">
        <v>1</v>
      </c>
      <c r="F71" s="18">
        <v>1</v>
      </c>
    </row>
    <row r="72">
      <c r="A72" s="9" t="str">
        <f>VLOOKUP(24760,$M$2:$N$42,2,FALSE)</f>
        <v>PU (PU)</v>
      </c>
      <c r="B72" t="s">
        <v>110</v>
      </c>
      <c r="C72" t="s">
        <v>88</v>
      </c>
      <c r="D72" t="str">
        <f>CONCATENATE(A72,B72,C72)</f>
        <v>PU (PU)SR1Inštrumentalista</v>
      </c>
      <c r="E72" s="18">
        <v>1</v>
      </c>
      <c r="F72" s="18">
        <v>1</v>
      </c>
    </row>
    <row r="73">
      <c r="A73" s="9" t="str">
        <f>VLOOKUP(24760,$M$2:$N$42,2,FALSE)</f>
        <v>PU (PU)</v>
      </c>
      <c r="B73" t="s">
        <v>110</v>
      </c>
      <c r="C73" t="s">
        <v>97</v>
      </c>
      <c r="D73" t="str">
        <f>CONCATENATE(A73,B73,C73)</f>
        <v>PU (PU)SR1Kurátor výstavy</v>
      </c>
      <c r="E73" s="18">
        <v>1</v>
      </c>
      <c r="F73" s="18">
        <v>1</v>
      </c>
    </row>
    <row r="74">
      <c r="A74" s="9" t="str">
        <f>VLOOKUP(24760,$M$2:$N$42,2,FALSE)</f>
        <v>PU (PU)</v>
      </c>
      <c r="B74" t="s">
        <v>110</v>
      </c>
      <c r="C74" t="s">
        <v>102</v>
      </c>
      <c r="D74" t="str">
        <f>CONCATENATE(A74,B74,C74)</f>
        <v>PU (PU)SR1Režisér</v>
      </c>
      <c r="E74" s="18">
        <v>1</v>
      </c>
      <c r="F74" s="18">
        <v>1</v>
      </c>
    </row>
    <row r="75">
      <c r="A75" s="9" t="str">
        <f>VLOOKUP(24760,$M$2:$N$42,2,FALSE)</f>
        <v>PU (PU)</v>
      </c>
      <c r="B75" t="s">
        <v>110</v>
      </c>
      <c r="C75" t="s">
        <v>121</v>
      </c>
      <c r="D75" t="str">
        <f>CONCATENATE(A75,B75,C75)</f>
        <v>PU (PU)SR1Zbormajster</v>
      </c>
      <c r="E75" s="18">
        <v>1</v>
      </c>
      <c r="F75" s="18">
        <v>1</v>
      </c>
    </row>
    <row r="76">
      <c r="A76" s="9" t="str">
        <f>VLOOKUP(24760,$M$2:$N$42,2,FALSE)</f>
        <v>PU (PU)</v>
      </c>
      <c r="B76" t="s">
        <v>111</v>
      </c>
      <c r="C76" t="s">
        <v>88</v>
      </c>
      <c r="D76" t="str">
        <f>CONCATENATE(A76,B76,C76)</f>
        <v>PU (PU)SR2Inštrumentalista</v>
      </c>
      <c r="E76" s="18">
        <v>1</v>
      </c>
      <c r="F76" s="18">
        <v>1</v>
      </c>
    </row>
    <row r="77">
      <c r="A77" s="9" t="str">
        <f>VLOOKUP(24760,$M$2:$N$42,2,FALSE)</f>
        <v>PU (PU)</v>
      </c>
      <c r="B77" t="s">
        <v>111</v>
      </c>
      <c r="C77" t="s">
        <v>97</v>
      </c>
      <c r="D77" t="str">
        <f>CONCATENATE(A77,B77,C77)</f>
        <v>PU (PU)SR2Kurátor výstavy</v>
      </c>
      <c r="E77" s="18">
        <v>1.5</v>
      </c>
      <c r="F77" s="18">
        <v>2</v>
      </c>
    </row>
    <row r="78">
      <c r="A78" s="9" t="str">
        <f>VLOOKUP(24760,$M$2:$N$42,2,FALSE)</f>
        <v>PU (PU)</v>
      </c>
      <c r="B78" t="s">
        <v>111</v>
      </c>
      <c r="C78" t="s">
        <v>104</v>
      </c>
      <c r="D78" t="str">
        <f>CONCATENATE(A78,B78,C78)</f>
        <v>PU (PU)SR2Výtvarník</v>
      </c>
      <c r="E78" s="18">
        <v>2</v>
      </c>
      <c r="F78" s="18">
        <v>2</v>
      </c>
    </row>
    <row r="79">
      <c r="A79" s="9" t="str">
        <f>VLOOKUP(24760,$M$2:$N$42,2,FALSE)</f>
        <v>PU (PU)</v>
      </c>
      <c r="B79" t="s">
        <v>111</v>
      </c>
      <c r="C79" t="s">
        <v>121</v>
      </c>
      <c r="D79" t="str">
        <f>CONCATENATE(A79,B79,C79)</f>
        <v>PU (PU)SR2Zbormajster</v>
      </c>
      <c r="E79" s="18">
        <v>1</v>
      </c>
      <c r="F79" s="18">
        <v>1</v>
      </c>
    </row>
    <row r="80">
      <c r="A80" s="9" t="str">
        <f>VLOOKUP(24760,$M$2:$N$42,2,FALSE)</f>
        <v>PU (PU)</v>
      </c>
      <c r="B80" t="s">
        <v>112</v>
      </c>
      <c r="C80" t="s">
        <v>96</v>
      </c>
      <c r="D80" t="str">
        <f>CONCATENATE(A80,B80,C80)</f>
        <v>PU (PU)SR3Dirigent</v>
      </c>
      <c r="E80" s="18">
        <v>12</v>
      </c>
      <c r="F80" s="18">
        <v>12</v>
      </c>
    </row>
    <row r="81">
      <c r="A81" s="9" t="str">
        <f>VLOOKUP(24760,$M$2:$N$42,2,FALSE)</f>
        <v>PU (PU)</v>
      </c>
      <c r="B81" t="s">
        <v>112</v>
      </c>
      <c r="C81" t="s">
        <v>122</v>
      </c>
      <c r="D81" t="str">
        <f>CONCATENATE(A81,B81,C81)</f>
        <v>PU (PU)SR3Choreograf</v>
      </c>
      <c r="E81" s="18">
        <v>6</v>
      </c>
      <c r="F81" s="18">
        <v>6</v>
      </c>
    </row>
    <row r="82">
      <c r="A82" s="9" t="str">
        <f>VLOOKUP(24760,$M$2:$N$42,2,FALSE)</f>
        <v>PU (PU)</v>
      </c>
      <c r="B82" t="s">
        <v>112</v>
      </c>
      <c r="C82" t="s">
        <v>88</v>
      </c>
      <c r="D82" t="str">
        <f>CONCATENATE(A82,B82,C82)</f>
        <v>PU (PU)SR3Inštrumentalista</v>
      </c>
      <c r="E82" s="18">
        <v>13</v>
      </c>
      <c r="F82" s="18">
        <v>13</v>
      </c>
    </row>
    <row r="83">
      <c r="A83" s="9" t="str">
        <f>VLOOKUP(24760,$M$2:$N$42,2,FALSE)</f>
        <v>PU (PU)</v>
      </c>
      <c r="B83" t="s">
        <v>112</v>
      </c>
      <c r="C83" t="s">
        <v>89</v>
      </c>
      <c r="D83" t="str">
        <f>CONCATENATE(A83,B83,C83)</f>
        <v>PU (PU)SR3Inštrumentalista - sólista</v>
      </c>
      <c r="E83" s="18">
        <v>1</v>
      </c>
      <c r="F83" s="18">
        <v>1</v>
      </c>
    </row>
    <row r="84">
      <c r="A84" s="9" t="str">
        <f>VLOOKUP(24760,$M$2:$N$42,2,FALSE)</f>
        <v>PU (PU)</v>
      </c>
      <c r="B84" t="s">
        <v>112</v>
      </c>
      <c r="C84" t="s">
        <v>104</v>
      </c>
      <c r="D84" t="str">
        <f>CONCATENATE(A84,B84,C84)</f>
        <v>PU (PU)SR3Výtvarník</v>
      </c>
      <c r="E84" s="18">
        <v>136</v>
      </c>
      <c r="F84" s="18">
        <v>136</v>
      </c>
    </row>
    <row r="85">
      <c r="A85" s="9" t="str">
        <f>VLOOKUP(24760,$M$2:$N$42,2,FALSE)</f>
        <v>PU (PU)</v>
      </c>
      <c r="B85" t="s">
        <v>112</v>
      </c>
      <c r="C85" t="s">
        <v>121</v>
      </c>
      <c r="D85" t="str">
        <f>CONCATENATE(A85,B85,C85)</f>
        <v>PU (PU)SR3Zbormajster</v>
      </c>
      <c r="E85" s="18">
        <v>4</v>
      </c>
      <c r="F85" s="18">
        <v>4</v>
      </c>
    </row>
    <row r="86">
      <c r="A86" s="9" t="str">
        <f>VLOOKUP(24760,$M$2:$N$42,2,FALSE)</f>
        <v>PU (PU)</v>
      </c>
      <c r="B86" t="s">
        <v>123</v>
      </c>
      <c r="C86" t="s">
        <v>124</v>
      </c>
      <c r="D86" t="str">
        <f>CONCATENATE(A86,B86,C86)</f>
        <v>PU (PU)ZM1Autor storybordov, koncept artu</v>
      </c>
      <c r="E86" s="18">
        <v>0.28</v>
      </c>
      <c r="F86" s="18">
        <v>1</v>
      </c>
    </row>
    <row r="87">
      <c r="A87" s="9" t="str">
        <f>VLOOKUP(24761,$M$2:$N$42,2,FALSE)</f>
        <v>UCM (UCM.Trnava)</v>
      </c>
      <c r="B87" t="s">
        <v>85</v>
      </c>
      <c r="C87" t="s">
        <v>125</v>
      </c>
      <c r="D87" t="str">
        <f>CONCATENATE(A87,B87,C87)</f>
        <v>UCM (UCM.Trnava)EM1Strihač zvuku</v>
      </c>
      <c r="E87" s="18">
        <v>1</v>
      </c>
      <c r="F87" s="18">
        <v>1</v>
      </c>
    </row>
    <row r="88">
      <c r="A88" s="9" t="str">
        <f>VLOOKUP(24761,$M$2:$N$42,2,FALSE)</f>
        <v>UCM (UCM.Trnava)</v>
      </c>
      <c r="B88" t="s">
        <v>85</v>
      </c>
      <c r="C88" t="s">
        <v>126</v>
      </c>
      <c r="D88" t="str">
        <f>CONCATENATE(A88,B88,C88)</f>
        <v>UCM (UCM.Trnava)EM1Zvukár</v>
      </c>
      <c r="E88" s="18">
        <v>0.33</v>
      </c>
      <c r="F88" s="18">
        <v>1</v>
      </c>
    </row>
    <row r="89">
      <c r="A89" s="9" t="str">
        <f>VLOOKUP(24761,$M$2:$N$42,2,FALSE)</f>
        <v>UCM (UCM.Trnava)</v>
      </c>
      <c r="B89" t="s">
        <v>92</v>
      </c>
      <c r="C89" t="s">
        <v>104</v>
      </c>
      <c r="D89" t="str">
        <f>CONCATENATE(A89,B89,C89)</f>
        <v>UCM (UCM.Trnava)EM3Výtvarník</v>
      </c>
      <c r="E89" s="18">
        <v>0.5</v>
      </c>
      <c r="F89" s="18">
        <v>1</v>
      </c>
    </row>
    <row r="90">
      <c r="A90" s="9" t="str">
        <f>VLOOKUP(24761,$M$2:$N$42,2,FALSE)</f>
        <v>UCM (UCM.Trnava)</v>
      </c>
      <c r="B90" t="s">
        <v>94</v>
      </c>
      <c r="C90" t="s">
        <v>125</v>
      </c>
      <c r="D90" t="str">
        <f>CONCATENATE(A90,B90,C90)</f>
        <v>UCM (UCM.Trnava)EN2Strihač zvuku</v>
      </c>
      <c r="E90" s="18">
        <v>3.5</v>
      </c>
      <c r="F90" s="18">
        <v>7</v>
      </c>
    </row>
    <row r="91">
      <c r="A91" s="9" t="str">
        <f>VLOOKUP(24761,$M$2:$N$42,2,FALSE)</f>
        <v>UCM (UCM.Trnava)</v>
      </c>
      <c r="B91" t="s">
        <v>103</v>
      </c>
      <c r="C91" t="s">
        <v>125</v>
      </c>
      <c r="D91" t="str">
        <f>CONCATENATE(A91,B91,C91)</f>
        <v>UCM (UCM.Trnava)SM2Strihač zvuku</v>
      </c>
      <c r="E91" s="18">
        <v>0.33334</v>
      </c>
      <c r="F91" s="18">
        <v>1</v>
      </c>
    </row>
    <row r="92">
      <c r="A92" s="9" t="str">
        <f>VLOOKUP(24761,$M$2:$N$42,2,FALSE)</f>
        <v>UCM (UCM.Trnava)</v>
      </c>
      <c r="B92" t="s">
        <v>105</v>
      </c>
      <c r="C92" t="s">
        <v>127</v>
      </c>
      <c r="D92" t="str">
        <f>CONCATENATE(A92,B92,C92)</f>
        <v>UCM (UCM.Trnava)SM3Autor 3D modelov</v>
      </c>
      <c r="E92" s="18">
        <v>0.5</v>
      </c>
      <c r="F92" s="18">
        <v>1</v>
      </c>
    </row>
    <row r="93">
      <c r="A93" s="9" t="str">
        <f>VLOOKUP(24761,$M$2:$N$42,2,FALSE)</f>
        <v>UCM (UCM.Trnava)</v>
      </c>
      <c r="B93" t="s">
        <v>105</v>
      </c>
      <c r="C93" t="s">
        <v>128</v>
      </c>
      <c r="D93" t="str">
        <f>CONCATENATE(A93,B93,C93)</f>
        <v>UCM (UCM.Trnava)SM3Autor 3D vizuálov</v>
      </c>
      <c r="E93" s="18">
        <v>0.7</v>
      </c>
      <c r="F93" s="18">
        <v>1</v>
      </c>
    </row>
    <row r="94">
      <c r="A94" s="9" t="str">
        <f>VLOOKUP(24761,$M$2:$N$42,2,FALSE)</f>
        <v>UCM (UCM.Trnava)</v>
      </c>
      <c r="B94" t="s">
        <v>105</v>
      </c>
      <c r="C94" t="s">
        <v>129</v>
      </c>
      <c r="D94" t="str">
        <f>CONCATENATE(A94,B94,C94)</f>
        <v>UCM (UCM.Trnava)SM3Autor výtvarného návrhu</v>
      </c>
      <c r="E94" s="18">
        <v>1</v>
      </c>
      <c r="F94" s="18">
        <v>1</v>
      </c>
    </row>
    <row r="95">
      <c r="A95" s="9" t="str">
        <f>VLOOKUP(24761,$M$2:$N$42,2,FALSE)</f>
        <v>UCM (UCM.Trnava)</v>
      </c>
      <c r="B95" t="s">
        <v>105</v>
      </c>
      <c r="C95" t="s">
        <v>104</v>
      </c>
      <c r="D95" t="str">
        <f>CONCATENATE(A95,B95,C95)</f>
        <v>UCM (UCM.Trnava)SM3Výtvarník</v>
      </c>
      <c r="E95" s="18">
        <v>1</v>
      </c>
      <c r="F95" s="18">
        <v>1</v>
      </c>
    </row>
    <row r="96">
      <c r="A96" s="9" t="str">
        <f>VLOOKUP(24761,$M$2:$N$42,2,FALSE)</f>
        <v>UCM (UCM.Trnava)</v>
      </c>
      <c r="B96" t="s">
        <v>106</v>
      </c>
      <c r="C96" t="s">
        <v>100</v>
      </c>
      <c r="D96" t="str">
        <f>CONCATENATE(A96,B96,C96)</f>
        <v>UCM (UCM.Trnava)SN1Autor scenára</v>
      </c>
      <c r="E96" s="18">
        <v>0.5</v>
      </c>
      <c r="F96" s="18">
        <v>1</v>
      </c>
    </row>
    <row r="97">
      <c r="A97" s="9" t="str">
        <f>VLOOKUP(24761,$M$2:$N$42,2,FALSE)</f>
        <v>UCM (UCM.Trnava)</v>
      </c>
      <c r="B97" t="s">
        <v>106</v>
      </c>
      <c r="C97" t="s">
        <v>101</v>
      </c>
      <c r="D97" t="str">
        <f>CONCATENATE(A97,B97,C97)</f>
        <v>UCM (UCM.Trnava)SN1Dizajnér</v>
      </c>
      <c r="E97" s="18">
        <v>1.5</v>
      </c>
      <c r="F97" s="18">
        <v>2</v>
      </c>
    </row>
    <row r="98">
      <c r="A98" s="9" t="str">
        <f>VLOOKUP(24761,$M$2:$N$42,2,FALSE)</f>
        <v>UCM (UCM.Trnava)</v>
      </c>
      <c r="B98" t="s">
        <v>106</v>
      </c>
      <c r="C98" t="s">
        <v>97</v>
      </c>
      <c r="D98" t="str">
        <f>CONCATENATE(A98,B98,C98)</f>
        <v>UCM (UCM.Trnava)SN1Kurátor výstavy</v>
      </c>
      <c r="E98" s="18">
        <v>0.5</v>
      </c>
      <c r="F98" s="18">
        <v>1</v>
      </c>
    </row>
    <row r="99">
      <c r="A99" s="9" t="str">
        <f>VLOOKUP(24761,$M$2:$N$42,2,FALSE)</f>
        <v>UCM (UCM.Trnava)</v>
      </c>
      <c r="B99" t="s">
        <v>106</v>
      </c>
      <c r="C99" t="s">
        <v>102</v>
      </c>
      <c r="D99" t="str">
        <f>CONCATENATE(A99,B99,C99)</f>
        <v>UCM (UCM.Trnava)SN1Režisér</v>
      </c>
      <c r="E99" s="18">
        <v>3</v>
      </c>
      <c r="F99" s="18">
        <v>3</v>
      </c>
    </row>
    <row r="100">
      <c r="A100" s="9" t="str">
        <f>VLOOKUP(24761,$M$2:$N$42,2,FALSE)</f>
        <v>UCM (UCM.Trnava)</v>
      </c>
      <c r="B100" t="s">
        <v>106</v>
      </c>
      <c r="C100" t="s">
        <v>125</v>
      </c>
      <c r="D100" t="str">
        <f>CONCATENATE(A100,B100,C100)</f>
        <v>UCM (UCM.Trnava)SN1Strihač zvuku</v>
      </c>
      <c r="E100" s="18">
        <v>2</v>
      </c>
      <c r="F100" s="18">
        <v>2</v>
      </c>
    </row>
    <row r="101">
      <c r="A101" s="9" t="str">
        <f>VLOOKUP(24761,$M$2:$N$42,2,FALSE)</f>
        <v>UCM (UCM.Trnava)</v>
      </c>
      <c r="B101" t="s">
        <v>106</v>
      </c>
      <c r="C101" t="s">
        <v>104</v>
      </c>
      <c r="D101" t="str">
        <f>CONCATENATE(A101,B101,C101)</f>
        <v>UCM (UCM.Trnava)SN1Výtvarník</v>
      </c>
      <c r="E101" s="18">
        <v>11</v>
      </c>
      <c r="F101" s="18">
        <v>11</v>
      </c>
    </row>
    <row r="102">
      <c r="A102" s="9" t="str">
        <f>VLOOKUP(24761,$M$2:$N$42,2,FALSE)</f>
        <v>UCM (UCM.Trnava)</v>
      </c>
      <c r="B102" t="s">
        <v>108</v>
      </c>
      <c r="C102" t="s">
        <v>100</v>
      </c>
      <c r="D102" t="str">
        <f>CONCATENATE(A102,B102,C102)</f>
        <v>UCM (UCM.Trnava)SN2Autor scenára</v>
      </c>
      <c r="E102" s="18">
        <v>0.5</v>
      </c>
      <c r="F102" s="18">
        <v>1</v>
      </c>
    </row>
    <row r="103">
      <c r="A103" s="9" t="str">
        <f>VLOOKUP(24761,$M$2:$N$42,2,FALSE)</f>
        <v>UCM (UCM.Trnava)</v>
      </c>
      <c r="B103" t="s">
        <v>108</v>
      </c>
      <c r="C103" t="s">
        <v>101</v>
      </c>
      <c r="D103" t="str">
        <f>CONCATENATE(A103,B103,C103)</f>
        <v>UCM (UCM.Trnava)SN2Dizajnér</v>
      </c>
      <c r="E103" s="18">
        <v>13.5</v>
      </c>
      <c r="F103" s="18">
        <v>14</v>
      </c>
    </row>
    <row r="104">
      <c r="A104" s="9" t="str">
        <f>VLOOKUP(24761,$M$2:$N$42,2,FALSE)</f>
        <v>UCM (UCM.Trnava)</v>
      </c>
      <c r="B104" t="s">
        <v>108</v>
      </c>
      <c r="C104" t="s">
        <v>130</v>
      </c>
      <c r="D104" t="str">
        <f>CONCATENATE(A104,B104,C104)</f>
        <v>UCM (UCM.Trnava)SN2Kameraman</v>
      </c>
      <c r="E104" s="18">
        <v>1</v>
      </c>
      <c r="F104" s="18">
        <v>1</v>
      </c>
    </row>
    <row r="105">
      <c r="A105" s="9" t="str">
        <f>VLOOKUP(24761,$M$2:$N$42,2,FALSE)</f>
        <v>UCM (UCM.Trnava)</v>
      </c>
      <c r="B105" t="s">
        <v>108</v>
      </c>
      <c r="C105" t="s">
        <v>131</v>
      </c>
      <c r="D105" t="str">
        <f>CONCATENATE(A105,B105,C105)</f>
        <v>UCM (UCM.Trnava)SN2Kolorista</v>
      </c>
      <c r="E105" s="18">
        <v>1</v>
      </c>
      <c r="F105" s="18">
        <v>1</v>
      </c>
    </row>
    <row r="106">
      <c r="A106" s="9" t="str">
        <f>VLOOKUP(24761,$M$2:$N$42,2,FALSE)</f>
        <v>UCM (UCM.Trnava)</v>
      </c>
      <c r="B106" t="s">
        <v>108</v>
      </c>
      <c r="C106" t="s">
        <v>132</v>
      </c>
      <c r="D106" t="str">
        <f>CONCATENATE(A106,B106,C106)</f>
        <v>UCM (UCM.Trnava)SN2Majster zvuku</v>
      </c>
      <c r="E106" s="18">
        <v>1</v>
      </c>
      <c r="F106" s="18">
        <v>1</v>
      </c>
    </row>
    <row r="107">
      <c r="A107" s="9" t="str">
        <f>VLOOKUP(24761,$M$2:$N$42,2,FALSE)</f>
        <v>UCM (UCM.Trnava)</v>
      </c>
      <c r="B107" t="s">
        <v>108</v>
      </c>
      <c r="C107" t="s">
        <v>102</v>
      </c>
      <c r="D107" t="str">
        <f>CONCATENATE(A107,B107,C107)</f>
        <v>UCM (UCM.Trnava)SN2Režisér</v>
      </c>
      <c r="E107" s="18">
        <v>2</v>
      </c>
      <c r="F107" s="18">
        <v>2</v>
      </c>
    </row>
    <row r="108">
      <c r="A108" s="9" t="str">
        <f>VLOOKUP(24761,$M$2:$N$42,2,FALSE)</f>
        <v>UCM (UCM.Trnava)</v>
      </c>
      <c r="B108" t="s">
        <v>108</v>
      </c>
      <c r="C108" t="s">
        <v>133</v>
      </c>
      <c r="D108" t="str">
        <f>CONCATENATE(A108,B108,C108)</f>
        <v>UCM (UCM.Trnava)SN2Strihač</v>
      </c>
      <c r="E108" s="18">
        <v>1</v>
      </c>
      <c r="F108" s="18">
        <v>1</v>
      </c>
    </row>
    <row r="109">
      <c r="A109" s="9" t="str">
        <f>VLOOKUP(24761,$M$2:$N$42,2,FALSE)</f>
        <v>UCM (UCM.Trnava)</v>
      </c>
      <c r="B109" t="s">
        <v>108</v>
      </c>
      <c r="C109" t="s">
        <v>125</v>
      </c>
      <c r="D109" t="str">
        <f>CONCATENATE(A109,B109,C109)</f>
        <v>UCM (UCM.Trnava)SN2Strihač zvuku</v>
      </c>
      <c r="E109" s="18">
        <v>1</v>
      </c>
      <c r="F109" s="18">
        <v>1</v>
      </c>
    </row>
    <row r="110">
      <c r="A110" s="9" t="str">
        <f>VLOOKUP(24761,$M$2:$N$42,2,FALSE)</f>
        <v>UCM (UCM.Trnava)</v>
      </c>
      <c r="B110" t="s">
        <v>108</v>
      </c>
      <c r="C110" t="s">
        <v>104</v>
      </c>
      <c r="D110" t="str">
        <f>CONCATENATE(A110,B110,C110)</f>
        <v>UCM (UCM.Trnava)SN2Výtvarník</v>
      </c>
      <c r="E110" s="18">
        <v>8</v>
      </c>
      <c r="F110" s="18">
        <v>8</v>
      </c>
    </row>
    <row r="111">
      <c r="A111" s="9" t="str">
        <f>VLOOKUP(24761,$M$2:$N$42,2,FALSE)</f>
        <v>UCM (UCM.Trnava)</v>
      </c>
      <c r="B111" t="s">
        <v>109</v>
      </c>
      <c r="C111" t="s">
        <v>134</v>
      </c>
      <c r="D111" t="str">
        <f>CONCATENATE(A111,B111,C111)</f>
        <v>UCM (UCM.Trnava)SN3Asistent strihu</v>
      </c>
      <c r="E111" s="18">
        <v>1</v>
      </c>
      <c r="F111" s="18">
        <v>1</v>
      </c>
    </row>
    <row r="112">
      <c r="A112" s="9" t="str">
        <f>VLOOKUP(24761,$M$2:$N$42,2,FALSE)</f>
        <v>UCM (UCM.Trnava)</v>
      </c>
      <c r="B112" t="s">
        <v>109</v>
      </c>
      <c r="C112" t="s">
        <v>127</v>
      </c>
      <c r="D112" t="str">
        <f>CONCATENATE(A112,B112,C112)</f>
        <v>UCM (UCM.Trnava)SN3Autor 3D modelov</v>
      </c>
      <c r="E112" s="18">
        <v>0.3</v>
      </c>
      <c r="F112" s="18">
        <v>1</v>
      </c>
    </row>
    <row r="113">
      <c r="A113" s="9" t="str">
        <f>VLOOKUP(24761,$M$2:$N$42,2,FALSE)</f>
        <v>UCM (UCM.Trnava)</v>
      </c>
      <c r="B113" t="s">
        <v>109</v>
      </c>
      <c r="C113" t="s">
        <v>135</v>
      </c>
      <c r="D113" t="str">
        <f>CONCATENATE(A113,B113,C113)</f>
        <v>UCM (UCM.Trnava)SN3Autor animácie</v>
      </c>
      <c r="E113" s="18">
        <v>2</v>
      </c>
      <c r="F113" s="18">
        <v>2</v>
      </c>
    </row>
    <row r="114">
      <c r="A114" s="9" t="str">
        <f>VLOOKUP(24761,$M$2:$N$42,2,FALSE)</f>
        <v>UCM (UCM.Trnava)</v>
      </c>
      <c r="B114" t="s">
        <v>109</v>
      </c>
      <c r="C114" t="s">
        <v>136</v>
      </c>
      <c r="D114" t="str">
        <f>CONCATENATE(A114,B114,C114)</f>
        <v>UCM (UCM.Trnava)SN3Autor grafiky</v>
      </c>
      <c r="E114" s="18">
        <v>2.3</v>
      </c>
      <c r="F114" s="18">
        <v>3</v>
      </c>
    </row>
    <row r="115">
      <c r="A115" s="9" t="str">
        <f>VLOOKUP(24761,$M$2:$N$42,2,FALSE)</f>
        <v>UCM (UCM.Trnava)</v>
      </c>
      <c r="B115" t="s">
        <v>109</v>
      </c>
      <c r="C115" t="s">
        <v>99</v>
      </c>
      <c r="D115" t="str">
        <f>CONCATENATE(A115,B115,C115)</f>
        <v>UCM (UCM.Trnava)SN3Autor námetu</v>
      </c>
      <c r="E115" s="18">
        <v>2</v>
      </c>
      <c r="F115" s="18">
        <v>2</v>
      </c>
    </row>
    <row r="116">
      <c r="A116" s="9" t="str">
        <f>VLOOKUP(24761,$M$2:$N$42,2,FALSE)</f>
        <v>UCM (UCM.Trnava)</v>
      </c>
      <c r="B116" t="s">
        <v>109</v>
      </c>
      <c r="C116" t="s">
        <v>124</v>
      </c>
      <c r="D116" t="str">
        <f>CONCATENATE(A116,B116,C116)</f>
        <v>UCM (UCM.Trnava)SN3Autor storybordov, koncept artu</v>
      </c>
      <c r="E116" s="18">
        <v>0.3</v>
      </c>
      <c r="F116" s="18">
        <v>1</v>
      </c>
    </row>
    <row r="117">
      <c r="A117" s="9" t="str">
        <f>VLOOKUP(24761,$M$2:$N$42,2,FALSE)</f>
        <v>UCM (UCM.Trnava)</v>
      </c>
      <c r="B117" t="s">
        <v>109</v>
      </c>
      <c r="C117" t="s">
        <v>101</v>
      </c>
      <c r="D117" t="str">
        <f>CONCATENATE(A117,B117,C117)</f>
        <v>UCM (UCM.Trnava)SN3Dizajnér</v>
      </c>
      <c r="E117" s="18">
        <v>3</v>
      </c>
      <c r="F117" s="18">
        <v>5</v>
      </c>
    </row>
    <row r="118">
      <c r="A118" s="9" t="str">
        <f>VLOOKUP(24761,$M$2:$N$42,2,FALSE)</f>
        <v>UCM (UCM.Trnava)</v>
      </c>
      <c r="B118" t="s">
        <v>109</v>
      </c>
      <c r="C118" t="s">
        <v>130</v>
      </c>
      <c r="D118" t="str">
        <f>CONCATENATE(A118,B118,C118)</f>
        <v>UCM (UCM.Trnava)SN3Kameraman</v>
      </c>
      <c r="E118" s="18">
        <v>13</v>
      </c>
      <c r="F118" s="18">
        <v>13</v>
      </c>
    </row>
    <row r="119">
      <c r="A119" s="9" t="str">
        <f>VLOOKUP(24761,$M$2:$N$42,2,FALSE)</f>
        <v>UCM (UCM.Trnava)</v>
      </c>
      <c r="B119" t="s">
        <v>109</v>
      </c>
      <c r="C119" t="s">
        <v>131</v>
      </c>
      <c r="D119" t="str">
        <f>CONCATENATE(A119,B119,C119)</f>
        <v>UCM (UCM.Trnava)SN3Kolorista</v>
      </c>
      <c r="E119" s="18">
        <v>14</v>
      </c>
      <c r="F119" s="18">
        <v>14</v>
      </c>
    </row>
    <row r="120">
      <c r="A120" s="9" t="str">
        <f>VLOOKUP(24761,$M$2:$N$42,2,FALSE)</f>
        <v>UCM (UCM.Trnava)</v>
      </c>
      <c r="B120" t="s">
        <v>109</v>
      </c>
      <c r="C120" t="s">
        <v>97</v>
      </c>
      <c r="D120" t="str">
        <f>CONCATENATE(A120,B120,C120)</f>
        <v>UCM (UCM.Trnava)SN3Kurátor výstavy</v>
      </c>
      <c r="E120" s="18">
        <v>1</v>
      </c>
      <c r="F120" s="18">
        <v>1</v>
      </c>
    </row>
    <row r="121">
      <c r="A121" s="9" t="str">
        <f>VLOOKUP(24761,$M$2:$N$42,2,FALSE)</f>
        <v>UCM (UCM.Trnava)</v>
      </c>
      <c r="B121" t="s">
        <v>109</v>
      </c>
      <c r="C121" t="s">
        <v>132</v>
      </c>
      <c r="D121" t="str">
        <f>CONCATENATE(A121,B121,C121)</f>
        <v>UCM (UCM.Trnava)SN3Majster zvuku</v>
      </c>
      <c r="E121" s="18">
        <v>14</v>
      </c>
      <c r="F121" s="18">
        <v>14</v>
      </c>
    </row>
    <row r="122">
      <c r="A122" s="9" t="str">
        <f>VLOOKUP(24761,$M$2:$N$42,2,FALSE)</f>
        <v>UCM (UCM.Trnava)</v>
      </c>
      <c r="B122" t="s">
        <v>109</v>
      </c>
      <c r="C122" t="s">
        <v>137</v>
      </c>
      <c r="D122" t="str">
        <f>CONCATENATE(A122,B122,C122)</f>
        <v>UCM (UCM.Trnava)SN3Producent VFX</v>
      </c>
      <c r="E122" s="18">
        <v>1</v>
      </c>
      <c r="F122" s="18">
        <v>1</v>
      </c>
    </row>
    <row r="123">
      <c r="A123" s="9" t="str">
        <f>VLOOKUP(24761,$M$2:$N$42,2,FALSE)</f>
        <v>UCM (UCM.Trnava)</v>
      </c>
      <c r="B123" t="s">
        <v>109</v>
      </c>
      <c r="C123" t="s">
        <v>102</v>
      </c>
      <c r="D123" t="str">
        <f>CONCATENATE(A123,B123,C123)</f>
        <v>UCM (UCM.Trnava)SN3Režisér</v>
      </c>
      <c r="E123" s="18">
        <v>13</v>
      </c>
      <c r="F123" s="18">
        <v>13</v>
      </c>
    </row>
    <row r="124">
      <c r="A124" s="9" t="str">
        <f>VLOOKUP(24761,$M$2:$N$42,2,FALSE)</f>
        <v>UCM (UCM.Trnava)</v>
      </c>
      <c r="B124" t="s">
        <v>109</v>
      </c>
      <c r="C124" t="s">
        <v>138</v>
      </c>
      <c r="D124" t="str">
        <f>CONCATENATE(A124,B124,C124)</f>
        <v>UCM (UCM.Trnava)SN3Režisér animácie</v>
      </c>
      <c r="E124" s="18">
        <v>1</v>
      </c>
      <c r="F124" s="18">
        <v>1</v>
      </c>
    </row>
    <row r="125">
      <c r="A125" s="9" t="str">
        <f>VLOOKUP(24761,$M$2:$N$42,2,FALSE)</f>
        <v>UCM (UCM.Trnava)</v>
      </c>
      <c r="B125" t="s">
        <v>109</v>
      </c>
      <c r="C125" t="s">
        <v>133</v>
      </c>
      <c r="D125" t="str">
        <f>CONCATENATE(A125,B125,C125)</f>
        <v>UCM (UCM.Trnava)SN3Strihač</v>
      </c>
      <c r="E125" s="18">
        <v>14</v>
      </c>
      <c r="F125" s="18">
        <v>14</v>
      </c>
    </row>
    <row r="126">
      <c r="A126" s="9" t="str">
        <f>VLOOKUP(24761,$M$2:$N$42,2,FALSE)</f>
        <v>UCM (UCM.Trnava)</v>
      </c>
      <c r="B126" t="s">
        <v>109</v>
      </c>
      <c r="C126" t="s">
        <v>139</v>
      </c>
      <c r="D126" t="str">
        <f>CONCATENATE(A126,B126,C126)</f>
        <v>UCM (UCM.Trnava)SN3Supervízor postprodukcie</v>
      </c>
      <c r="E126" s="18">
        <v>14</v>
      </c>
      <c r="F126" s="18">
        <v>14</v>
      </c>
    </row>
    <row r="127">
      <c r="A127" s="9" t="str">
        <f>VLOOKUP(24761,$M$2:$N$42,2,FALSE)</f>
        <v>UCM (UCM.Trnava)</v>
      </c>
      <c r="B127" t="s">
        <v>109</v>
      </c>
      <c r="C127" t="s">
        <v>104</v>
      </c>
      <c r="D127" t="str">
        <f>CONCATENATE(A127,B127,C127)</f>
        <v>UCM (UCM.Trnava)SN3Výtvarník</v>
      </c>
      <c r="E127" s="18">
        <v>2</v>
      </c>
      <c r="F127" s="18">
        <v>2</v>
      </c>
    </row>
    <row r="128">
      <c r="A128" s="9" t="str">
        <f>VLOOKUP(24761,$M$2:$N$42,2,FALSE)</f>
        <v>UCM (UCM.Trnava)</v>
      </c>
      <c r="B128" t="s">
        <v>112</v>
      </c>
      <c r="C128" t="s">
        <v>134</v>
      </c>
      <c r="D128" t="str">
        <f>CONCATENATE(A128,B128,C128)</f>
        <v>UCM (UCM.Trnava)SR3Asistent strihu</v>
      </c>
      <c r="E128" s="18">
        <v>6</v>
      </c>
      <c r="F128" s="18">
        <v>6</v>
      </c>
    </row>
    <row r="129">
      <c r="A129" s="9" t="str">
        <f>VLOOKUP(24761,$M$2:$N$42,2,FALSE)</f>
        <v>UCM (UCM.Trnava)</v>
      </c>
      <c r="B129" t="s">
        <v>112</v>
      </c>
      <c r="C129" t="s">
        <v>135</v>
      </c>
      <c r="D129" t="str">
        <f>CONCATENATE(A129,B129,C129)</f>
        <v>UCM (UCM.Trnava)SR3Autor animácie</v>
      </c>
      <c r="E129" s="18">
        <v>16</v>
      </c>
      <c r="F129" s="18">
        <v>16</v>
      </c>
    </row>
    <row r="130">
      <c r="A130" s="9" t="str">
        <f>VLOOKUP(24761,$M$2:$N$42,2,FALSE)</f>
        <v>UCM (UCM.Trnava)</v>
      </c>
      <c r="B130" t="s">
        <v>112</v>
      </c>
      <c r="C130" t="s">
        <v>99</v>
      </c>
      <c r="D130" t="str">
        <f>CONCATENATE(A130,B130,C130)</f>
        <v>UCM (UCM.Trnava)SR3Autor námetu</v>
      </c>
      <c r="E130" s="18">
        <v>1</v>
      </c>
      <c r="F130" s="18">
        <v>1</v>
      </c>
    </row>
    <row r="131">
      <c r="A131" s="9" t="str">
        <f>VLOOKUP(24761,$M$2:$N$42,2,FALSE)</f>
        <v>UCM (UCM.Trnava)</v>
      </c>
      <c r="B131" t="s">
        <v>112</v>
      </c>
      <c r="C131" t="s">
        <v>140</v>
      </c>
      <c r="D131" t="str">
        <f>CONCATENATE(A131,B131,C131)</f>
        <v>UCM (UCM.Trnava)SR3Autor storylinov</v>
      </c>
      <c r="E131" s="18">
        <v>1</v>
      </c>
      <c r="F131" s="18">
        <v>1</v>
      </c>
    </row>
    <row r="132">
      <c r="A132" s="9" t="str">
        <f>VLOOKUP(24761,$M$2:$N$42,2,FALSE)</f>
        <v>UCM (UCM.Trnava)</v>
      </c>
      <c r="B132" t="s">
        <v>112</v>
      </c>
      <c r="C132" t="s">
        <v>130</v>
      </c>
      <c r="D132" t="str">
        <f>CONCATENATE(A132,B132,C132)</f>
        <v>UCM (UCM.Trnava)SR3Kameraman</v>
      </c>
      <c r="E132" s="18">
        <v>20</v>
      </c>
      <c r="F132" s="18">
        <v>20</v>
      </c>
    </row>
    <row r="133">
      <c r="A133" s="9" t="str">
        <f>VLOOKUP(24761,$M$2:$N$42,2,FALSE)</f>
        <v>UCM (UCM.Trnava)</v>
      </c>
      <c r="B133" t="s">
        <v>112</v>
      </c>
      <c r="C133" t="s">
        <v>131</v>
      </c>
      <c r="D133" t="str">
        <f>CONCATENATE(A133,B133,C133)</f>
        <v>UCM (UCM.Trnava)SR3Kolorista</v>
      </c>
      <c r="E133" s="18">
        <v>14</v>
      </c>
      <c r="F133" s="18">
        <v>14</v>
      </c>
    </row>
    <row r="134">
      <c r="A134" s="9" t="str">
        <f>VLOOKUP(24761,$M$2:$N$42,2,FALSE)</f>
        <v>UCM (UCM.Trnava)</v>
      </c>
      <c r="B134" t="s">
        <v>112</v>
      </c>
      <c r="C134" t="s">
        <v>97</v>
      </c>
      <c r="D134" t="str">
        <f>CONCATENATE(A134,B134,C134)</f>
        <v>UCM (UCM.Trnava)SR3Kurátor výstavy</v>
      </c>
      <c r="E134" s="18">
        <v>2</v>
      </c>
      <c r="F134" s="18">
        <v>2</v>
      </c>
    </row>
    <row r="135">
      <c r="A135" s="9" t="str">
        <f>VLOOKUP(24761,$M$2:$N$42,2,FALSE)</f>
        <v>UCM (UCM.Trnava)</v>
      </c>
      <c r="B135" t="s">
        <v>112</v>
      </c>
      <c r="C135" t="s">
        <v>132</v>
      </c>
      <c r="D135" t="str">
        <f>CONCATENATE(A135,B135,C135)</f>
        <v>UCM (UCM.Trnava)SR3Majster zvuku</v>
      </c>
      <c r="E135" s="18">
        <v>5</v>
      </c>
      <c r="F135" s="18">
        <v>5</v>
      </c>
    </row>
    <row r="136">
      <c r="A136" s="9" t="str">
        <f>VLOOKUP(24761,$M$2:$N$42,2,FALSE)</f>
        <v>UCM (UCM.Trnava)</v>
      </c>
      <c r="B136" t="s">
        <v>112</v>
      </c>
      <c r="C136" t="s">
        <v>102</v>
      </c>
      <c r="D136" t="str">
        <f>CONCATENATE(A136,B136,C136)</f>
        <v>UCM (UCM.Trnava)SR3Režisér</v>
      </c>
      <c r="E136" s="18">
        <v>20</v>
      </c>
      <c r="F136" s="18">
        <v>20</v>
      </c>
    </row>
    <row r="137">
      <c r="A137" s="9" t="str">
        <f>VLOOKUP(24761,$M$2:$N$42,2,FALSE)</f>
        <v>UCM (UCM.Trnava)</v>
      </c>
      <c r="B137" t="s">
        <v>112</v>
      </c>
      <c r="C137" t="s">
        <v>133</v>
      </c>
      <c r="D137" t="str">
        <f>CONCATENATE(A137,B137,C137)</f>
        <v>UCM (UCM.Trnava)SR3Strihač</v>
      </c>
      <c r="E137" s="18">
        <v>20</v>
      </c>
      <c r="F137" s="18">
        <v>20</v>
      </c>
    </row>
    <row r="138">
      <c r="A138" s="9" t="str">
        <f>VLOOKUP(24761,$M$2:$N$42,2,FALSE)</f>
        <v>UCM (UCM.Trnava)</v>
      </c>
      <c r="B138" t="s">
        <v>112</v>
      </c>
      <c r="C138" t="s">
        <v>125</v>
      </c>
      <c r="D138" t="str">
        <f>CONCATENATE(A138,B138,C138)</f>
        <v>UCM (UCM.Trnava)SR3Strihač zvuku</v>
      </c>
      <c r="E138" s="18">
        <v>4</v>
      </c>
      <c r="F138" s="18">
        <v>4</v>
      </c>
    </row>
    <row r="139">
      <c r="A139" s="9" t="str">
        <f>VLOOKUP(24761,$M$2:$N$42,2,FALSE)</f>
        <v>UCM (UCM.Trnava)</v>
      </c>
      <c r="B139" t="s">
        <v>112</v>
      </c>
      <c r="C139" t="s">
        <v>139</v>
      </c>
      <c r="D139" t="str">
        <f>CONCATENATE(A139,B139,C139)</f>
        <v>UCM (UCM.Trnava)SR3Supervízor postprodukcie</v>
      </c>
      <c r="E139" s="18">
        <v>16</v>
      </c>
      <c r="F139" s="18">
        <v>16</v>
      </c>
    </row>
    <row r="140">
      <c r="A140" s="9" t="str">
        <f>VLOOKUP(24761,$M$2:$N$42,2,FALSE)</f>
        <v>UCM (UCM.Trnava)</v>
      </c>
      <c r="B140" t="s">
        <v>117</v>
      </c>
      <c r="C140" t="s">
        <v>104</v>
      </c>
      <c r="D140" t="str">
        <f>CONCATENATE(A140,B140,C140)</f>
        <v>UCM (UCM.Trnava)ZN1Výtvarník</v>
      </c>
      <c r="E140" s="18">
        <v>1</v>
      </c>
      <c r="F140" s="18">
        <v>1</v>
      </c>
    </row>
    <row r="141">
      <c r="A141" s="9" t="str">
        <f>VLOOKUP(24780,$M$2:$N$42,2,FALSE)</f>
        <v>UKF (UKF.Nitra)</v>
      </c>
      <c r="B141" t="s">
        <v>92</v>
      </c>
      <c r="C141" t="s">
        <v>89</v>
      </c>
      <c r="D141" t="str">
        <f>CONCATENATE(A141,B141,C141)</f>
        <v>UKF (UKF.Nitra)EM3Inštrumentalista - sólista</v>
      </c>
      <c r="E141" s="18">
        <v>1</v>
      </c>
      <c r="F141" s="18">
        <v>1</v>
      </c>
    </row>
    <row r="142">
      <c r="A142" s="9" t="str">
        <f>VLOOKUP(24780,$M$2:$N$42,2,FALSE)</f>
        <v>UKF (UKF.Nitra)</v>
      </c>
      <c r="B142" t="s">
        <v>93</v>
      </c>
      <c r="C142" t="s">
        <v>89</v>
      </c>
      <c r="D142" t="str">
        <f>CONCATENATE(A142,B142,C142)</f>
        <v>UKF (UKF.Nitra)EN1Inštrumentalista - sólista</v>
      </c>
      <c r="E142" s="18">
        <v>1</v>
      </c>
      <c r="F142" s="18">
        <v>1</v>
      </c>
    </row>
    <row r="143">
      <c r="A143" s="9" t="str">
        <f>VLOOKUP(24780,$M$2:$N$42,2,FALSE)</f>
        <v>UKF (UKF.Nitra)</v>
      </c>
      <c r="B143" t="s">
        <v>95</v>
      </c>
      <c r="C143" t="s">
        <v>89</v>
      </c>
      <c r="D143" t="str">
        <f>CONCATENATE(A143,B143,C143)</f>
        <v>UKF (UKF.Nitra)EN3Inštrumentalista - sólista</v>
      </c>
      <c r="E143" s="18">
        <v>1</v>
      </c>
      <c r="F143" s="18">
        <v>1</v>
      </c>
    </row>
    <row r="144">
      <c r="A144" s="9" t="str">
        <f>VLOOKUP(24780,$M$2:$N$42,2,FALSE)</f>
        <v>UKF (UKF.Nitra)</v>
      </c>
      <c r="B144" t="s">
        <v>98</v>
      </c>
      <c r="C144" t="s">
        <v>89</v>
      </c>
      <c r="D144" t="str">
        <f>CONCATENATE(A144,B144,C144)</f>
        <v>UKF (UKF.Nitra)SM1Inštrumentalista - sólista</v>
      </c>
      <c r="E144" s="18">
        <v>2</v>
      </c>
      <c r="F144" s="18">
        <v>2</v>
      </c>
    </row>
    <row r="145">
      <c r="A145" s="9" t="str">
        <f>VLOOKUP(24780,$M$2:$N$42,2,FALSE)</f>
        <v>UKF (UKF.Nitra)</v>
      </c>
      <c r="B145" t="s">
        <v>103</v>
      </c>
      <c r="C145" t="s">
        <v>89</v>
      </c>
      <c r="D145" t="str">
        <f>CONCATENATE(A145,B145,C145)</f>
        <v>UKF (UKF.Nitra)SM2Inštrumentalista - sólista</v>
      </c>
      <c r="E145" s="18">
        <v>1</v>
      </c>
      <c r="F145" s="18">
        <v>1</v>
      </c>
    </row>
    <row r="146">
      <c r="A146" s="9" t="str">
        <f>VLOOKUP(24780,$M$2:$N$42,2,FALSE)</f>
        <v>UKF (UKF.Nitra)</v>
      </c>
      <c r="B146" t="s">
        <v>105</v>
      </c>
      <c r="C146" t="s">
        <v>89</v>
      </c>
      <c r="D146" t="str">
        <f>CONCATENATE(A146,B146,C146)</f>
        <v>UKF (UKF.Nitra)SM3Inštrumentalista - sólista</v>
      </c>
      <c r="E146" s="18">
        <v>17</v>
      </c>
      <c r="F146" s="18">
        <v>17</v>
      </c>
    </row>
    <row r="147">
      <c r="A147" s="9" t="str">
        <f>VLOOKUP(24780,$M$2:$N$42,2,FALSE)</f>
        <v>UKF (UKF.Nitra)</v>
      </c>
      <c r="B147" t="s">
        <v>105</v>
      </c>
      <c r="C147" t="s">
        <v>104</v>
      </c>
      <c r="D147" t="str">
        <f>CONCATENATE(A147,B147,C147)</f>
        <v>UKF (UKF.Nitra)SM3Výtvarník</v>
      </c>
      <c r="E147" s="18">
        <v>3</v>
      </c>
      <c r="F147" s="18">
        <v>3</v>
      </c>
    </row>
    <row r="148">
      <c r="A148" s="9" t="str">
        <f>VLOOKUP(24780,$M$2:$N$42,2,FALSE)</f>
        <v>UKF (UKF.Nitra)</v>
      </c>
      <c r="B148" t="s">
        <v>106</v>
      </c>
      <c r="C148" t="s">
        <v>141</v>
      </c>
      <c r="D148" t="str">
        <f>CONCATENATE(A148,B148,C148)</f>
        <v>UKF (UKF.Nitra)SN1Autor dramatického diela</v>
      </c>
      <c r="E148" s="18">
        <v>0.33334</v>
      </c>
      <c r="F148" s="18">
        <v>1</v>
      </c>
    </row>
    <row r="149">
      <c r="A149" s="9" t="str">
        <f>VLOOKUP(24780,$M$2:$N$42,2,FALSE)</f>
        <v>UKF (UKF.Nitra)</v>
      </c>
      <c r="B149" t="s">
        <v>106</v>
      </c>
      <c r="C149" t="s">
        <v>87</v>
      </c>
      <c r="D149" t="str">
        <f>CONCATENATE(A149,B149,C149)</f>
        <v>UKF (UKF.Nitra)SN1Dramaturg</v>
      </c>
      <c r="E149" s="18">
        <v>0.33334</v>
      </c>
      <c r="F149" s="18">
        <v>1</v>
      </c>
    </row>
    <row r="150">
      <c r="A150" s="9" t="str">
        <f>VLOOKUP(24780,$M$2:$N$42,2,FALSE)</f>
        <v>UKF (UKF.Nitra)</v>
      </c>
      <c r="B150" t="s">
        <v>106</v>
      </c>
      <c r="C150" t="s">
        <v>89</v>
      </c>
      <c r="D150" t="str">
        <f>CONCATENATE(A150,B150,C150)</f>
        <v>UKF (UKF.Nitra)SN1Inštrumentalista - sólista</v>
      </c>
      <c r="E150" s="18">
        <v>4</v>
      </c>
      <c r="F150" s="18">
        <v>4</v>
      </c>
    </row>
    <row r="151">
      <c r="A151" s="9" t="str">
        <f>VLOOKUP(24780,$M$2:$N$42,2,FALSE)</f>
        <v>UKF (UKF.Nitra)</v>
      </c>
      <c r="B151" t="s">
        <v>106</v>
      </c>
      <c r="C151" t="s">
        <v>102</v>
      </c>
      <c r="D151" t="str">
        <f>CONCATENATE(A151,B151,C151)</f>
        <v>UKF (UKF.Nitra)SN1Režisér</v>
      </c>
      <c r="E151" s="18">
        <v>1</v>
      </c>
      <c r="F151" s="18">
        <v>1</v>
      </c>
    </row>
    <row r="152">
      <c r="A152" s="9" t="str">
        <f>VLOOKUP(24780,$M$2:$N$42,2,FALSE)</f>
        <v>UKF (UKF.Nitra)</v>
      </c>
      <c r="B152" t="s">
        <v>106</v>
      </c>
      <c r="C152" t="s">
        <v>104</v>
      </c>
      <c r="D152" t="str">
        <f>CONCATENATE(A152,B152,C152)</f>
        <v>UKF (UKF.Nitra)SN1Výtvarník</v>
      </c>
      <c r="E152" s="18">
        <v>3</v>
      </c>
      <c r="F152" s="18">
        <v>3</v>
      </c>
    </row>
    <row r="153">
      <c r="A153" s="9" t="str">
        <f>VLOOKUP(24780,$M$2:$N$42,2,FALSE)</f>
        <v>UKF (UKF.Nitra)</v>
      </c>
      <c r="B153" t="s">
        <v>108</v>
      </c>
      <c r="C153" t="s">
        <v>100</v>
      </c>
      <c r="D153" t="str">
        <f>CONCATENATE(A153,B153,C153)</f>
        <v>UKF (UKF.Nitra)SN2Autor scenára</v>
      </c>
      <c r="E153" s="18">
        <v>5</v>
      </c>
      <c r="F153" s="18">
        <v>5</v>
      </c>
    </row>
    <row r="154">
      <c r="A154" s="9" t="str">
        <f>VLOOKUP(24780,$M$2:$N$42,2,FALSE)</f>
        <v>UKF (UKF.Nitra)</v>
      </c>
      <c r="B154" t="s">
        <v>108</v>
      </c>
      <c r="C154" t="s">
        <v>142</v>
      </c>
      <c r="D154" t="str">
        <f>CONCATENATE(A154,B154,C154)</f>
        <v>UKF (UKF.Nitra)SN2Hudobný dramaturg</v>
      </c>
      <c r="E154" s="18">
        <v>2.5</v>
      </c>
      <c r="F154" s="18">
        <v>5</v>
      </c>
    </row>
    <row r="155">
      <c r="A155" s="9" t="str">
        <f>VLOOKUP(24780,$M$2:$N$42,2,FALSE)</f>
        <v>UKF (UKF.Nitra)</v>
      </c>
      <c r="B155" t="s">
        <v>108</v>
      </c>
      <c r="C155" t="s">
        <v>89</v>
      </c>
      <c r="D155" t="str">
        <f>CONCATENATE(A155,B155,C155)</f>
        <v>UKF (UKF.Nitra)SN2Inštrumentalista - sólista</v>
      </c>
      <c r="E155" s="18">
        <v>1</v>
      </c>
      <c r="F155" s="18">
        <v>1</v>
      </c>
    </row>
    <row r="156">
      <c r="A156" s="9" t="str">
        <f>VLOOKUP(24780,$M$2:$N$42,2,FALSE)</f>
        <v>UKF (UKF.Nitra)</v>
      </c>
      <c r="B156" t="s">
        <v>108</v>
      </c>
      <c r="C156" t="s">
        <v>97</v>
      </c>
      <c r="D156" t="str">
        <f>CONCATENATE(A156,B156,C156)</f>
        <v>UKF (UKF.Nitra)SN2Kurátor výstavy</v>
      </c>
      <c r="E156" s="18">
        <v>2</v>
      </c>
      <c r="F156" s="18">
        <v>2</v>
      </c>
    </row>
    <row r="157">
      <c r="A157" s="9" t="str">
        <f>VLOOKUP(24780,$M$2:$N$42,2,FALSE)</f>
        <v>UKF (UKF.Nitra)</v>
      </c>
      <c r="B157" t="s">
        <v>108</v>
      </c>
      <c r="C157" t="s">
        <v>102</v>
      </c>
      <c r="D157" t="str">
        <f>CONCATENATE(A157,B157,C157)</f>
        <v>UKF (UKF.Nitra)SN2Režisér</v>
      </c>
      <c r="E157" s="18">
        <v>5</v>
      </c>
      <c r="F157" s="18">
        <v>5</v>
      </c>
    </row>
    <row r="158">
      <c r="A158" s="9" t="str">
        <f>VLOOKUP(24780,$M$2:$N$42,2,FALSE)</f>
        <v>UKF (UKF.Nitra)</v>
      </c>
      <c r="B158" t="s">
        <v>108</v>
      </c>
      <c r="C158" t="s">
        <v>104</v>
      </c>
      <c r="D158" t="str">
        <f>CONCATENATE(A158,B158,C158)</f>
        <v>UKF (UKF.Nitra)SN2Výtvarník</v>
      </c>
      <c r="E158" s="18">
        <v>9</v>
      </c>
      <c r="F158" s="18">
        <v>9</v>
      </c>
    </row>
    <row r="159">
      <c r="A159" s="9" t="str">
        <f>VLOOKUP(24780,$M$2:$N$42,2,FALSE)</f>
        <v>UKF (UKF.Nitra)</v>
      </c>
      <c r="B159" t="s">
        <v>109</v>
      </c>
      <c r="C159" t="s">
        <v>143</v>
      </c>
      <c r="D159" t="str">
        <f>CONCATENATE(A159,B159,C159)</f>
        <v>UKF (UKF.Nitra)SN3Asistent réžie</v>
      </c>
      <c r="E159" s="18">
        <v>0.71445</v>
      </c>
      <c r="F159" s="18">
        <v>5</v>
      </c>
    </row>
    <row r="160">
      <c r="A160" s="9" t="str">
        <f>VLOOKUP(24780,$M$2:$N$42,2,FALSE)</f>
        <v>UKF (UKF.Nitra)</v>
      </c>
      <c r="B160" t="s">
        <v>109</v>
      </c>
      <c r="C160" t="s">
        <v>89</v>
      </c>
      <c r="D160" t="str">
        <f>CONCATENATE(A160,B160,C160)</f>
        <v>UKF (UKF.Nitra)SN3Inštrumentalista - sólista</v>
      </c>
      <c r="E160" s="18">
        <v>9</v>
      </c>
      <c r="F160" s="18">
        <v>9</v>
      </c>
    </row>
    <row r="161">
      <c r="A161" s="9" t="str">
        <f>VLOOKUP(24780,$M$2:$N$42,2,FALSE)</f>
        <v>UKF (UKF.Nitra)</v>
      </c>
      <c r="B161" t="s">
        <v>109</v>
      </c>
      <c r="C161" t="s">
        <v>114</v>
      </c>
      <c r="D161" t="str">
        <f>CONCATENATE(A161,B161,C161)</f>
        <v>UKF (UKF.Nitra)SN3Spevák - sólista</v>
      </c>
      <c r="E161" s="18">
        <v>7</v>
      </c>
      <c r="F161" s="18">
        <v>7</v>
      </c>
    </row>
    <row r="162">
      <c r="A162" s="9" t="str">
        <f>VLOOKUP(24780,$M$2:$N$42,2,FALSE)</f>
        <v>UKF (UKF.Nitra)</v>
      </c>
      <c r="B162" t="s">
        <v>109</v>
      </c>
      <c r="C162" t="s">
        <v>104</v>
      </c>
      <c r="D162" t="str">
        <f>CONCATENATE(A162,B162,C162)</f>
        <v>UKF (UKF.Nitra)SN3Výtvarník</v>
      </c>
      <c r="E162" s="18">
        <v>27</v>
      </c>
      <c r="F162" s="18">
        <v>27</v>
      </c>
    </row>
    <row r="163">
      <c r="A163" s="9" t="str">
        <f>VLOOKUP(24780,$M$2:$N$42,2,FALSE)</f>
        <v>UKF (UKF.Nitra)</v>
      </c>
      <c r="B163" t="s">
        <v>110</v>
      </c>
      <c r="C163" t="s">
        <v>107</v>
      </c>
      <c r="D163" t="str">
        <f>CONCATENATE(A163,B163,C163)</f>
        <v>UKF (UKF.Nitra)SR1Dramaturg projektu</v>
      </c>
      <c r="E163" s="18">
        <v>1</v>
      </c>
      <c r="F163" s="18">
        <v>1</v>
      </c>
    </row>
    <row r="164">
      <c r="A164" s="9" t="str">
        <f>VLOOKUP(24780,$M$2:$N$42,2,FALSE)</f>
        <v>UKF (UKF.Nitra)</v>
      </c>
      <c r="B164" t="s">
        <v>110</v>
      </c>
      <c r="C164" t="s">
        <v>89</v>
      </c>
      <c r="D164" t="str">
        <f>CONCATENATE(A164,B164,C164)</f>
        <v>UKF (UKF.Nitra)SR1Inštrumentalista - sólista</v>
      </c>
      <c r="E164" s="18">
        <v>9.5</v>
      </c>
      <c r="F164" s="18">
        <v>10</v>
      </c>
    </row>
    <row r="165">
      <c r="A165" s="9" t="str">
        <f>VLOOKUP(24780,$M$2:$N$42,2,FALSE)</f>
        <v>UKF (UKF.Nitra)</v>
      </c>
      <c r="B165" t="s">
        <v>110</v>
      </c>
      <c r="C165" t="s">
        <v>104</v>
      </c>
      <c r="D165" t="str">
        <f>CONCATENATE(A165,B165,C165)</f>
        <v>UKF (UKF.Nitra)SR1Výtvarník</v>
      </c>
      <c r="E165" s="18">
        <v>7</v>
      </c>
      <c r="F165" s="18">
        <v>7</v>
      </c>
    </row>
    <row r="166">
      <c r="A166" s="9" t="str">
        <f>VLOOKUP(24780,$M$2:$N$42,2,FALSE)</f>
        <v>UKF (UKF.Nitra)</v>
      </c>
      <c r="B166" t="s">
        <v>111</v>
      </c>
      <c r="C166" t="s">
        <v>89</v>
      </c>
      <c r="D166" t="str">
        <f>CONCATENATE(A166,B166,C166)</f>
        <v>UKF (UKF.Nitra)SR2Inštrumentalista - sólista</v>
      </c>
      <c r="E166" s="18">
        <v>0.5</v>
      </c>
      <c r="F166" s="18">
        <v>1</v>
      </c>
    </row>
    <row r="167">
      <c r="A167" s="9" t="str">
        <f>VLOOKUP(24780,$M$2:$N$42,2,FALSE)</f>
        <v>UKF (UKF.Nitra)</v>
      </c>
      <c r="B167" t="s">
        <v>111</v>
      </c>
      <c r="C167" t="s">
        <v>104</v>
      </c>
      <c r="D167" t="str">
        <f>CONCATENATE(A167,B167,C167)</f>
        <v>UKF (UKF.Nitra)SR2Výtvarník</v>
      </c>
      <c r="E167" s="18">
        <v>8</v>
      </c>
      <c r="F167" s="18">
        <v>8</v>
      </c>
    </row>
    <row r="168">
      <c r="A168" s="9" t="str">
        <f>VLOOKUP(24780,$M$2:$N$42,2,FALSE)</f>
        <v>UKF (UKF.Nitra)</v>
      </c>
      <c r="B168" t="s">
        <v>112</v>
      </c>
      <c r="C168" t="s">
        <v>89</v>
      </c>
      <c r="D168" t="str">
        <f>CONCATENATE(A168,B168,C168)</f>
        <v>UKF (UKF.Nitra)SR3Inštrumentalista - sólista</v>
      </c>
      <c r="E168" s="18">
        <v>49.6</v>
      </c>
      <c r="F168" s="18">
        <v>65</v>
      </c>
    </row>
    <row r="169">
      <c r="A169" s="9" t="str">
        <f>VLOOKUP(24780,$M$2:$N$42,2,FALSE)</f>
        <v>UKF (UKF.Nitra)</v>
      </c>
      <c r="B169" t="s">
        <v>112</v>
      </c>
      <c r="C169" t="s">
        <v>114</v>
      </c>
      <c r="D169" t="str">
        <f>CONCATENATE(A169,B169,C169)</f>
        <v>UKF (UKF.Nitra)SR3Spevák - sólista</v>
      </c>
      <c r="E169" s="18">
        <v>33</v>
      </c>
      <c r="F169" s="18">
        <v>33</v>
      </c>
    </row>
    <row r="170">
      <c r="A170" s="9" t="str">
        <f>VLOOKUP(24780,$M$2:$N$42,2,FALSE)</f>
        <v>UKF (UKF.Nitra)</v>
      </c>
      <c r="B170" t="s">
        <v>112</v>
      </c>
      <c r="C170" t="s">
        <v>104</v>
      </c>
      <c r="D170" t="str">
        <f>CONCATENATE(A170,B170,C170)</f>
        <v>UKF (UKF.Nitra)SR3Výtvarník</v>
      </c>
      <c r="E170" s="18">
        <v>3</v>
      </c>
      <c r="F170" s="18">
        <v>3</v>
      </c>
    </row>
    <row r="171">
      <c r="A171" s="9" t="str">
        <f>VLOOKUP(24780,$M$2:$N$42,2,FALSE)</f>
        <v>UKF (UKF.Nitra)</v>
      </c>
      <c r="B171" t="s">
        <v>117</v>
      </c>
      <c r="C171" t="s">
        <v>89</v>
      </c>
      <c r="D171" t="str">
        <f>CONCATENATE(A171,B171,C171)</f>
        <v>UKF (UKF.Nitra)ZN1Inštrumentalista - sólista</v>
      </c>
      <c r="E171" s="18">
        <v>2</v>
      </c>
      <c r="F171" s="18">
        <v>3</v>
      </c>
    </row>
    <row r="172">
      <c r="A172" s="9" t="str">
        <f>VLOOKUP(24783,$M$2:$N$42,2,FALSE)</f>
        <v>UMB (UMB.B.Bystrica)</v>
      </c>
      <c r="B172" t="s">
        <v>98</v>
      </c>
      <c r="C172" t="s">
        <v>87</v>
      </c>
      <c r="D172" t="str">
        <f>CONCATENATE(A172,B172,C172)</f>
        <v>UMB (UMB.B.Bystrica)SM1Dramaturg</v>
      </c>
      <c r="E172" s="18">
        <v>4</v>
      </c>
      <c r="F172" s="18">
        <v>4</v>
      </c>
    </row>
    <row r="173">
      <c r="A173" s="9" t="str">
        <f>VLOOKUP(24783,$M$2:$N$42,2,FALSE)</f>
        <v>UMB (UMB.B.Bystrica)</v>
      </c>
      <c r="B173" t="s">
        <v>98</v>
      </c>
      <c r="C173" t="s">
        <v>102</v>
      </c>
      <c r="D173" t="str">
        <f>CONCATENATE(A173,B173,C173)</f>
        <v>UMB (UMB.B.Bystrica)SM1Režisér</v>
      </c>
      <c r="E173" s="18">
        <v>4</v>
      </c>
      <c r="F173" s="18">
        <v>4</v>
      </c>
    </row>
    <row r="174">
      <c r="A174" s="9" t="str">
        <f>VLOOKUP(24783,$M$2:$N$42,2,FALSE)</f>
        <v>UMB (UMB.B.Bystrica)</v>
      </c>
      <c r="B174" t="s">
        <v>106</v>
      </c>
      <c r="C174" t="s">
        <v>144</v>
      </c>
      <c r="D174" t="str">
        <f>CONCATENATE(A174,B174,C174)</f>
        <v>UMB (UMB.B.Bystrica)SN1Autor libreta</v>
      </c>
      <c r="E174" s="18">
        <v>0.5</v>
      </c>
      <c r="F174" s="18">
        <v>1</v>
      </c>
    </row>
    <row r="175">
      <c r="A175" s="9" t="str">
        <f>VLOOKUP(24783,$M$2:$N$42,2,FALSE)</f>
        <v>UMB (UMB.B.Bystrica)</v>
      </c>
      <c r="B175" t="s">
        <v>106</v>
      </c>
      <c r="C175" t="s">
        <v>99</v>
      </c>
      <c r="D175" t="str">
        <f>CONCATENATE(A175,B175,C175)</f>
        <v>UMB (UMB.B.Bystrica)SN1Autor námetu</v>
      </c>
      <c r="E175" s="18">
        <v>1</v>
      </c>
      <c r="F175" s="18">
        <v>1</v>
      </c>
    </row>
    <row r="176">
      <c r="A176" s="9" t="str">
        <f>VLOOKUP(24783,$M$2:$N$42,2,FALSE)</f>
        <v>UMB (UMB.B.Bystrica)</v>
      </c>
      <c r="B176" t="s">
        <v>106</v>
      </c>
      <c r="C176" t="s">
        <v>100</v>
      </c>
      <c r="D176" t="str">
        <f>CONCATENATE(A176,B176,C176)</f>
        <v>UMB (UMB.B.Bystrica)SN1Autor scenára</v>
      </c>
      <c r="E176" s="18">
        <v>2</v>
      </c>
      <c r="F176" s="18">
        <v>2</v>
      </c>
    </row>
    <row r="177">
      <c r="A177" s="9" t="str">
        <f>VLOOKUP(24783,$M$2:$N$42,2,FALSE)</f>
        <v>UMB (UMB.B.Bystrica)</v>
      </c>
      <c r="B177" t="s">
        <v>106</v>
      </c>
      <c r="C177" t="s">
        <v>145</v>
      </c>
      <c r="D177" t="str">
        <f>CONCATENATE(A177,B177,C177)</f>
        <v>UMB (UMB.B.Bystrica)SN1Autor textu</v>
      </c>
      <c r="E177" s="18">
        <v>0.5</v>
      </c>
      <c r="F177" s="18">
        <v>1</v>
      </c>
    </row>
    <row r="178">
      <c r="A178" s="9" t="str">
        <f>VLOOKUP(24783,$M$2:$N$42,2,FALSE)</f>
        <v>UMB (UMB.B.Bystrica)</v>
      </c>
      <c r="B178" t="s">
        <v>106</v>
      </c>
      <c r="C178" t="s">
        <v>87</v>
      </c>
      <c r="D178" t="str">
        <f>CONCATENATE(A178,B178,C178)</f>
        <v>UMB (UMB.B.Bystrica)SN1Dramaturg</v>
      </c>
      <c r="E178" s="18">
        <v>2</v>
      </c>
      <c r="F178" s="18">
        <v>2</v>
      </c>
    </row>
    <row r="179">
      <c r="A179" s="9" t="str">
        <f>VLOOKUP(24783,$M$2:$N$42,2,FALSE)</f>
        <v>UMB (UMB.B.Bystrica)</v>
      </c>
      <c r="B179" t="s">
        <v>106</v>
      </c>
      <c r="C179" t="s">
        <v>122</v>
      </c>
      <c r="D179" t="str">
        <f>CONCATENATE(A179,B179,C179)</f>
        <v>UMB (UMB.B.Bystrica)SN1Choreograf</v>
      </c>
      <c r="E179" s="18">
        <v>3</v>
      </c>
      <c r="F179" s="18">
        <v>3</v>
      </c>
    </row>
    <row r="180">
      <c r="A180" s="9" t="str">
        <f>VLOOKUP(24783,$M$2:$N$42,2,FALSE)</f>
        <v>UMB (UMB.B.Bystrica)</v>
      </c>
      <c r="B180" t="s">
        <v>106</v>
      </c>
      <c r="C180" t="s">
        <v>102</v>
      </c>
      <c r="D180" t="str">
        <f>CONCATENATE(A180,B180,C180)</f>
        <v>UMB (UMB.B.Bystrica)SN1Režisér</v>
      </c>
      <c r="E180" s="18">
        <v>3</v>
      </c>
      <c r="F180" s="18">
        <v>3</v>
      </c>
    </row>
    <row r="181">
      <c r="A181" s="9" t="str">
        <f>VLOOKUP(24783,$M$2:$N$42,2,FALSE)</f>
        <v>UMB (UMB.B.Bystrica)</v>
      </c>
      <c r="B181" t="s">
        <v>110</v>
      </c>
      <c r="C181" t="s">
        <v>100</v>
      </c>
      <c r="D181" t="str">
        <f>CONCATENATE(A181,B181,C181)</f>
        <v>UMB (UMB.B.Bystrica)SR1Autor scenára</v>
      </c>
      <c r="E181" s="18">
        <v>0.5</v>
      </c>
      <c r="F181" s="18">
        <v>1</v>
      </c>
    </row>
    <row r="182">
      <c r="A182" s="9" t="str">
        <f>VLOOKUP(24783,$M$2:$N$42,2,FALSE)</f>
        <v>UMB (UMB.B.Bystrica)</v>
      </c>
      <c r="B182" t="s">
        <v>110</v>
      </c>
      <c r="C182" t="s">
        <v>87</v>
      </c>
      <c r="D182" t="str">
        <f>CONCATENATE(A182,B182,C182)</f>
        <v>UMB (UMB.B.Bystrica)SR1Dramaturg</v>
      </c>
      <c r="E182" s="18">
        <v>1</v>
      </c>
      <c r="F182" s="18">
        <v>1</v>
      </c>
    </row>
    <row r="183">
      <c r="A183" s="9" t="str">
        <f>VLOOKUP(24783,$M$2:$N$42,2,FALSE)</f>
        <v>UMB (UMB.B.Bystrica)</v>
      </c>
      <c r="B183" t="s">
        <v>110</v>
      </c>
      <c r="C183" t="s">
        <v>122</v>
      </c>
      <c r="D183" t="str">
        <f>CONCATENATE(A183,B183,C183)</f>
        <v>UMB (UMB.B.Bystrica)SR1Choreograf</v>
      </c>
      <c r="E183" s="18">
        <v>2</v>
      </c>
      <c r="F183" s="18">
        <v>2</v>
      </c>
    </row>
    <row r="184">
      <c r="A184" s="9" t="str">
        <f>VLOOKUP(24783,$M$2:$N$42,2,FALSE)</f>
        <v>UMB (UMB.B.Bystrica)</v>
      </c>
      <c r="B184" t="s">
        <v>110</v>
      </c>
      <c r="C184" t="s">
        <v>102</v>
      </c>
      <c r="D184" t="str">
        <f>CONCATENATE(A184,B184,C184)</f>
        <v>UMB (UMB.B.Bystrica)SR1Režisér</v>
      </c>
      <c r="E184" s="18">
        <v>1.5</v>
      </c>
      <c r="F184" s="18">
        <v>2</v>
      </c>
    </row>
    <row r="185">
      <c r="A185" s="9" t="str">
        <f>VLOOKUP(24783,$M$2:$N$42,2,FALSE)</f>
        <v>UMB (UMB.B.Bystrica)</v>
      </c>
      <c r="B185" t="s">
        <v>111</v>
      </c>
      <c r="C185" t="s">
        <v>122</v>
      </c>
      <c r="D185" t="str">
        <f>CONCATENATE(A185,B185,C185)</f>
        <v>UMB (UMB.B.Bystrica)SR2Choreograf</v>
      </c>
      <c r="E185" s="18">
        <v>4</v>
      </c>
      <c r="F185" s="18">
        <v>4</v>
      </c>
    </row>
    <row r="186">
      <c r="A186" s="9" t="str">
        <f>VLOOKUP(24783,$M$2:$N$42,2,FALSE)</f>
        <v>UMB (UMB.B.Bystrica)</v>
      </c>
      <c r="B186" t="s">
        <v>112</v>
      </c>
      <c r="C186" t="s">
        <v>122</v>
      </c>
      <c r="D186" t="str">
        <f>CONCATENATE(A186,B186,C186)</f>
        <v>UMB (UMB.B.Bystrica)SR3Choreograf</v>
      </c>
      <c r="E186" s="18">
        <v>1</v>
      </c>
      <c r="F186" s="18">
        <v>2</v>
      </c>
    </row>
    <row r="187">
      <c r="A187" s="9" t="str">
        <f>VLOOKUP(24791,$M$2:$N$42,2,FALSE)</f>
        <v>TU (TUT)</v>
      </c>
      <c r="B187" t="s">
        <v>93</v>
      </c>
      <c r="C187" t="s">
        <v>97</v>
      </c>
      <c r="D187" t="str">
        <f>CONCATENATE(A187,B187,C187)</f>
        <v>TU (TUT)EN1Kurátor výstavy</v>
      </c>
      <c r="E187" s="18">
        <v>1</v>
      </c>
      <c r="F187" s="18">
        <v>1</v>
      </c>
    </row>
    <row r="188">
      <c r="A188" s="9" t="str">
        <f>VLOOKUP(24791,$M$2:$N$42,2,FALSE)</f>
        <v>TU (TUT)</v>
      </c>
      <c r="B188" t="s">
        <v>94</v>
      </c>
      <c r="C188" t="s">
        <v>104</v>
      </c>
      <c r="D188" t="str">
        <f>CONCATENATE(A188,B188,C188)</f>
        <v>TU (TUT)EN2Výtvarník</v>
      </c>
      <c r="E188" s="18">
        <v>1</v>
      </c>
      <c r="F188" s="18">
        <v>1</v>
      </c>
    </row>
    <row r="189">
      <c r="A189" s="9" t="str">
        <f>VLOOKUP(24791,$M$2:$N$42,2,FALSE)</f>
        <v>TU (TUT)</v>
      </c>
      <c r="B189" t="s">
        <v>98</v>
      </c>
      <c r="C189" t="s">
        <v>97</v>
      </c>
      <c r="D189" t="str">
        <f>CONCATENATE(A189,B189,C189)</f>
        <v>TU (TUT)SM1Kurátor výstavy</v>
      </c>
      <c r="E189" s="18">
        <v>0.33334</v>
      </c>
      <c r="F189" s="18">
        <v>1</v>
      </c>
    </row>
    <row r="190">
      <c r="A190" s="9" t="str">
        <f>VLOOKUP(24791,$M$2:$N$42,2,FALSE)</f>
        <v>TU (TUT)</v>
      </c>
      <c r="B190" t="s">
        <v>98</v>
      </c>
      <c r="C190" t="s">
        <v>104</v>
      </c>
      <c r="D190" t="str">
        <f>CONCATENATE(A190,B190,C190)</f>
        <v>TU (TUT)SM1Výtvarník</v>
      </c>
      <c r="E190" s="18">
        <v>8</v>
      </c>
      <c r="F190" s="18">
        <v>8</v>
      </c>
    </row>
    <row r="191">
      <c r="A191" s="9" t="str">
        <f>VLOOKUP(24791,$M$2:$N$42,2,FALSE)</f>
        <v>TU (TUT)</v>
      </c>
      <c r="B191" t="s">
        <v>103</v>
      </c>
      <c r="C191" t="s">
        <v>97</v>
      </c>
      <c r="D191" t="str">
        <f>CONCATENATE(A191,B191,C191)</f>
        <v>TU (TUT)SM2Kurátor výstavy</v>
      </c>
      <c r="E191" s="18">
        <v>1</v>
      </c>
      <c r="F191" s="18">
        <v>1</v>
      </c>
    </row>
    <row r="192">
      <c r="A192" s="9" t="str">
        <f>VLOOKUP(24791,$M$2:$N$42,2,FALSE)</f>
        <v>TU (TUT)</v>
      </c>
      <c r="B192" t="s">
        <v>106</v>
      </c>
      <c r="C192" t="s">
        <v>101</v>
      </c>
      <c r="D192" t="str">
        <f>CONCATENATE(A192,B192,C192)</f>
        <v>TU (TUT)SN1Dizajnér</v>
      </c>
      <c r="E192" s="18">
        <v>1</v>
      </c>
      <c r="F192" s="18">
        <v>1</v>
      </c>
    </row>
    <row r="193">
      <c r="A193" s="9" t="str">
        <f>VLOOKUP(24791,$M$2:$N$42,2,FALSE)</f>
        <v>TU (TUT)</v>
      </c>
      <c r="B193" t="s">
        <v>106</v>
      </c>
      <c r="C193" t="s">
        <v>97</v>
      </c>
      <c r="D193" t="str">
        <f>CONCATENATE(A193,B193,C193)</f>
        <v>TU (TUT)SN1Kurátor výstavy</v>
      </c>
      <c r="E193" s="18">
        <v>3.66667</v>
      </c>
      <c r="F193" s="18">
        <v>5</v>
      </c>
    </row>
    <row r="194">
      <c r="A194" s="9" t="str">
        <f>VLOOKUP(24791,$M$2:$N$42,2,FALSE)</f>
        <v>TU (TUT)</v>
      </c>
      <c r="B194" t="s">
        <v>106</v>
      </c>
      <c r="C194" t="s">
        <v>104</v>
      </c>
      <c r="D194" t="str">
        <f>CONCATENATE(A194,B194,C194)</f>
        <v>TU (TUT)SN1Výtvarník</v>
      </c>
      <c r="E194" s="18">
        <v>1.5</v>
      </c>
      <c r="F194" s="18">
        <v>2</v>
      </c>
    </row>
    <row r="195">
      <c r="A195" s="9" t="str">
        <f>VLOOKUP(24791,$M$2:$N$42,2,FALSE)</f>
        <v>TU (TUT)</v>
      </c>
      <c r="B195" t="s">
        <v>108</v>
      </c>
      <c r="C195" t="s">
        <v>97</v>
      </c>
      <c r="D195" t="str">
        <f>CONCATENATE(A195,B195,C195)</f>
        <v>TU (TUT)SN2Kurátor výstavy</v>
      </c>
      <c r="E195" s="18">
        <v>2</v>
      </c>
      <c r="F195" s="18">
        <v>4</v>
      </c>
    </row>
    <row r="196">
      <c r="A196" s="9" t="str">
        <f>VLOOKUP(24791,$M$2:$N$42,2,FALSE)</f>
        <v>TU (TUT)</v>
      </c>
      <c r="B196" t="s">
        <v>109</v>
      </c>
      <c r="C196" t="s">
        <v>101</v>
      </c>
      <c r="D196" t="str">
        <f>CONCATENATE(A196,B196,C196)</f>
        <v>TU (TUT)SN3Dizajnér</v>
      </c>
      <c r="E196" s="18">
        <v>1</v>
      </c>
      <c r="F196" s="18">
        <v>1</v>
      </c>
    </row>
    <row r="197">
      <c r="A197" s="9" t="str">
        <f>VLOOKUP(24791,$M$2:$N$42,2,FALSE)</f>
        <v>TU (TUT)</v>
      </c>
      <c r="B197" t="s">
        <v>109</v>
      </c>
      <c r="C197" t="s">
        <v>146</v>
      </c>
      <c r="D197" t="str">
        <f>CONCATENATE(A197,B197,C197)</f>
        <v>TU (TUT)SN3Herec v hlavnej úlohe</v>
      </c>
      <c r="E197" s="18">
        <v>0.1429</v>
      </c>
      <c r="F197" s="18">
        <v>1</v>
      </c>
    </row>
    <row r="198">
      <c r="A198" s="9" t="str">
        <f>VLOOKUP(24791,$M$2:$N$42,2,FALSE)</f>
        <v>TU (TUT)</v>
      </c>
      <c r="B198" t="s">
        <v>109</v>
      </c>
      <c r="C198" t="s">
        <v>97</v>
      </c>
      <c r="D198" t="str">
        <f>CONCATENATE(A198,B198,C198)</f>
        <v>TU (TUT)SN3Kurátor výstavy</v>
      </c>
      <c r="E198" s="18">
        <v>4</v>
      </c>
      <c r="F198" s="18">
        <v>4</v>
      </c>
    </row>
    <row r="199">
      <c r="A199" s="9" t="str">
        <f>VLOOKUP(24791,$M$2:$N$42,2,FALSE)</f>
        <v>TU (TUT)</v>
      </c>
      <c r="B199" t="s">
        <v>109</v>
      </c>
      <c r="C199" t="s">
        <v>139</v>
      </c>
      <c r="D199" t="str">
        <f>CONCATENATE(A199,B199,C199)</f>
        <v>TU (TUT)SN3Supervízor postprodukcie</v>
      </c>
      <c r="E199" s="18">
        <v>0.5</v>
      </c>
      <c r="F199" s="18">
        <v>1</v>
      </c>
    </row>
    <row r="200">
      <c r="A200" s="9" t="str">
        <f>VLOOKUP(24791,$M$2:$N$42,2,FALSE)</f>
        <v>TU (TUT)</v>
      </c>
      <c r="B200" t="s">
        <v>109</v>
      </c>
      <c r="C200" t="s">
        <v>104</v>
      </c>
      <c r="D200" t="str">
        <f>CONCATENATE(A200,B200,C200)</f>
        <v>TU (TUT)SN3Výtvarník</v>
      </c>
      <c r="E200" s="18">
        <v>1</v>
      </c>
      <c r="F200" s="18">
        <v>1</v>
      </c>
    </row>
    <row r="201">
      <c r="A201" s="9" t="str">
        <f>VLOOKUP(24791,$M$2:$N$42,2,FALSE)</f>
        <v>TU (TUT)</v>
      </c>
      <c r="B201" t="s">
        <v>110</v>
      </c>
      <c r="C201" t="s">
        <v>101</v>
      </c>
      <c r="D201" t="str">
        <f>CONCATENATE(A201,B201,C201)</f>
        <v>TU (TUT)SR1Dizajnér</v>
      </c>
      <c r="E201" s="18">
        <v>2</v>
      </c>
      <c r="F201" s="18">
        <v>2</v>
      </c>
    </row>
    <row r="202">
      <c r="A202" s="9" t="str">
        <f>VLOOKUP(24791,$M$2:$N$42,2,FALSE)</f>
        <v>TU (TUT)</v>
      </c>
      <c r="B202" t="s">
        <v>110</v>
      </c>
      <c r="C202" t="s">
        <v>104</v>
      </c>
      <c r="D202" t="str">
        <f>CONCATENATE(A202,B202,C202)</f>
        <v>TU (TUT)SR1Výtvarník</v>
      </c>
      <c r="E202" s="18">
        <v>5</v>
      </c>
      <c r="F202" s="18">
        <v>5</v>
      </c>
    </row>
    <row r="203">
      <c r="A203" s="9" t="str">
        <f>VLOOKUP(24791,$M$2:$N$42,2,FALSE)</f>
        <v>TU (TUT)</v>
      </c>
      <c r="B203" t="s">
        <v>111</v>
      </c>
      <c r="C203" t="s">
        <v>97</v>
      </c>
      <c r="D203" t="str">
        <f>CONCATENATE(A203,B203,C203)</f>
        <v>TU (TUT)SR2Kurátor výstavy</v>
      </c>
      <c r="E203" s="18">
        <v>5.3</v>
      </c>
      <c r="F203" s="18">
        <v>6</v>
      </c>
    </row>
    <row r="204">
      <c r="A204" s="9" t="str">
        <f>VLOOKUP(24791,$M$2:$N$42,2,FALSE)</f>
        <v>TU (TUT)</v>
      </c>
      <c r="B204" t="s">
        <v>111</v>
      </c>
      <c r="C204" t="s">
        <v>104</v>
      </c>
      <c r="D204" t="str">
        <f>CONCATENATE(A204,B204,C204)</f>
        <v>TU (TUT)SR2Výtvarník</v>
      </c>
      <c r="E204" s="18">
        <v>4</v>
      </c>
      <c r="F204" s="18">
        <v>4</v>
      </c>
    </row>
    <row r="205">
      <c r="A205" s="9" t="str">
        <f>VLOOKUP(24791,$M$2:$N$42,2,FALSE)</f>
        <v>TU (TUT)</v>
      </c>
      <c r="B205" t="s">
        <v>112</v>
      </c>
      <c r="C205" t="s">
        <v>97</v>
      </c>
      <c r="D205" t="str">
        <f>CONCATENATE(A205,B205,C205)</f>
        <v>TU (TUT)SR3Kurátor výstavy</v>
      </c>
      <c r="E205" s="18">
        <v>2.3</v>
      </c>
      <c r="F205" s="18">
        <v>3</v>
      </c>
    </row>
    <row r="206">
      <c r="A206" s="9" t="str">
        <f>VLOOKUP(24791,$M$2:$N$42,2,FALSE)</f>
        <v>TU (TUT)</v>
      </c>
      <c r="B206" t="s">
        <v>112</v>
      </c>
      <c r="C206" t="s">
        <v>104</v>
      </c>
      <c r="D206" t="str">
        <f>CONCATENATE(A206,B206,C206)</f>
        <v>TU (TUT)SR3Výtvarník</v>
      </c>
      <c r="E206" s="18">
        <v>6</v>
      </c>
      <c r="F206" s="18">
        <v>6</v>
      </c>
    </row>
    <row r="207">
      <c r="A207" s="9" t="str">
        <f>VLOOKUP(24791,$M$2:$N$42,2,FALSE)</f>
        <v>TU (TUT)</v>
      </c>
      <c r="B207" t="s">
        <v>123</v>
      </c>
      <c r="C207" t="s">
        <v>97</v>
      </c>
      <c r="D207" t="str">
        <f>CONCATENATE(A207,B207,C207)</f>
        <v>TU (TUT)ZM1Kurátor výstavy</v>
      </c>
      <c r="E207" s="18">
        <v>0.5</v>
      </c>
      <c r="F207" s="18">
        <v>1</v>
      </c>
    </row>
    <row r="208">
      <c r="A208" s="9" t="str">
        <f>VLOOKUP(24791,$M$2:$N$42,2,FALSE)</f>
        <v>TU (TUT)</v>
      </c>
      <c r="B208" t="s">
        <v>117</v>
      </c>
      <c r="C208" t="s">
        <v>97</v>
      </c>
      <c r="D208" t="str">
        <f>CONCATENATE(A208,B208,C208)</f>
        <v>TU (TUT)ZN1Kurátor výstavy</v>
      </c>
      <c r="E208" s="18">
        <v>1</v>
      </c>
      <c r="F208" s="18">
        <v>1</v>
      </c>
    </row>
    <row r="209">
      <c r="A209" s="9" t="str">
        <f>VLOOKUP(24791,$M$2:$N$42,2,FALSE)</f>
        <v>TU (TUT)</v>
      </c>
      <c r="B209" t="s">
        <v>117</v>
      </c>
      <c r="C209" t="s">
        <v>104</v>
      </c>
      <c r="D209" t="str">
        <f>CONCATENATE(A209,B209,C209)</f>
        <v>TU (TUT)ZN1Výtvarník</v>
      </c>
      <c r="E209" s="18">
        <v>23</v>
      </c>
      <c r="F209" s="18">
        <v>23</v>
      </c>
    </row>
    <row r="210">
      <c r="A210" s="9" t="str">
        <f>VLOOKUP(24791,$M$2:$N$42,2,FALSE)</f>
        <v>TU (TUT)</v>
      </c>
      <c r="B210" t="s">
        <v>118</v>
      </c>
      <c r="C210" t="s">
        <v>97</v>
      </c>
      <c r="D210" t="str">
        <f>CONCATENATE(A210,B210,C210)</f>
        <v>TU (TUT)ZN2Kurátor výstavy</v>
      </c>
      <c r="E210" s="18">
        <v>1</v>
      </c>
      <c r="F210" s="18">
        <v>1</v>
      </c>
    </row>
    <row r="211">
      <c r="A211" s="9" t="str">
        <f>VLOOKUP(24791,$M$2:$N$42,2,FALSE)</f>
        <v>TU (TUT)</v>
      </c>
      <c r="B211" t="s">
        <v>118</v>
      </c>
      <c r="C211" t="s">
        <v>104</v>
      </c>
      <c r="D211" t="str">
        <f>CONCATENATE(A211,B211,C211)</f>
        <v>TU (TUT)ZN2Výtvarník</v>
      </c>
      <c r="E211" s="18">
        <v>19</v>
      </c>
      <c r="F211" s="18">
        <v>19</v>
      </c>
    </row>
    <row r="212">
      <c r="A212" s="9" t="str">
        <f>VLOOKUP(24791,$M$2:$N$42,2,FALSE)</f>
        <v>TU (TUT)</v>
      </c>
      <c r="B212" t="s">
        <v>147</v>
      </c>
      <c r="C212" t="s">
        <v>104</v>
      </c>
      <c r="D212" t="str">
        <f>CONCATENATE(A212,B212,C212)</f>
        <v>TU (TUT)ZN3Výtvarník</v>
      </c>
      <c r="E212" s="18">
        <v>29</v>
      </c>
      <c r="F212" s="18">
        <v>29</v>
      </c>
    </row>
    <row r="213">
      <c r="A213" s="9" t="str">
        <f>VLOOKUP(24792,$M$2:$N$42,2,FALSE)</f>
        <v>TUKE (TU.Košice)</v>
      </c>
      <c r="B213" t="s">
        <v>85</v>
      </c>
      <c r="C213" t="s">
        <v>104</v>
      </c>
      <c r="D213" t="str">
        <f>CONCATENATE(A213,B213,C213)</f>
        <v>TUKE (TU.Košice)EM1Výtvarník</v>
      </c>
      <c r="E213" s="18">
        <v>16.6</v>
      </c>
      <c r="F213" s="18">
        <v>21</v>
      </c>
    </row>
    <row r="214">
      <c r="A214" s="9" t="str">
        <f>VLOOKUP(24792,$M$2:$N$42,2,FALSE)</f>
        <v>TUKE (TU.Košice)</v>
      </c>
      <c r="B214" t="s">
        <v>92</v>
      </c>
      <c r="C214" t="s">
        <v>101</v>
      </c>
      <c r="D214" t="str">
        <f>CONCATENATE(A214,B214,C214)</f>
        <v>TUKE (TU.Košice)EM3Dizajnér</v>
      </c>
      <c r="E214" s="18">
        <v>1</v>
      </c>
      <c r="F214" s="18">
        <v>1</v>
      </c>
    </row>
    <row r="215">
      <c r="A215" s="9" t="str">
        <f>VLOOKUP(24792,$M$2:$N$42,2,FALSE)</f>
        <v>TUKE (TU.Košice)</v>
      </c>
      <c r="B215" t="s">
        <v>7</v>
      </c>
      <c r="C215" t="s">
        <v>148</v>
      </c>
      <c r="D215" t="str">
        <f>CONCATENATE(A215,B215,C215)</f>
        <v>TUKE (TU.Košice)IArchitekt</v>
      </c>
      <c r="E215" s="18">
        <v>13.8</v>
      </c>
      <c r="F215" s="18">
        <v>19</v>
      </c>
    </row>
    <row r="216">
      <c r="A216" s="9" t="str">
        <f>VLOOKUP(24792,$M$2:$N$42,2,FALSE)</f>
        <v>TUKE (TU.Košice)</v>
      </c>
      <c r="B216" t="s">
        <v>7</v>
      </c>
      <c r="C216" t="s">
        <v>101</v>
      </c>
      <c r="D216" t="str">
        <f>CONCATENATE(A216,B216,C216)</f>
        <v>TUKE (TU.Košice)IDizajnér</v>
      </c>
      <c r="E216" s="18">
        <v>2</v>
      </c>
      <c r="F216" s="18">
        <v>2</v>
      </c>
    </row>
    <row r="217">
      <c r="A217" s="9" t="str">
        <f>VLOOKUP(24792,$M$2:$N$42,2,FALSE)</f>
        <v>TUKE (TU.Košice)</v>
      </c>
      <c r="B217" t="s">
        <v>98</v>
      </c>
      <c r="C217" t="s">
        <v>148</v>
      </c>
      <c r="D217" t="str">
        <f>CONCATENATE(A217,B217,C217)</f>
        <v>TUKE (TU.Košice)SM1Architekt</v>
      </c>
      <c r="E217" s="18">
        <v>2.7</v>
      </c>
      <c r="F217" s="18">
        <v>4</v>
      </c>
    </row>
    <row r="218">
      <c r="A218" s="9" t="str">
        <f>VLOOKUP(24792,$M$2:$N$42,2,FALSE)</f>
        <v>TUKE (TU.Košice)</v>
      </c>
      <c r="B218" t="s">
        <v>98</v>
      </c>
      <c r="C218" t="s">
        <v>101</v>
      </c>
      <c r="D218" t="str">
        <f>CONCATENATE(A218,B218,C218)</f>
        <v>TUKE (TU.Košice)SM1Dizajnér</v>
      </c>
      <c r="E218" s="18">
        <v>1.5</v>
      </c>
      <c r="F218" s="18">
        <v>2</v>
      </c>
    </row>
    <row r="219">
      <c r="A219" s="9" t="str">
        <f>VLOOKUP(24792,$M$2:$N$42,2,FALSE)</f>
        <v>TUKE (TU.Košice)</v>
      </c>
      <c r="B219" t="s">
        <v>98</v>
      </c>
      <c r="C219" t="s">
        <v>104</v>
      </c>
      <c r="D219" t="str">
        <f>CONCATENATE(A219,B219,C219)</f>
        <v>TUKE (TU.Košice)SM1Výtvarník</v>
      </c>
      <c r="E219" s="18">
        <v>14</v>
      </c>
      <c r="F219" s="18">
        <v>14</v>
      </c>
    </row>
    <row r="220">
      <c r="A220" s="9" t="str">
        <f>VLOOKUP(24792,$M$2:$N$42,2,FALSE)</f>
        <v>TUKE (TU.Košice)</v>
      </c>
      <c r="B220" t="s">
        <v>103</v>
      </c>
      <c r="C220" t="s">
        <v>101</v>
      </c>
      <c r="D220" t="str">
        <f>CONCATENATE(A220,B220,C220)</f>
        <v>TUKE (TU.Košice)SM2Dizajnér</v>
      </c>
      <c r="E220" s="18">
        <v>2</v>
      </c>
      <c r="F220" s="18">
        <v>2</v>
      </c>
    </row>
    <row r="221">
      <c r="A221" s="9" t="str">
        <f>VLOOKUP(24792,$M$2:$N$42,2,FALSE)</f>
        <v>TUKE (TU.Košice)</v>
      </c>
      <c r="B221" t="s">
        <v>103</v>
      </c>
      <c r="C221" t="s">
        <v>104</v>
      </c>
      <c r="D221" t="str">
        <f>CONCATENATE(A221,B221,C221)</f>
        <v>TUKE (TU.Košice)SM2Výtvarník</v>
      </c>
      <c r="E221" s="18">
        <v>25</v>
      </c>
      <c r="F221" s="18">
        <v>25</v>
      </c>
    </row>
    <row r="222">
      <c r="A222" s="9" t="str">
        <f>VLOOKUP(24792,$M$2:$N$42,2,FALSE)</f>
        <v>TUKE (TU.Košice)</v>
      </c>
      <c r="B222" t="s">
        <v>105</v>
      </c>
      <c r="C222" t="s">
        <v>101</v>
      </c>
      <c r="D222" t="str">
        <f>CONCATENATE(A222,B222,C222)</f>
        <v>TUKE (TU.Košice)SM3Dizajnér</v>
      </c>
      <c r="E222" s="18">
        <v>9</v>
      </c>
      <c r="F222" s="18">
        <v>9</v>
      </c>
    </row>
    <row r="223">
      <c r="A223" s="9" t="str">
        <f>VLOOKUP(24792,$M$2:$N$42,2,FALSE)</f>
        <v>TUKE (TU.Košice)</v>
      </c>
      <c r="B223" t="s">
        <v>105</v>
      </c>
      <c r="C223" t="s">
        <v>97</v>
      </c>
      <c r="D223" t="str">
        <f>CONCATENATE(A223,B223,C223)</f>
        <v>TUKE (TU.Košice)SM3Kurátor výstavy</v>
      </c>
      <c r="E223" s="18">
        <v>0.5</v>
      </c>
      <c r="F223" s="18">
        <v>1</v>
      </c>
    </row>
    <row r="224">
      <c r="A224" s="9" t="str">
        <f>VLOOKUP(24792,$M$2:$N$42,2,FALSE)</f>
        <v>TUKE (TU.Košice)</v>
      </c>
      <c r="B224" t="s">
        <v>105</v>
      </c>
      <c r="C224" t="s">
        <v>104</v>
      </c>
      <c r="D224" t="str">
        <f>CONCATENATE(A224,B224,C224)</f>
        <v>TUKE (TU.Košice)SM3Výtvarník</v>
      </c>
      <c r="E224" s="18">
        <v>13</v>
      </c>
      <c r="F224" s="18">
        <v>13</v>
      </c>
    </row>
    <row r="225">
      <c r="A225" s="9" t="str">
        <f>VLOOKUP(24792,$M$2:$N$42,2,FALSE)</f>
        <v>TUKE (TU.Košice)</v>
      </c>
      <c r="B225" t="s">
        <v>106</v>
      </c>
      <c r="C225" t="s">
        <v>148</v>
      </c>
      <c r="D225" t="str">
        <f>CONCATENATE(A225,B225,C225)</f>
        <v>TUKE (TU.Košice)SN1Architekt</v>
      </c>
      <c r="E225" s="18">
        <v>2.8</v>
      </c>
      <c r="F225" s="18">
        <v>7</v>
      </c>
    </row>
    <row r="226">
      <c r="A226" s="9" t="str">
        <f>VLOOKUP(24792,$M$2:$N$42,2,FALSE)</f>
        <v>TUKE (TU.Košice)</v>
      </c>
      <c r="B226" t="s">
        <v>106</v>
      </c>
      <c r="C226" t="s">
        <v>101</v>
      </c>
      <c r="D226" t="str">
        <f>CONCATENATE(A226,B226,C226)</f>
        <v>TUKE (TU.Košice)SN1Dizajnér</v>
      </c>
      <c r="E226" s="18">
        <v>1</v>
      </c>
      <c r="F226" s="18">
        <v>2</v>
      </c>
    </row>
    <row r="227">
      <c r="A227" s="9" t="str">
        <f>VLOOKUP(24792,$M$2:$N$42,2,FALSE)</f>
        <v>TUKE (TU.Košice)</v>
      </c>
      <c r="B227" t="s">
        <v>106</v>
      </c>
      <c r="C227" t="s">
        <v>104</v>
      </c>
      <c r="D227" t="str">
        <f>CONCATENATE(A227,B227,C227)</f>
        <v>TUKE (TU.Košice)SN1Výtvarník</v>
      </c>
      <c r="E227" s="18">
        <v>9</v>
      </c>
      <c r="F227" s="18">
        <v>10</v>
      </c>
    </row>
    <row r="228">
      <c r="A228" s="9" t="str">
        <f>VLOOKUP(24792,$M$2:$N$42,2,FALSE)</f>
        <v>TUKE (TU.Košice)</v>
      </c>
      <c r="B228" t="s">
        <v>108</v>
      </c>
      <c r="C228" t="s">
        <v>148</v>
      </c>
      <c r="D228" t="str">
        <f>CONCATENATE(A228,B228,C228)</f>
        <v>TUKE (TU.Košice)SN2Architekt</v>
      </c>
      <c r="E228" s="18">
        <v>0.7</v>
      </c>
      <c r="F228" s="18">
        <v>1</v>
      </c>
    </row>
    <row r="229">
      <c r="A229" s="9" t="str">
        <f>VLOOKUP(24792,$M$2:$N$42,2,FALSE)</f>
        <v>TUKE (TU.Košice)</v>
      </c>
      <c r="B229" t="s">
        <v>108</v>
      </c>
      <c r="C229" t="s">
        <v>145</v>
      </c>
      <c r="D229" t="str">
        <f>CONCATENATE(A229,B229,C229)</f>
        <v>TUKE (TU.Košice)SN2Autor textu</v>
      </c>
      <c r="E229" s="18">
        <v>1</v>
      </c>
      <c r="F229" s="18">
        <v>1</v>
      </c>
    </row>
    <row r="230">
      <c r="A230" s="9" t="str">
        <f>VLOOKUP(24792,$M$2:$N$42,2,FALSE)</f>
        <v>TUKE (TU.Košice)</v>
      </c>
      <c r="B230" t="s">
        <v>108</v>
      </c>
      <c r="C230" t="s">
        <v>101</v>
      </c>
      <c r="D230" t="str">
        <f>CONCATENATE(A230,B230,C230)</f>
        <v>TUKE (TU.Košice)SN2Dizajnér</v>
      </c>
      <c r="E230" s="18">
        <v>1</v>
      </c>
      <c r="F230" s="18">
        <v>1</v>
      </c>
    </row>
    <row r="231">
      <c r="A231" s="9" t="str">
        <f>VLOOKUP(24792,$M$2:$N$42,2,FALSE)</f>
        <v>TUKE (TU.Košice)</v>
      </c>
      <c r="B231" t="s">
        <v>108</v>
      </c>
      <c r="C231" t="s">
        <v>97</v>
      </c>
      <c r="D231" t="str">
        <f>CONCATENATE(A231,B231,C231)</f>
        <v>TUKE (TU.Košice)SN2Kurátor výstavy</v>
      </c>
      <c r="E231" s="18">
        <v>0.3</v>
      </c>
      <c r="F231" s="18">
        <v>1</v>
      </c>
    </row>
    <row r="232">
      <c r="A232" s="9" t="str">
        <f>VLOOKUP(24792,$M$2:$N$42,2,FALSE)</f>
        <v>TUKE (TU.Košice)</v>
      </c>
      <c r="B232" t="s">
        <v>108</v>
      </c>
      <c r="C232" t="s">
        <v>104</v>
      </c>
      <c r="D232" t="str">
        <f>CONCATENATE(A232,B232,C232)</f>
        <v>TUKE (TU.Košice)SN2Výtvarník</v>
      </c>
      <c r="E232" s="18">
        <v>13</v>
      </c>
      <c r="F232" s="18">
        <v>13</v>
      </c>
    </row>
    <row r="233">
      <c r="A233" s="9" t="str">
        <f>VLOOKUP(24792,$M$2:$N$42,2,FALSE)</f>
        <v>TUKE (TU.Košice)</v>
      </c>
      <c r="B233" t="s">
        <v>109</v>
      </c>
      <c r="C233" t="s">
        <v>97</v>
      </c>
      <c r="D233" t="str">
        <f>CONCATENATE(A233,B233,C233)</f>
        <v>TUKE (TU.Košice)SN3Kurátor výstavy</v>
      </c>
      <c r="E233" s="18">
        <v>1.67</v>
      </c>
      <c r="F233" s="18">
        <v>3</v>
      </c>
    </row>
    <row r="234">
      <c r="A234" s="9" t="str">
        <f>VLOOKUP(24792,$M$2:$N$42,2,FALSE)</f>
        <v>TUKE (TU.Košice)</v>
      </c>
      <c r="B234" t="s">
        <v>109</v>
      </c>
      <c r="C234" t="s">
        <v>104</v>
      </c>
      <c r="D234" t="str">
        <f>CONCATENATE(A234,B234,C234)</f>
        <v>TUKE (TU.Košice)SN3Výtvarník</v>
      </c>
      <c r="E234" s="18">
        <v>20</v>
      </c>
      <c r="F234" s="18">
        <v>20</v>
      </c>
    </row>
    <row r="235">
      <c r="A235" s="9" t="str">
        <f>VLOOKUP(24792,$M$2:$N$42,2,FALSE)</f>
        <v>TUKE (TU.Košice)</v>
      </c>
      <c r="B235" t="s">
        <v>110</v>
      </c>
      <c r="C235" t="s">
        <v>148</v>
      </c>
      <c r="D235" t="str">
        <f>CONCATENATE(A235,B235,C235)</f>
        <v>TUKE (TU.Košice)SR1Architekt</v>
      </c>
      <c r="E235" s="18">
        <v>2.07</v>
      </c>
      <c r="F235" s="18">
        <v>4</v>
      </c>
    </row>
    <row r="236">
      <c r="A236" s="9" t="str">
        <f>VLOOKUP(24792,$M$2:$N$42,2,FALSE)</f>
        <v>TUKE (TU.Košice)</v>
      </c>
      <c r="B236" t="s">
        <v>110</v>
      </c>
      <c r="C236" t="s">
        <v>101</v>
      </c>
      <c r="D236" t="str">
        <f>CONCATENATE(A236,B236,C236)</f>
        <v>TUKE (TU.Košice)SR1Dizajnér</v>
      </c>
      <c r="E236" s="18">
        <v>5.5</v>
      </c>
      <c r="F236" s="18">
        <v>6</v>
      </c>
    </row>
    <row r="237">
      <c r="A237" s="9" t="str">
        <f>VLOOKUP(24792,$M$2:$N$42,2,FALSE)</f>
        <v>TUKE (TU.Košice)</v>
      </c>
      <c r="B237" t="s">
        <v>110</v>
      </c>
      <c r="C237" t="s">
        <v>104</v>
      </c>
      <c r="D237" t="str">
        <f>CONCATENATE(A237,B237,C237)</f>
        <v>TUKE (TU.Košice)SR1Výtvarník</v>
      </c>
      <c r="E237" s="18">
        <v>21.9</v>
      </c>
      <c r="F237" s="18">
        <v>24</v>
      </c>
    </row>
    <row r="238">
      <c r="A238" s="9" t="str">
        <f>VLOOKUP(24792,$M$2:$N$42,2,FALSE)</f>
        <v>TUKE (TU.Košice)</v>
      </c>
      <c r="B238" t="s">
        <v>111</v>
      </c>
      <c r="C238" t="s">
        <v>148</v>
      </c>
      <c r="D238" t="str">
        <f>CONCATENATE(A238,B238,C238)</f>
        <v>TUKE (TU.Košice)SR2Architekt</v>
      </c>
      <c r="E238" s="18">
        <v>7</v>
      </c>
      <c r="F238" s="18">
        <v>10</v>
      </c>
    </row>
    <row r="239">
      <c r="A239" s="9" t="str">
        <f>VLOOKUP(24792,$M$2:$N$42,2,FALSE)</f>
        <v>TUKE (TU.Košice)</v>
      </c>
      <c r="B239" t="s">
        <v>111</v>
      </c>
      <c r="C239" t="s">
        <v>101</v>
      </c>
      <c r="D239" t="str">
        <f>CONCATENATE(A239,B239,C239)</f>
        <v>TUKE (TU.Košice)SR2Dizajnér</v>
      </c>
      <c r="E239" s="18">
        <v>11</v>
      </c>
      <c r="F239" s="18">
        <v>12</v>
      </c>
    </row>
    <row r="240">
      <c r="A240" s="9" t="str">
        <f>VLOOKUP(24792,$M$2:$N$42,2,FALSE)</f>
        <v>TUKE (TU.Košice)</v>
      </c>
      <c r="B240" t="s">
        <v>111</v>
      </c>
      <c r="C240" t="s">
        <v>97</v>
      </c>
      <c r="D240" t="str">
        <f>CONCATENATE(A240,B240,C240)</f>
        <v>TUKE (TU.Košice)SR2Kurátor výstavy</v>
      </c>
      <c r="E240" s="18">
        <v>4.15</v>
      </c>
      <c r="F240" s="18">
        <v>6</v>
      </c>
    </row>
    <row r="241">
      <c r="A241" s="9" t="str">
        <f>VLOOKUP(24792,$M$2:$N$42,2,FALSE)</f>
        <v>TUKE (TU.Košice)</v>
      </c>
      <c r="B241" t="s">
        <v>111</v>
      </c>
      <c r="C241" t="s">
        <v>104</v>
      </c>
      <c r="D241" t="str">
        <f>CONCATENATE(A241,B241,C241)</f>
        <v>TUKE (TU.Košice)SR2Výtvarník</v>
      </c>
      <c r="E241" s="18">
        <v>25.5</v>
      </c>
      <c r="F241" s="18">
        <v>26</v>
      </c>
    </row>
    <row r="242">
      <c r="A242" s="9" t="str">
        <f>VLOOKUP(24792,$M$2:$N$42,2,FALSE)</f>
        <v>TUKE (TU.Košice)</v>
      </c>
      <c r="B242" t="s">
        <v>112</v>
      </c>
      <c r="C242" t="s">
        <v>148</v>
      </c>
      <c r="D242" t="str">
        <f>CONCATENATE(A242,B242,C242)</f>
        <v>TUKE (TU.Košice)SR3Architekt</v>
      </c>
      <c r="E242" s="18">
        <v>4</v>
      </c>
      <c r="F242" s="18">
        <v>6</v>
      </c>
    </row>
    <row r="243">
      <c r="A243" s="9" t="str">
        <f>VLOOKUP(24792,$M$2:$N$42,2,FALSE)</f>
        <v>TUKE (TU.Košice)</v>
      </c>
      <c r="B243" t="s">
        <v>112</v>
      </c>
      <c r="C243" t="s">
        <v>101</v>
      </c>
      <c r="D243" t="str">
        <f>CONCATENATE(A243,B243,C243)</f>
        <v>TUKE (TU.Košice)SR3Dizajnér</v>
      </c>
      <c r="E243" s="18">
        <v>3</v>
      </c>
      <c r="F243" s="18">
        <v>3</v>
      </c>
    </row>
    <row r="244">
      <c r="A244" s="9" t="str">
        <f>VLOOKUP(24792,$M$2:$N$42,2,FALSE)</f>
        <v>TUKE (TU.Košice)</v>
      </c>
      <c r="B244" t="s">
        <v>112</v>
      </c>
      <c r="C244" t="s">
        <v>97</v>
      </c>
      <c r="D244" t="str">
        <f>CONCATENATE(A244,B244,C244)</f>
        <v>TUKE (TU.Košice)SR3Kurátor výstavy</v>
      </c>
      <c r="E244" s="18">
        <v>6.34</v>
      </c>
      <c r="F244" s="18">
        <v>9</v>
      </c>
    </row>
    <row r="245">
      <c r="A245" s="9" t="str">
        <f>VLOOKUP(24792,$M$2:$N$42,2,FALSE)</f>
        <v>TUKE (TU.Košice)</v>
      </c>
      <c r="B245" t="s">
        <v>112</v>
      </c>
      <c r="C245" t="s">
        <v>104</v>
      </c>
      <c r="D245" t="str">
        <f>CONCATENATE(A245,B245,C245)</f>
        <v>TUKE (TU.Košice)SR3Výtvarník</v>
      </c>
      <c r="E245" s="18">
        <v>18</v>
      </c>
      <c r="F245" s="18">
        <v>18</v>
      </c>
    </row>
    <row r="246">
      <c r="A246" s="9" t="str">
        <f>VLOOKUP(24792,$M$2:$N$42,2,FALSE)</f>
        <v>TUKE (TU.Košice)</v>
      </c>
      <c r="B246" t="s">
        <v>123</v>
      </c>
      <c r="C246" t="s">
        <v>148</v>
      </c>
      <c r="D246" t="str">
        <f>CONCATENATE(A246,B246,C246)</f>
        <v>TUKE (TU.Košice)ZM1Architekt</v>
      </c>
      <c r="E246" s="18">
        <v>0.55</v>
      </c>
      <c r="F246" s="18">
        <v>2</v>
      </c>
    </row>
    <row r="247">
      <c r="A247" s="9" t="str">
        <f>VLOOKUP(24792,$M$2:$N$42,2,FALSE)</f>
        <v>TUKE (TU.Košice)</v>
      </c>
      <c r="B247" t="s">
        <v>117</v>
      </c>
      <c r="C247" t="s">
        <v>148</v>
      </c>
      <c r="D247" t="str">
        <f>CONCATENATE(A247,B247,C247)</f>
        <v>TUKE (TU.Košice)ZN1Architekt</v>
      </c>
      <c r="E247" s="18">
        <v>1.875</v>
      </c>
      <c r="F247" s="18">
        <v>5</v>
      </c>
    </row>
    <row r="248">
      <c r="A248" s="9" t="str">
        <f>VLOOKUP(24792,$M$2:$N$42,2,FALSE)</f>
        <v>TUKE (TU.Košice)</v>
      </c>
      <c r="B248" t="s">
        <v>118</v>
      </c>
      <c r="C248" t="s">
        <v>148</v>
      </c>
      <c r="D248" t="str">
        <f>CONCATENATE(A248,B248,C248)</f>
        <v>TUKE (TU.Košice)ZN2Architekt</v>
      </c>
      <c r="E248" s="18">
        <v>0.3</v>
      </c>
      <c r="F248" s="18">
        <v>1</v>
      </c>
    </row>
    <row r="249">
      <c r="A249" s="9" t="str">
        <f>VLOOKUP(24792,$M$2:$N$42,2,FALSE)</f>
        <v>TUKE (TU.Košice)</v>
      </c>
      <c r="B249" t="s">
        <v>147</v>
      </c>
      <c r="C249" t="s">
        <v>101</v>
      </c>
      <c r="D249" t="str">
        <f>CONCATENATE(A249,B249,C249)</f>
        <v>TUKE (TU.Košice)ZN3Dizajnér</v>
      </c>
      <c r="E249" s="18">
        <v>1</v>
      </c>
      <c r="F249" s="18">
        <v>1</v>
      </c>
    </row>
    <row r="250">
      <c r="A250" s="9" t="str">
        <f>VLOOKUP(24796,$M$2:$N$42,2,FALSE)</f>
        <v>TnUAD (TUAD.Trenčín)</v>
      </c>
      <c r="B250" t="s">
        <v>111</v>
      </c>
      <c r="C250" t="s">
        <v>101</v>
      </c>
      <c r="D250" t="str">
        <f>CONCATENATE(A250,B250,C250)</f>
        <v>TnUAD (TUAD.Trenčín)SR2Dizajnér</v>
      </c>
      <c r="E250" s="18">
        <v>1</v>
      </c>
      <c r="F250" s="18">
        <v>1</v>
      </c>
    </row>
    <row r="251">
      <c r="A251" s="9" t="str">
        <f>VLOOKUP(24796,$M$2:$N$42,2,FALSE)</f>
        <v>TnUAD (TUAD.Trenčín)</v>
      </c>
      <c r="B251" t="s">
        <v>111</v>
      </c>
      <c r="C251" t="s">
        <v>104</v>
      </c>
      <c r="D251" t="str">
        <f>CONCATENATE(A251,B251,C251)</f>
        <v>TnUAD (TUAD.Trenčín)SR2Výtvarník</v>
      </c>
      <c r="E251" s="18">
        <v>5</v>
      </c>
      <c r="F251" s="18">
        <v>5</v>
      </c>
    </row>
    <row r="252">
      <c r="A252" s="9" t="str">
        <f>VLOOKUP(24796,$M$2:$N$42,2,FALSE)</f>
        <v>TnUAD (TUAD.Trenčín)</v>
      </c>
      <c r="B252" t="s">
        <v>112</v>
      </c>
      <c r="C252" t="s">
        <v>101</v>
      </c>
      <c r="D252" t="str">
        <f>CONCATENATE(A252,B252,C252)</f>
        <v>TnUAD (TUAD.Trenčín)SR3Dizajnér</v>
      </c>
      <c r="E252" s="18">
        <v>1</v>
      </c>
      <c r="F252" s="18">
        <v>1</v>
      </c>
    </row>
    <row r="253">
      <c r="A253" s="9" t="str">
        <f>VLOOKUP(24801,$M$2:$N$42,2,FALSE)</f>
        <v>Slovenská poľnohospodárska univerzita v Nitre (SPU.Nitra)</v>
      </c>
      <c r="B253" t="s">
        <v>149</v>
      </c>
      <c r="C253" t="s">
        <v>148</v>
      </c>
      <c r="D253" t="str">
        <f>CONCATENATE(A253,B253,C253)</f>
        <v>Slovenská poľnohospodárska univerzita v Nitre (SPU.Nitra)EM2Architekt</v>
      </c>
      <c r="E253" s="18">
        <v>0.5</v>
      </c>
      <c r="F253" s="18">
        <v>1</v>
      </c>
    </row>
    <row r="254">
      <c r="A254" s="9" t="str">
        <f>VLOOKUP(24801,$M$2:$N$42,2,FALSE)</f>
        <v>Slovenská poľnohospodárska univerzita v Nitre (SPU.Nitra)</v>
      </c>
      <c r="B254" t="s">
        <v>106</v>
      </c>
      <c r="C254" t="s">
        <v>148</v>
      </c>
      <c r="D254" t="str">
        <f>CONCATENATE(A254,B254,C254)</f>
        <v>Slovenská poľnohospodárska univerzita v Nitre (SPU.Nitra)SN1Architekt</v>
      </c>
      <c r="E254" s="18">
        <v>0.6</v>
      </c>
      <c r="F254" s="18">
        <v>3</v>
      </c>
    </row>
    <row r="255">
      <c r="A255" s="9" t="str">
        <f>VLOOKUP(24801,$M$2:$N$42,2,FALSE)</f>
        <v>Slovenská poľnohospodárska univerzita v Nitre (SPU.Nitra)</v>
      </c>
      <c r="B255" t="s">
        <v>112</v>
      </c>
      <c r="C255" t="s">
        <v>148</v>
      </c>
      <c r="D255" t="str">
        <f>CONCATENATE(A255,B255,C255)</f>
        <v>Slovenská poľnohospodárska univerzita v Nitre (SPU.Nitra)SR3Architekt</v>
      </c>
      <c r="E255" s="18">
        <v>1.45</v>
      </c>
      <c r="F255" s="18">
        <v>2</v>
      </c>
    </row>
    <row r="256">
      <c r="A256" s="9" t="str">
        <f>VLOOKUP(24803,$M$2:$N$42,2,FALSE)</f>
        <v>TU Zvolen (TU.Zvolen)</v>
      </c>
      <c r="B256" t="s">
        <v>149</v>
      </c>
      <c r="C256" t="s">
        <v>101</v>
      </c>
      <c r="D256" t="str">
        <f>CONCATENATE(A256,B256,C256)</f>
        <v>TU Zvolen (TU.Zvolen)EM2Dizajnér</v>
      </c>
      <c r="E256" s="18">
        <v>0.7</v>
      </c>
      <c r="F256" s="18">
        <v>3</v>
      </c>
    </row>
    <row r="257">
      <c r="A257" s="9" t="str">
        <f>VLOOKUP(24803,$M$2:$N$42,2,FALSE)</f>
        <v>TU Zvolen (TU.Zvolen)</v>
      </c>
      <c r="B257" t="s">
        <v>92</v>
      </c>
      <c r="C257" t="s">
        <v>101</v>
      </c>
      <c r="D257" t="str">
        <f>CONCATENATE(A257,B257,C257)</f>
        <v>TU Zvolen (TU.Zvolen)EM3Dizajnér</v>
      </c>
      <c r="E257" s="18">
        <v>7</v>
      </c>
      <c r="F257" s="18">
        <v>19</v>
      </c>
    </row>
    <row r="258">
      <c r="A258" s="9" t="str">
        <f>VLOOKUP(24803,$M$2:$N$42,2,FALSE)</f>
        <v>TU Zvolen (TU.Zvolen)</v>
      </c>
      <c r="B258" t="s">
        <v>92</v>
      </c>
      <c r="C258" t="s">
        <v>97</v>
      </c>
      <c r="D258" t="str">
        <f>CONCATENATE(A258,B258,C258)</f>
        <v>TU Zvolen (TU.Zvolen)EM3Kurátor výstavy</v>
      </c>
      <c r="E258" s="18">
        <v>1.83</v>
      </c>
      <c r="F258" s="18">
        <v>3</v>
      </c>
    </row>
    <row r="259">
      <c r="A259" s="9" t="str">
        <f>VLOOKUP(24803,$M$2:$N$42,2,FALSE)</f>
        <v>TU Zvolen (TU.Zvolen)</v>
      </c>
      <c r="B259" t="s">
        <v>7</v>
      </c>
      <c r="C259" t="s">
        <v>148</v>
      </c>
      <c r="D259" t="str">
        <f>CONCATENATE(A259,B259,C259)</f>
        <v>TU Zvolen (TU.Zvolen)IArchitekt</v>
      </c>
      <c r="E259" s="18">
        <v>2.5</v>
      </c>
      <c r="F259" s="18">
        <v>3</v>
      </c>
    </row>
    <row r="260">
      <c r="A260" s="9" t="str">
        <f>VLOOKUP(24803,$M$2:$N$42,2,FALSE)</f>
        <v>TU Zvolen (TU.Zvolen)</v>
      </c>
      <c r="B260" t="s">
        <v>98</v>
      </c>
      <c r="C260" t="s">
        <v>101</v>
      </c>
      <c r="D260" t="str">
        <f>CONCATENATE(A260,B260,C260)</f>
        <v>TU Zvolen (TU.Zvolen)SM1Dizajnér</v>
      </c>
      <c r="E260" s="18">
        <v>1</v>
      </c>
      <c r="F260" s="18">
        <v>1</v>
      </c>
    </row>
    <row r="261">
      <c r="A261" s="9" t="str">
        <f>VLOOKUP(24803,$M$2:$N$42,2,FALSE)</f>
        <v>TU Zvolen (TU.Zvolen)</v>
      </c>
      <c r="B261" t="s">
        <v>103</v>
      </c>
      <c r="C261" t="s">
        <v>101</v>
      </c>
      <c r="D261" t="str">
        <f>CONCATENATE(A261,B261,C261)</f>
        <v>TU Zvolen (TU.Zvolen)SM2Dizajnér</v>
      </c>
      <c r="E261" s="18">
        <v>2</v>
      </c>
      <c r="F261" s="18">
        <v>2</v>
      </c>
    </row>
    <row r="262">
      <c r="A262" s="9" t="str">
        <f>VLOOKUP(24803,$M$2:$N$42,2,FALSE)</f>
        <v>TU Zvolen (TU.Zvolen)</v>
      </c>
      <c r="B262" t="s">
        <v>103</v>
      </c>
      <c r="C262" t="s">
        <v>97</v>
      </c>
      <c r="D262" t="str">
        <f>CONCATENATE(A262,B262,C262)</f>
        <v>TU Zvolen (TU.Zvolen)SM2Kurátor výstavy</v>
      </c>
      <c r="E262" s="18">
        <v>0.1</v>
      </c>
      <c r="F262" s="18">
        <v>1</v>
      </c>
    </row>
    <row r="263">
      <c r="A263" s="9" t="str">
        <f>VLOOKUP(24803,$M$2:$N$42,2,FALSE)</f>
        <v>TU Zvolen (TU.Zvolen)</v>
      </c>
      <c r="B263" t="s">
        <v>105</v>
      </c>
      <c r="C263" t="s">
        <v>101</v>
      </c>
      <c r="D263" t="str">
        <f>CONCATENATE(A263,B263,C263)</f>
        <v>TU Zvolen (TU.Zvolen)SM3Dizajnér</v>
      </c>
      <c r="E263" s="18">
        <v>2.5</v>
      </c>
      <c r="F263" s="18">
        <v>3</v>
      </c>
    </row>
    <row r="264">
      <c r="A264" s="9" t="str">
        <f>VLOOKUP(24803,$M$2:$N$42,2,FALSE)</f>
        <v>TU Zvolen (TU.Zvolen)</v>
      </c>
      <c r="B264" t="s">
        <v>105</v>
      </c>
      <c r="C264" t="s">
        <v>97</v>
      </c>
      <c r="D264" t="str">
        <f>CONCATENATE(A264,B264,C264)</f>
        <v>TU Zvolen (TU.Zvolen)SM3Kurátor výstavy</v>
      </c>
      <c r="E264" s="18">
        <v>1</v>
      </c>
      <c r="F264" s="18">
        <v>1</v>
      </c>
    </row>
    <row r="265">
      <c r="A265" s="9" t="str">
        <f>VLOOKUP(24803,$M$2:$N$42,2,FALSE)</f>
        <v>TU Zvolen (TU.Zvolen)</v>
      </c>
      <c r="B265" t="s">
        <v>108</v>
      </c>
      <c r="C265" t="s">
        <v>148</v>
      </c>
      <c r="D265" t="str">
        <f>CONCATENATE(A265,B265,C265)</f>
        <v>TU Zvolen (TU.Zvolen)SN2Architekt</v>
      </c>
      <c r="E265" s="18">
        <v>1</v>
      </c>
      <c r="F265" s="18">
        <v>1</v>
      </c>
    </row>
    <row r="266">
      <c r="A266" s="9" t="str">
        <f>VLOOKUP(24803,$M$2:$N$42,2,FALSE)</f>
        <v>TU Zvolen (TU.Zvolen)</v>
      </c>
      <c r="B266" t="s">
        <v>108</v>
      </c>
      <c r="C266" t="s">
        <v>101</v>
      </c>
      <c r="D266" t="str">
        <f>CONCATENATE(A266,B266,C266)</f>
        <v>TU Zvolen (TU.Zvolen)SN2Dizajnér</v>
      </c>
      <c r="E266" s="18">
        <v>2</v>
      </c>
      <c r="F266" s="18">
        <v>3</v>
      </c>
    </row>
    <row r="267">
      <c r="A267" s="9" t="str">
        <f>VLOOKUP(24803,$M$2:$N$42,2,FALSE)</f>
        <v>TU Zvolen (TU.Zvolen)</v>
      </c>
      <c r="B267" t="s">
        <v>109</v>
      </c>
      <c r="C267" t="s">
        <v>97</v>
      </c>
      <c r="D267" t="str">
        <f>CONCATENATE(A267,B267,C267)</f>
        <v>TU Zvolen (TU.Zvolen)SN3Kurátor výstavy</v>
      </c>
      <c r="E267" s="18">
        <v>1.1</v>
      </c>
      <c r="F267" s="18">
        <v>2</v>
      </c>
    </row>
    <row r="268">
      <c r="A268" s="9" t="str">
        <f>VLOOKUP(24803,$M$2:$N$42,2,FALSE)</f>
        <v>TU Zvolen (TU.Zvolen)</v>
      </c>
      <c r="B268" t="s">
        <v>110</v>
      </c>
      <c r="C268" t="s">
        <v>101</v>
      </c>
      <c r="D268" t="str">
        <f>CONCATENATE(A268,B268,C268)</f>
        <v>TU Zvolen (TU.Zvolen)SR1Dizajnér</v>
      </c>
      <c r="E268" s="18">
        <v>0.5</v>
      </c>
      <c r="F268" s="18">
        <v>2</v>
      </c>
    </row>
    <row r="269">
      <c r="A269" s="9" t="str">
        <f>VLOOKUP(24803,$M$2:$N$42,2,FALSE)</f>
        <v>TU Zvolen (TU.Zvolen)</v>
      </c>
      <c r="B269" t="s">
        <v>111</v>
      </c>
      <c r="C269" t="s">
        <v>148</v>
      </c>
      <c r="D269" t="str">
        <f>CONCATENATE(A269,B269,C269)</f>
        <v>TU Zvolen (TU.Zvolen)SR2Architekt</v>
      </c>
      <c r="E269" s="18">
        <v>0.4</v>
      </c>
      <c r="F269" s="18">
        <v>1</v>
      </c>
    </row>
    <row r="270">
      <c r="A270" s="9" t="str">
        <f>VLOOKUP(24803,$M$2:$N$42,2,FALSE)</f>
        <v>TU Zvolen (TU.Zvolen)</v>
      </c>
      <c r="B270" t="s">
        <v>111</v>
      </c>
      <c r="C270" t="s">
        <v>101</v>
      </c>
      <c r="D270" t="str">
        <f>CONCATENATE(A270,B270,C270)</f>
        <v>TU Zvolen (TU.Zvolen)SR2Dizajnér</v>
      </c>
      <c r="E270" s="18">
        <v>2</v>
      </c>
      <c r="F270" s="18">
        <v>2</v>
      </c>
    </row>
    <row r="271">
      <c r="A271" s="9" t="str">
        <f>VLOOKUP(24803,$M$2:$N$42,2,FALSE)</f>
        <v>TU Zvolen (TU.Zvolen)</v>
      </c>
      <c r="B271" t="s">
        <v>112</v>
      </c>
      <c r="C271" t="s">
        <v>148</v>
      </c>
      <c r="D271" t="str">
        <f>CONCATENATE(A271,B271,C271)</f>
        <v>TU Zvolen (TU.Zvolen)SR3Architekt</v>
      </c>
      <c r="E271" s="18">
        <v>3</v>
      </c>
      <c r="F271" s="18">
        <v>3</v>
      </c>
    </row>
    <row r="272">
      <c r="A272" s="9" t="str">
        <f>VLOOKUP(24803,$M$2:$N$42,2,FALSE)</f>
        <v>TU Zvolen (TU.Zvolen)</v>
      </c>
      <c r="B272" t="s">
        <v>112</v>
      </c>
      <c r="C272" t="s">
        <v>101</v>
      </c>
      <c r="D272" t="str">
        <f>CONCATENATE(A272,B272,C272)</f>
        <v>TU Zvolen (TU.Zvolen)SR3Dizajnér</v>
      </c>
      <c r="E272" s="18">
        <v>2</v>
      </c>
      <c r="F272" s="18">
        <v>3</v>
      </c>
    </row>
    <row r="273">
      <c r="A273" s="9" t="str">
        <f>VLOOKUP(24803,$M$2:$N$42,2,FALSE)</f>
        <v>TU Zvolen (TU.Zvolen)</v>
      </c>
      <c r="B273" t="s">
        <v>123</v>
      </c>
      <c r="C273" t="s">
        <v>101</v>
      </c>
      <c r="D273" t="str">
        <f>CONCATENATE(A273,B273,C273)</f>
        <v>TU Zvolen (TU.Zvolen)ZM1Dizajnér</v>
      </c>
      <c r="E273" s="18">
        <v>0.5</v>
      </c>
      <c r="F273" s="18">
        <v>1</v>
      </c>
    </row>
    <row r="274">
      <c r="A274" s="9" t="str">
        <f>VLOOKUP(24803,$M$2:$N$42,2,FALSE)</f>
        <v>TU Zvolen (TU.Zvolen)</v>
      </c>
      <c r="B274" t="s">
        <v>116</v>
      </c>
      <c r="C274" t="s">
        <v>101</v>
      </c>
      <c r="D274" t="str">
        <f>CONCATENATE(A274,B274,C274)</f>
        <v>TU Zvolen (TU.Zvolen)ZM3Dizajnér</v>
      </c>
      <c r="E274" s="18">
        <v>5</v>
      </c>
      <c r="F274" s="18">
        <v>5</v>
      </c>
    </row>
    <row r="275">
      <c r="A275" s="9" t="str">
        <f>VLOOKUP(24805,$M$2:$N$42,2,FALSE)</f>
        <v>VŠMU (VSMU)</v>
      </c>
      <c r="B275" t="s">
        <v>85</v>
      </c>
      <c r="C275" t="s">
        <v>143</v>
      </c>
      <c r="D275" t="str">
        <f>CONCATENATE(A275,B275,C275)</f>
        <v>VŠMU (VSMU)EM1Asistent réžie</v>
      </c>
      <c r="E275" s="18">
        <v>1.5</v>
      </c>
      <c r="F275" s="18">
        <v>2</v>
      </c>
    </row>
    <row r="276">
      <c r="A276" s="9" t="str">
        <f>VLOOKUP(24805,$M$2:$N$42,2,FALSE)</f>
        <v>VŠMU (VSMU)</v>
      </c>
      <c r="B276" t="s">
        <v>85</v>
      </c>
      <c r="C276" t="s">
        <v>150</v>
      </c>
      <c r="D276" t="str">
        <f>CONCATENATE(A276,B276,C276)</f>
        <v>VŠMU (VSMU)EM1Asistent zvuku</v>
      </c>
      <c r="E276" s="18">
        <v>0.2</v>
      </c>
      <c r="F276" s="18">
        <v>1</v>
      </c>
    </row>
    <row r="277">
      <c r="A277" s="9" t="str">
        <f>VLOOKUP(24805,$M$2:$N$42,2,FALSE)</f>
        <v>VŠMU (VSMU)</v>
      </c>
      <c r="B277" t="s">
        <v>85</v>
      </c>
      <c r="C277" t="s">
        <v>141</v>
      </c>
      <c r="D277" t="str">
        <f>CONCATENATE(A277,B277,C277)</f>
        <v>VŠMU (VSMU)EM1Autor dramatického diela</v>
      </c>
      <c r="E277" s="18">
        <v>1</v>
      </c>
      <c r="F277" s="18">
        <v>1</v>
      </c>
    </row>
    <row r="278">
      <c r="A278" s="9" t="str">
        <f>VLOOKUP(24805,$M$2:$N$42,2,FALSE)</f>
        <v>VŠMU (VSMU)</v>
      </c>
      <c r="B278" t="s">
        <v>85</v>
      </c>
      <c r="C278" t="s">
        <v>99</v>
      </c>
      <c r="D278" t="str">
        <f>CONCATENATE(A278,B278,C278)</f>
        <v>VŠMU (VSMU)EM1Autor námetu</v>
      </c>
      <c r="E278" s="18">
        <v>2</v>
      </c>
      <c r="F278" s="18">
        <v>2</v>
      </c>
    </row>
    <row r="279">
      <c r="A279" s="9" t="str">
        <f>VLOOKUP(24805,$M$2:$N$42,2,FALSE)</f>
        <v>VŠMU (VSMU)</v>
      </c>
      <c r="B279" t="s">
        <v>85</v>
      </c>
      <c r="C279" t="s">
        <v>151</v>
      </c>
      <c r="D279" t="str">
        <f>CONCATENATE(A279,B279,C279)</f>
        <v>VŠMU (VSMU)EM1Autor pohybovej spolupráce</v>
      </c>
      <c r="E279" s="18">
        <v>2</v>
      </c>
      <c r="F279" s="18">
        <v>2</v>
      </c>
    </row>
    <row r="280">
      <c r="A280" s="9" t="str">
        <f>VLOOKUP(24805,$M$2:$N$42,2,FALSE)</f>
        <v>VŠMU (VSMU)</v>
      </c>
      <c r="B280" t="s">
        <v>85</v>
      </c>
      <c r="C280" t="s">
        <v>100</v>
      </c>
      <c r="D280" t="str">
        <f>CONCATENATE(A280,B280,C280)</f>
        <v>VŠMU (VSMU)EM1Autor scenára</v>
      </c>
      <c r="E280" s="18">
        <v>2.5</v>
      </c>
      <c r="F280" s="18">
        <v>3</v>
      </c>
    </row>
    <row r="281">
      <c r="A281" s="9" t="str">
        <f>VLOOKUP(24805,$M$2:$N$42,2,FALSE)</f>
        <v>VŠMU (VSMU)</v>
      </c>
      <c r="B281" t="s">
        <v>85</v>
      </c>
      <c r="C281" t="s">
        <v>152</v>
      </c>
      <c r="D281" t="str">
        <f>CONCATENATE(A281,B281,C281)</f>
        <v>VŠMU (VSMU)EM1Autor svetelného dizajnu</v>
      </c>
      <c r="E281" s="18">
        <v>1</v>
      </c>
      <c r="F281" s="18">
        <v>1</v>
      </c>
    </row>
    <row r="282">
      <c r="A282" s="9" t="str">
        <f>VLOOKUP(24805,$M$2:$N$42,2,FALSE)</f>
        <v>VŠMU (VSMU)</v>
      </c>
      <c r="B282" t="s">
        <v>85</v>
      </c>
      <c r="C282" t="s">
        <v>87</v>
      </c>
      <c r="D282" t="str">
        <f>CONCATENATE(A282,B282,C282)</f>
        <v>VŠMU (VSMU)EM1Dramaturg</v>
      </c>
      <c r="E282" s="18">
        <v>4.5</v>
      </c>
      <c r="F282" s="18">
        <v>5</v>
      </c>
    </row>
    <row r="283">
      <c r="A283" s="9" t="str">
        <f>VLOOKUP(24805,$M$2:$N$42,2,FALSE)</f>
        <v>VŠMU (VSMU)</v>
      </c>
      <c r="B283" t="s">
        <v>85</v>
      </c>
      <c r="C283" t="s">
        <v>87</v>
      </c>
      <c r="D283" t="str">
        <f>CONCATENATE(A283,B283,C283)</f>
        <v>VŠMU (VSMU)EM1Dramaturg</v>
      </c>
      <c r="E283" s="18">
        <v>1.7</v>
      </c>
      <c r="F283" s="18">
        <v>4</v>
      </c>
    </row>
    <row r="284">
      <c r="A284" s="9" t="str">
        <f>VLOOKUP(24805,$M$2:$N$42,2,FALSE)</f>
        <v>VŠMU (VSMU)</v>
      </c>
      <c r="B284" t="s">
        <v>85</v>
      </c>
      <c r="C284" t="s">
        <v>107</v>
      </c>
      <c r="D284" t="str">
        <f>CONCATENATE(A284,B284,C284)</f>
        <v>VŠMU (VSMU)EM1Dramaturg projektu</v>
      </c>
      <c r="E284" s="18">
        <v>0.5</v>
      </c>
      <c r="F284" s="18">
        <v>1</v>
      </c>
    </row>
    <row r="285">
      <c r="A285" s="9" t="str">
        <f>VLOOKUP(24805,$M$2:$N$42,2,FALSE)</f>
        <v>VŠMU (VSMU)</v>
      </c>
      <c r="B285" t="s">
        <v>85</v>
      </c>
      <c r="C285" t="s">
        <v>146</v>
      </c>
      <c r="D285" t="str">
        <f>CONCATENATE(A285,B285,C285)</f>
        <v>VŠMU (VSMU)EM1Herec v hlavnej úlohe</v>
      </c>
      <c r="E285" s="18">
        <v>1.375</v>
      </c>
      <c r="F285" s="18">
        <v>3</v>
      </c>
    </row>
    <row r="286">
      <c r="A286" s="9" t="str">
        <f>VLOOKUP(24805,$M$2:$N$42,2,FALSE)</f>
        <v>VŠMU (VSMU)</v>
      </c>
      <c r="B286" t="s">
        <v>85</v>
      </c>
      <c r="C286" t="s">
        <v>146</v>
      </c>
      <c r="D286" t="str">
        <f>CONCATENATE(A286,B286,C286)</f>
        <v>VŠMU (VSMU)EM1Herec v hlavnej úlohe</v>
      </c>
      <c r="E286" s="18">
        <v>0.6</v>
      </c>
      <c r="F286" s="18">
        <v>2</v>
      </c>
    </row>
    <row r="287">
      <c r="A287" s="9" t="str">
        <f>VLOOKUP(24805,$M$2:$N$42,2,FALSE)</f>
        <v>VŠMU (VSMU)</v>
      </c>
      <c r="B287" t="s">
        <v>85</v>
      </c>
      <c r="C287" t="s">
        <v>153</v>
      </c>
      <c r="D287" t="str">
        <f>CONCATENATE(A287,B287,C287)</f>
        <v>VŠMU (VSMU)EM1Herec vo vedľajšej úlohe</v>
      </c>
      <c r="E287" s="18">
        <v>0.23612</v>
      </c>
      <c r="F287" s="18">
        <v>2</v>
      </c>
    </row>
    <row r="288">
      <c r="A288" s="9" t="str">
        <f>VLOOKUP(24805,$M$2:$N$42,2,FALSE)</f>
        <v>VŠMU (VSMU)</v>
      </c>
      <c r="B288" t="s">
        <v>85</v>
      </c>
      <c r="C288" t="s">
        <v>122</v>
      </c>
      <c r="D288" t="str">
        <f>CONCATENATE(A288,B288,C288)</f>
        <v>VŠMU (VSMU)EM1Choreograf</v>
      </c>
      <c r="E288" s="18">
        <v>1</v>
      </c>
      <c r="F288" s="18">
        <v>1</v>
      </c>
    </row>
    <row r="289">
      <c r="A289" s="9" t="str">
        <f>VLOOKUP(24805,$M$2:$N$42,2,FALSE)</f>
        <v>VŠMU (VSMU)</v>
      </c>
      <c r="B289" t="s">
        <v>85</v>
      </c>
      <c r="C289" t="s">
        <v>88</v>
      </c>
      <c r="D289" t="str">
        <f>CONCATENATE(A289,B289,C289)</f>
        <v>VŠMU (VSMU)EM1Inštrumentalista</v>
      </c>
      <c r="E289" s="18">
        <v>0.04</v>
      </c>
      <c r="F289" s="18">
        <v>4</v>
      </c>
    </row>
    <row r="290">
      <c r="A290" s="9" t="str">
        <f>VLOOKUP(24805,$M$2:$N$42,2,FALSE)</f>
        <v>VŠMU (VSMU)</v>
      </c>
      <c r="B290" t="s">
        <v>85</v>
      </c>
      <c r="C290" t="s">
        <v>130</v>
      </c>
      <c r="D290" t="str">
        <f>CONCATENATE(A290,B290,C290)</f>
        <v>VŠMU (VSMU)EM1Kameraman</v>
      </c>
      <c r="E290" s="18">
        <v>0.33334</v>
      </c>
      <c r="F290" s="18">
        <v>1</v>
      </c>
    </row>
    <row r="291">
      <c r="A291" s="9" t="str">
        <f>VLOOKUP(24805,$M$2:$N$42,2,FALSE)</f>
        <v>VŠMU (VSMU)</v>
      </c>
      <c r="B291" t="s">
        <v>85</v>
      </c>
      <c r="C291" t="s">
        <v>132</v>
      </c>
      <c r="D291" t="str">
        <f>CONCATENATE(A291,B291,C291)</f>
        <v>VŠMU (VSMU)EM1Majster zvuku</v>
      </c>
      <c r="E291" s="18">
        <v>0.5</v>
      </c>
      <c r="F291" s="18">
        <v>1</v>
      </c>
    </row>
    <row r="292">
      <c r="A292" s="9" t="str">
        <f>VLOOKUP(24805,$M$2:$N$42,2,FALSE)</f>
        <v>VŠMU (VSMU)</v>
      </c>
      <c r="B292" t="s">
        <v>85</v>
      </c>
      <c r="C292" t="s">
        <v>120</v>
      </c>
      <c r="D292" t="str">
        <f>CONCATENATE(A292,B292,C292)</f>
        <v>VŠMU (VSMU)EM1Producent</v>
      </c>
      <c r="E292" s="18">
        <v>1.77779</v>
      </c>
      <c r="F292" s="18">
        <v>5</v>
      </c>
    </row>
    <row r="293">
      <c r="A293" s="9" t="str">
        <f>VLOOKUP(24805,$M$2:$N$42,2,FALSE)</f>
        <v>VŠMU (VSMU)</v>
      </c>
      <c r="B293" t="s">
        <v>85</v>
      </c>
      <c r="C293" t="s">
        <v>137</v>
      </c>
      <c r="D293" t="str">
        <f>CONCATENATE(A293,B293,C293)</f>
        <v>VŠMU (VSMU)EM1Producent VFX</v>
      </c>
      <c r="E293" s="18">
        <v>2</v>
      </c>
      <c r="F293" s="18">
        <v>2</v>
      </c>
    </row>
    <row r="294">
      <c r="A294" s="9" t="str">
        <f>VLOOKUP(24805,$M$2:$N$42,2,FALSE)</f>
        <v>VŠMU (VSMU)</v>
      </c>
      <c r="B294" t="s">
        <v>85</v>
      </c>
      <c r="C294" t="s">
        <v>102</v>
      </c>
      <c r="D294" t="str">
        <f>CONCATENATE(A294,B294,C294)</f>
        <v>VŠMU (VSMU)EM1Režisér</v>
      </c>
      <c r="E294" s="18">
        <v>4</v>
      </c>
      <c r="F294" s="18">
        <v>4</v>
      </c>
    </row>
    <row r="295">
      <c r="A295" s="9" t="str">
        <f>VLOOKUP(24805,$M$2:$N$42,2,FALSE)</f>
        <v>VŠMU (VSMU)</v>
      </c>
      <c r="B295" t="s">
        <v>85</v>
      </c>
      <c r="C295" t="s">
        <v>102</v>
      </c>
      <c r="D295" t="str">
        <f>CONCATENATE(A295,B295,C295)</f>
        <v>VŠMU (VSMU)EM1Režisér</v>
      </c>
      <c r="E295" s="18">
        <v>3</v>
      </c>
      <c r="F295" s="18">
        <v>3</v>
      </c>
    </row>
    <row r="296">
      <c r="A296" s="9" t="str">
        <f>VLOOKUP(24805,$M$2:$N$42,2,FALSE)</f>
        <v>VŠMU (VSMU)</v>
      </c>
      <c r="B296" t="s">
        <v>85</v>
      </c>
      <c r="C296" t="s">
        <v>114</v>
      </c>
      <c r="D296" t="str">
        <f>CONCATENATE(A296,B296,C296)</f>
        <v>VŠMU (VSMU)EM1Spevák - sólista</v>
      </c>
      <c r="E296" s="18">
        <v>1.48436</v>
      </c>
      <c r="F296" s="18">
        <v>7</v>
      </c>
    </row>
    <row r="297">
      <c r="A297" s="9" t="str">
        <f>VLOOKUP(24805,$M$2:$N$42,2,FALSE)</f>
        <v>VŠMU (VSMU)</v>
      </c>
      <c r="B297" t="s">
        <v>85</v>
      </c>
      <c r="C297" t="s">
        <v>133</v>
      </c>
      <c r="D297" t="str">
        <f>CONCATENATE(A297,B297,C297)</f>
        <v>VŠMU (VSMU)EM1Strihač</v>
      </c>
      <c r="E297" s="18">
        <v>1.5</v>
      </c>
      <c r="F297" s="18">
        <v>2</v>
      </c>
    </row>
    <row r="298">
      <c r="A298" s="9" t="str">
        <f>VLOOKUP(24805,$M$2:$N$42,2,FALSE)</f>
        <v>VŠMU (VSMU)</v>
      </c>
      <c r="B298" t="s">
        <v>85</v>
      </c>
      <c r="C298" t="s">
        <v>154</v>
      </c>
      <c r="D298" t="str">
        <f>CONCATENATE(A298,B298,C298)</f>
        <v>VŠMU (VSMU)EM1Supervízor vizuálnych efektov</v>
      </c>
      <c r="E298" s="18">
        <v>0.5</v>
      </c>
      <c r="F298" s="18">
        <v>1</v>
      </c>
    </row>
    <row r="299">
      <c r="A299" s="9" t="str">
        <f>VLOOKUP(24805,$M$2:$N$42,2,FALSE)</f>
        <v>VŠMU (VSMU)</v>
      </c>
      <c r="B299" t="s">
        <v>85</v>
      </c>
      <c r="C299" t="s">
        <v>121</v>
      </c>
      <c r="D299" t="str">
        <f>CONCATENATE(A299,B299,C299)</f>
        <v>VŠMU (VSMU)EM1Zbormajster</v>
      </c>
      <c r="E299" s="18">
        <v>1</v>
      </c>
      <c r="F299" s="18">
        <v>1</v>
      </c>
    </row>
    <row r="300">
      <c r="A300" s="9" t="str">
        <f>VLOOKUP(24805,$M$2:$N$42,2,FALSE)</f>
        <v>VŠMU (VSMU)</v>
      </c>
      <c r="B300" t="s">
        <v>85</v>
      </c>
      <c r="C300" t="s">
        <v>126</v>
      </c>
      <c r="D300" t="str">
        <f>CONCATENATE(A300,B300,C300)</f>
        <v>VŠMU (VSMU)EM1Zvukár</v>
      </c>
      <c r="E300" s="18">
        <v>1.58334</v>
      </c>
      <c r="F300" s="18">
        <v>3</v>
      </c>
    </row>
    <row r="301">
      <c r="A301" s="9" t="str">
        <f>VLOOKUP(24805,$M$2:$N$42,2,FALSE)</f>
        <v>VŠMU (VSMU)</v>
      </c>
      <c r="B301" t="s">
        <v>149</v>
      </c>
      <c r="C301" t="s">
        <v>87</v>
      </c>
      <c r="D301" t="str">
        <f>CONCATENATE(A301,B301,C301)</f>
        <v>VŠMU (VSMU)EM2Dramaturg</v>
      </c>
      <c r="E301" s="18">
        <v>1</v>
      </c>
      <c r="F301" s="18">
        <v>1</v>
      </c>
    </row>
    <row r="302">
      <c r="A302" s="9" t="str">
        <f>VLOOKUP(24805,$M$2:$N$42,2,FALSE)</f>
        <v>VŠMU (VSMU)</v>
      </c>
      <c r="B302" t="s">
        <v>149</v>
      </c>
      <c r="C302" t="s">
        <v>146</v>
      </c>
      <c r="D302" t="str">
        <f>CONCATENATE(A302,B302,C302)</f>
        <v>VŠMU (VSMU)EM2Herec v hlavnej úlohe</v>
      </c>
      <c r="E302" s="18">
        <v>0.40012</v>
      </c>
      <c r="F302" s="18">
        <v>4</v>
      </c>
    </row>
    <row r="303">
      <c r="A303" s="9" t="str">
        <f>VLOOKUP(24805,$M$2:$N$42,2,FALSE)</f>
        <v>VŠMU (VSMU)</v>
      </c>
      <c r="B303" t="s">
        <v>149</v>
      </c>
      <c r="C303" t="s">
        <v>88</v>
      </c>
      <c r="D303" t="str">
        <f>CONCATENATE(A303,B303,C303)</f>
        <v>VŠMU (VSMU)EM2Inštrumentalista</v>
      </c>
      <c r="E303" s="18">
        <v>0.01</v>
      </c>
      <c r="F303" s="18">
        <v>1</v>
      </c>
    </row>
    <row r="304">
      <c r="A304" s="9" t="str">
        <f>VLOOKUP(24805,$M$2:$N$42,2,FALSE)</f>
        <v>VŠMU (VSMU)</v>
      </c>
      <c r="B304" t="s">
        <v>149</v>
      </c>
      <c r="C304" t="s">
        <v>89</v>
      </c>
      <c r="D304" t="str">
        <f>CONCATENATE(A304,B304,C304)</f>
        <v>VŠMU (VSMU)EM2Inštrumentalista - sólista</v>
      </c>
      <c r="E304" s="18">
        <v>0.2</v>
      </c>
      <c r="F304" s="18">
        <v>1</v>
      </c>
    </row>
    <row r="305">
      <c r="A305" s="9" t="str">
        <f>VLOOKUP(24805,$M$2:$N$42,2,FALSE)</f>
        <v>VŠMU (VSMU)</v>
      </c>
      <c r="B305" t="s">
        <v>149</v>
      </c>
      <c r="C305" t="s">
        <v>120</v>
      </c>
      <c r="D305" t="str">
        <f>CONCATENATE(A305,B305,C305)</f>
        <v>VŠMU (VSMU)EM2Producent</v>
      </c>
      <c r="E305" s="18">
        <v>1.5</v>
      </c>
      <c r="F305" s="18">
        <v>3</v>
      </c>
    </row>
    <row r="306">
      <c r="A306" s="9" t="str">
        <f>VLOOKUP(24805,$M$2:$N$42,2,FALSE)</f>
        <v>VŠMU (VSMU)</v>
      </c>
      <c r="B306" t="s">
        <v>149</v>
      </c>
      <c r="C306" t="s">
        <v>102</v>
      </c>
      <c r="D306" t="str">
        <f>CONCATENATE(A306,B306,C306)</f>
        <v>VŠMU (VSMU)EM2Režisér</v>
      </c>
      <c r="E306" s="18">
        <v>3</v>
      </c>
      <c r="F306" s="18">
        <v>3</v>
      </c>
    </row>
    <row r="307">
      <c r="A307" s="9" t="str">
        <f>VLOOKUP(24805,$M$2:$N$42,2,FALSE)</f>
        <v>VŠMU (VSMU)</v>
      </c>
      <c r="B307" t="s">
        <v>92</v>
      </c>
      <c r="C307" t="s">
        <v>88</v>
      </c>
      <c r="D307" t="str">
        <f>CONCATENATE(A307,B307,C307)</f>
        <v>VŠMU (VSMU)EM3Inštrumentalista</v>
      </c>
      <c r="E307" s="18">
        <v>0.01</v>
      </c>
      <c r="F307" s="18">
        <v>1</v>
      </c>
    </row>
    <row r="308">
      <c r="A308" s="9" t="str">
        <f>VLOOKUP(24805,$M$2:$N$42,2,FALSE)</f>
        <v>VŠMU (VSMU)</v>
      </c>
      <c r="B308" t="s">
        <v>92</v>
      </c>
      <c r="C308" t="s">
        <v>114</v>
      </c>
      <c r="D308" t="str">
        <f>CONCATENATE(A308,B308,C308)</f>
        <v>VŠMU (VSMU)EM3Spevák - sólista</v>
      </c>
      <c r="E308" s="18">
        <v>1.33334</v>
      </c>
      <c r="F308" s="18">
        <v>2</v>
      </c>
    </row>
    <row r="309">
      <c r="A309" s="9" t="str">
        <f>VLOOKUP(24805,$M$2:$N$42,2,FALSE)</f>
        <v>VŠMU (VSMU)</v>
      </c>
      <c r="B309" t="s">
        <v>92</v>
      </c>
      <c r="C309" t="s">
        <v>139</v>
      </c>
      <c r="D309" t="str">
        <f>CONCATENATE(A309,B309,C309)</f>
        <v>VŠMU (VSMU)EM3Supervízor postprodukcie</v>
      </c>
      <c r="E309" s="18">
        <v>1</v>
      </c>
      <c r="F309" s="18">
        <v>1</v>
      </c>
    </row>
    <row r="310">
      <c r="A310" s="9" t="str">
        <f>VLOOKUP(24805,$M$2:$N$42,2,FALSE)</f>
        <v>VŠMU (VSMU)</v>
      </c>
      <c r="B310" t="s">
        <v>93</v>
      </c>
      <c r="C310" t="s">
        <v>141</v>
      </c>
      <c r="D310" t="str">
        <f>CONCATENATE(A310,B310,C310)</f>
        <v>VŠMU (VSMU)EN1Autor dramatického diela</v>
      </c>
      <c r="E310" s="18">
        <v>1</v>
      </c>
      <c r="F310" s="18">
        <v>1</v>
      </c>
    </row>
    <row r="311">
      <c r="A311" s="9" t="str">
        <f>VLOOKUP(24805,$M$2:$N$42,2,FALSE)</f>
        <v>VŠMU (VSMU)</v>
      </c>
      <c r="B311" t="s">
        <v>93</v>
      </c>
      <c r="C311" t="s">
        <v>155</v>
      </c>
      <c r="D311" t="str">
        <f>CONCATENATE(A311,B311,C311)</f>
        <v>VŠMU (VSMU)EN1Autor dramatizácie literárneho diela</v>
      </c>
      <c r="E311" s="18">
        <v>2</v>
      </c>
      <c r="F311" s="18">
        <v>2</v>
      </c>
    </row>
    <row r="312">
      <c r="A312" s="9" t="str">
        <f>VLOOKUP(24805,$M$2:$N$42,2,FALSE)</f>
        <v>VŠMU (VSMU)</v>
      </c>
      <c r="B312" t="s">
        <v>93</v>
      </c>
      <c r="C312" t="s">
        <v>152</v>
      </c>
      <c r="D312" t="str">
        <f>CONCATENATE(A312,B312,C312)</f>
        <v>VŠMU (VSMU)EN1Autor svetelného dizajnu</v>
      </c>
      <c r="E312" s="18">
        <v>2</v>
      </c>
      <c r="F312" s="18">
        <v>2</v>
      </c>
    </row>
    <row r="313">
      <c r="A313" s="9" t="str">
        <f>VLOOKUP(24805,$M$2:$N$42,2,FALSE)</f>
        <v>VŠMU (VSMU)</v>
      </c>
      <c r="B313" t="s">
        <v>93</v>
      </c>
      <c r="C313" t="s">
        <v>87</v>
      </c>
      <c r="D313" t="str">
        <f>CONCATENATE(A313,B313,C313)</f>
        <v>VŠMU (VSMU)EN1Dramaturg</v>
      </c>
      <c r="E313" s="18">
        <v>3</v>
      </c>
      <c r="F313" s="18">
        <v>3</v>
      </c>
    </row>
    <row r="314">
      <c r="A314" s="9" t="str">
        <f>VLOOKUP(24805,$M$2:$N$42,2,FALSE)</f>
        <v>VŠMU (VSMU)</v>
      </c>
      <c r="B314" t="s">
        <v>93</v>
      </c>
      <c r="C314" t="s">
        <v>142</v>
      </c>
      <c r="D314" t="str">
        <f>CONCATENATE(A314,B314,C314)</f>
        <v>VŠMU (VSMU)EN1Hudobný dramaturg</v>
      </c>
      <c r="E314" s="18">
        <v>1</v>
      </c>
      <c r="F314" s="18">
        <v>1</v>
      </c>
    </row>
    <row r="315">
      <c r="A315" s="9" t="str">
        <f>VLOOKUP(24805,$M$2:$N$42,2,FALSE)</f>
        <v>VŠMU (VSMU)</v>
      </c>
      <c r="B315" t="s">
        <v>93</v>
      </c>
      <c r="C315" t="s">
        <v>122</v>
      </c>
      <c r="D315" t="str">
        <f>CONCATENATE(A315,B315,C315)</f>
        <v>VŠMU (VSMU)EN1Choreograf</v>
      </c>
      <c r="E315" s="18">
        <v>1</v>
      </c>
      <c r="F315" s="18">
        <v>1</v>
      </c>
    </row>
    <row r="316">
      <c r="A316" s="9" t="str">
        <f>VLOOKUP(24805,$M$2:$N$42,2,FALSE)</f>
        <v>VŠMU (VSMU)</v>
      </c>
      <c r="B316" t="s">
        <v>93</v>
      </c>
      <c r="C316" t="s">
        <v>88</v>
      </c>
      <c r="D316" t="str">
        <f>CONCATENATE(A316,B316,C316)</f>
        <v>VŠMU (VSMU)EN1Inštrumentalista</v>
      </c>
      <c r="E316" s="18">
        <v>0.04</v>
      </c>
      <c r="F316" s="18">
        <v>4</v>
      </c>
    </row>
    <row r="317">
      <c r="A317" s="9" t="str">
        <f>VLOOKUP(24805,$M$2:$N$42,2,FALSE)</f>
        <v>VŠMU (VSMU)</v>
      </c>
      <c r="B317" t="s">
        <v>93</v>
      </c>
      <c r="C317" t="s">
        <v>156</v>
      </c>
      <c r="D317" t="str">
        <f>CONCATENATE(A317,B317,C317)</f>
        <v>VŠMU (VSMU)EN1Kostýmový výtvarník</v>
      </c>
      <c r="E317" s="18">
        <v>0.33334</v>
      </c>
      <c r="F317" s="18">
        <v>1</v>
      </c>
    </row>
    <row r="318">
      <c r="A318" s="9" t="str">
        <f>VLOOKUP(24805,$M$2:$N$42,2,FALSE)</f>
        <v>VŠMU (VSMU)</v>
      </c>
      <c r="B318" t="s">
        <v>93</v>
      </c>
      <c r="C318" t="s">
        <v>102</v>
      </c>
      <c r="D318" t="str">
        <f>CONCATENATE(A318,B318,C318)</f>
        <v>VŠMU (VSMU)EN1Režisér</v>
      </c>
      <c r="E318" s="18">
        <v>5.33333</v>
      </c>
      <c r="F318" s="18">
        <v>6</v>
      </c>
    </row>
    <row r="319">
      <c r="A319" s="9" t="str">
        <f>VLOOKUP(24805,$M$2:$N$42,2,FALSE)</f>
        <v>VŠMU (VSMU)</v>
      </c>
      <c r="B319" t="s">
        <v>93</v>
      </c>
      <c r="C319" t="s">
        <v>157</v>
      </c>
      <c r="D319" t="str">
        <f>CONCATENATE(A319,B319,C319)</f>
        <v>VŠMU (VSMU)EN1Scénograf</v>
      </c>
      <c r="E319" s="18">
        <v>2</v>
      </c>
      <c r="F319" s="18">
        <v>2</v>
      </c>
    </row>
    <row r="320">
      <c r="A320" s="9" t="str">
        <f>VLOOKUP(24805,$M$2:$N$42,2,FALSE)</f>
        <v>VŠMU (VSMU)</v>
      </c>
      <c r="B320" t="s">
        <v>93</v>
      </c>
      <c r="C320" t="s">
        <v>114</v>
      </c>
      <c r="D320" t="str">
        <f>CONCATENATE(A320,B320,C320)</f>
        <v>VŠMU (VSMU)EN1Spevák - sólista</v>
      </c>
      <c r="E320" s="18">
        <v>0.25</v>
      </c>
      <c r="F320" s="18">
        <v>1</v>
      </c>
    </row>
    <row r="321">
      <c r="A321" s="9" t="str">
        <f>VLOOKUP(24805,$M$2:$N$42,2,FALSE)</f>
        <v>VŠMU (VSMU)</v>
      </c>
      <c r="B321" t="s">
        <v>94</v>
      </c>
      <c r="C321" t="s">
        <v>150</v>
      </c>
      <c r="D321" t="str">
        <f>CONCATENATE(A321,B321,C321)</f>
        <v>VŠMU (VSMU)EN2Asistent zvuku</v>
      </c>
      <c r="E321" s="18">
        <v>2.00004</v>
      </c>
      <c r="F321" s="18">
        <v>6</v>
      </c>
    </row>
    <row r="322">
      <c r="A322" s="9" t="str">
        <f>VLOOKUP(24805,$M$2:$N$42,2,FALSE)</f>
        <v>VŠMU (VSMU)</v>
      </c>
      <c r="B322" t="s">
        <v>94</v>
      </c>
      <c r="C322" t="s">
        <v>99</v>
      </c>
      <c r="D322" t="str">
        <f>CONCATENATE(A322,B322,C322)</f>
        <v>VŠMU (VSMU)EN2Autor námetu</v>
      </c>
      <c r="E322" s="18">
        <v>4</v>
      </c>
      <c r="F322" s="18">
        <v>8</v>
      </c>
    </row>
    <row r="323">
      <c r="A323" s="9" t="str">
        <f>VLOOKUP(24805,$M$2:$N$42,2,FALSE)</f>
        <v>VŠMU (VSMU)</v>
      </c>
      <c r="B323" t="s">
        <v>94</v>
      </c>
      <c r="C323" t="s">
        <v>146</v>
      </c>
      <c r="D323" t="str">
        <f>CONCATENATE(A323,B323,C323)</f>
        <v>VŠMU (VSMU)EN2Herec v hlavnej úlohe</v>
      </c>
      <c r="E323" s="18">
        <v>4</v>
      </c>
      <c r="F323" s="18">
        <v>8</v>
      </c>
    </row>
    <row r="324">
      <c r="A324" s="9" t="str">
        <f>VLOOKUP(24805,$M$2:$N$42,2,FALSE)</f>
        <v>VŠMU (VSMU)</v>
      </c>
      <c r="B324" t="s">
        <v>94</v>
      </c>
      <c r="C324" t="s">
        <v>153</v>
      </c>
      <c r="D324" t="str">
        <f>CONCATENATE(A324,B324,C324)</f>
        <v>VŠMU (VSMU)EN2Herec vo vedľajšej úlohe</v>
      </c>
      <c r="E324" s="18">
        <v>1</v>
      </c>
      <c r="F324" s="18">
        <v>1</v>
      </c>
    </row>
    <row r="325">
      <c r="A325" s="9" t="str">
        <f>VLOOKUP(24805,$M$2:$N$42,2,FALSE)</f>
        <v>VŠMU (VSMU)</v>
      </c>
      <c r="B325" t="s">
        <v>94</v>
      </c>
      <c r="C325" t="s">
        <v>88</v>
      </c>
      <c r="D325" t="str">
        <f>CONCATENATE(A325,B325,C325)</f>
        <v>VŠMU (VSMU)EN2Inštrumentalista</v>
      </c>
      <c r="E325" s="18">
        <v>0.03</v>
      </c>
      <c r="F325" s="18">
        <v>3</v>
      </c>
    </row>
    <row r="326">
      <c r="A326" s="9" t="str">
        <f>VLOOKUP(24805,$M$2:$N$42,2,FALSE)</f>
        <v>VŠMU (VSMU)</v>
      </c>
      <c r="B326" t="s">
        <v>94</v>
      </c>
      <c r="C326" t="s">
        <v>130</v>
      </c>
      <c r="D326" t="str">
        <f>CONCATENATE(A326,B326,C326)</f>
        <v>VŠMU (VSMU)EN2Kameraman</v>
      </c>
      <c r="E326" s="18">
        <v>1</v>
      </c>
      <c r="F326" s="18">
        <v>8</v>
      </c>
    </row>
    <row r="327">
      <c r="A327" s="9" t="str">
        <f>VLOOKUP(24805,$M$2:$N$42,2,FALSE)</f>
        <v>VŠMU (VSMU)</v>
      </c>
      <c r="B327" t="s">
        <v>94</v>
      </c>
      <c r="C327" t="s">
        <v>120</v>
      </c>
      <c r="D327" t="str">
        <f>CONCATENATE(A327,B327,C327)</f>
        <v>VŠMU (VSMU)EN2Producent</v>
      </c>
      <c r="E327" s="18">
        <v>4</v>
      </c>
      <c r="F327" s="18">
        <v>8</v>
      </c>
    </row>
    <row r="328">
      <c r="A328" s="9" t="str">
        <f>VLOOKUP(24805,$M$2:$N$42,2,FALSE)</f>
        <v>VŠMU (VSMU)</v>
      </c>
      <c r="B328" t="s">
        <v>94</v>
      </c>
      <c r="C328" t="s">
        <v>139</v>
      </c>
      <c r="D328" t="str">
        <f>CONCATENATE(A328,B328,C328)</f>
        <v>VŠMU (VSMU)EN2Supervízor postprodukcie</v>
      </c>
      <c r="E328" s="18">
        <v>8</v>
      </c>
      <c r="F328" s="18">
        <v>8</v>
      </c>
    </row>
    <row r="329">
      <c r="A329" s="9" t="str">
        <f>VLOOKUP(24805,$M$2:$N$42,2,FALSE)</f>
        <v>VŠMU (VSMU)</v>
      </c>
      <c r="B329" t="s">
        <v>94</v>
      </c>
      <c r="C329" t="s">
        <v>91</v>
      </c>
      <c r="D329" t="str">
        <f>CONCATENATE(A329,B329,C329)</f>
        <v>VŠMU (VSMU)EN2Umelecký vedúci</v>
      </c>
      <c r="E329" s="18">
        <v>2</v>
      </c>
      <c r="F329" s="18">
        <v>2</v>
      </c>
    </row>
    <row r="330">
      <c r="A330" s="9" t="str">
        <f>VLOOKUP(24805,$M$2:$N$42,2,FALSE)</f>
        <v>VŠMU (VSMU)</v>
      </c>
      <c r="B330" t="s">
        <v>94</v>
      </c>
      <c r="C330" t="s">
        <v>126</v>
      </c>
      <c r="D330" t="str">
        <f>CONCATENATE(A330,B330,C330)</f>
        <v>VŠMU (VSMU)EN2Zvukár</v>
      </c>
      <c r="E330" s="18">
        <v>0.66668</v>
      </c>
      <c r="F330" s="18">
        <v>2</v>
      </c>
    </row>
    <row r="331">
      <c r="A331" s="9" t="str">
        <f>VLOOKUP(24805,$M$2:$N$42,2,FALSE)</f>
        <v>VŠMU (VSMU)</v>
      </c>
      <c r="B331" t="s">
        <v>95</v>
      </c>
      <c r="C331" t="s">
        <v>100</v>
      </c>
      <c r="D331" t="str">
        <f>CONCATENATE(A331,B331,C331)</f>
        <v>VŠMU (VSMU)EN3Autor scenára</v>
      </c>
      <c r="E331" s="18">
        <v>1.6</v>
      </c>
      <c r="F331" s="18">
        <v>8</v>
      </c>
    </row>
    <row r="332">
      <c r="A332" s="9" t="str">
        <f>VLOOKUP(24805,$M$2:$N$42,2,FALSE)</f>
        <v>VŠMU (VSMU)</v>
      </c>
      <c r="B332" t="s">
        <v>95</v>
      </c>
      <c r="C332" t="s">
        <v>146</v>
      </c>
      <c r="D332" t="str">
        <f>CONCATENATE(A332,B332,C332)</f>
        <v>VŠMU (VSMU)EN3Herec v hlavnej úlohe</v>
      </c>
      <c r="E332" s="18">
        <v>0.88896</v>
      </c>
      <c r="F332" s="18">
        <v>8</v>
      </c>
    </row>
    <row r="333">
      <c r="A333" s="9" t="str">
        <f>VLOOKUP(24805,$M$2:$N$42,2,FALSE)</f>
        <v>VŠMU (VSMU)</v>
      </c>
      <c r="B333" t="s">
        <v>95</v>
      </c>
      <c r="C333" t="s">
        <v>88</v>
      </c>
      <c r="D333" t="str">
        <f>CONCATENATE(A333,B333,C333)</f>
        <v>VŠMU (VSMU)EN3Inštrumentalista</v>
      </c>
      <c r="E333" s="18">
        <v>0.02</v>
      </c>
      <c r="F333" s="18">
        <v>2</v>
      </c>
    </row>
    <row r="334">
      <c r="A334" s="9" t="str">
        <f>VLOOKUP(24805,$M$2:$N$42,2,FALSE)</f>
        <v>VŠMU (VSMU)</v>
      </c>
      <c r="B334" t="s">
        <v>95</v>
      </c>
      <c r="C334" t="s">
        <v>157</v>
      </c>
      <c r="D334" t="str">
        <f>CONCATENATE(A334,B334,C334)</f>
        <v>VŠMU (VSMU)EN3Scénograf</v>
      </c>
      <c r="E334" s="18">
        <v>4</v>
      </c>
      <c r="F334" s="18">
        <v>8</v>
      </c>
    </row>
    <row r="335">
      <c r="A335" s="9" t="str">
        <f>VLOOKUP(24805,$M$2:$N$42,2,FALSE)</f>
        <v>VŠMU (VSMU)</v>
      </c>
      <c r="B335" t="s">
        <v>95</v>
      </c>
      <c r="C335" t="s">
        <v>91</v>
      </c>
      <c r="D335" t="str">
        <f>CONCATENATE(A335,B335,C335)</f>
        <v>VŠMU (VSMU)EN3Umelecký vedúci</v>
      </c>
      <c r="E335" s="18">
        <v>2</v>
      </c>
      <c r="F335" s="18">
        <v>2</v>
      </c>
    </row>
    <row r="336">
      <c r="A336" s="9" t="str">
        <f>VLOOKUP(24805,$M$2:$N$42,2,FALSE)</f>
        <v>VŠMU (VSMU)</v>
      </c>
      <c r="B336" t="s">
        <v>7</v>
      </c>
      <c r="C336" t="s">
        <v>96</v>
      </c>
      <c r="D336" t="str">
        <f>CONCATENATE(A336,B336,C336)</f>
        <v>VŠMU (VSMU)IDirigent</v>
      </c>
      <c r="E336" s="18">
        <v>11</v>
      </c>
      <c r="F336" s="18">
        <v>11</v>
      </c>
    </row>
    <row r="337">
      <c r="A337" s="9" t="str">
        <f>VLOOKUP(24805,$M$2:$N$42,2,FALSE)</f>
        <v>VŠMU (VSMU)</v>
      </c>
      <c r="B337" t="s">
        <v>7</v>
      </c>
      <c r="C337" t="s">
        <v>88</v>
      </c>
      <c r="D337" t="str">
        <f>CONCATENATE(A337,B337,C337)</f>
        <v>VŠMU (VSMU)IInštrumentalista</v>
      </c>
      <c r="E337" s="18">
        <v>2.16668</v>
      </c>
      <c r="F337" s="18">
        <v>4</v>
      </c>
    </row>
    <row r="338">
      <c r="A338" s="9" t="str">
        <f>VLOOKUP(24805,$M$2:$N$42,2,FALSE)</f>
        <v>VŠMU (VSMU)</v>
      </c>
      <c r="B338" t="s">
        <v>7</v>
      </c>
      <c r="C338" t="s">
        <v>89</v>
      </c>
      <c r="D338" t="str">
        <f>CONCATENATE(A338,B338,C338)</f>
        <v>VŠMU (VSMU)IInštrumentalista - sólista</v>
      </c>
      <c r="E338" s="18">
        <v>1</v>
      </c>
      <c r="F338" s="18">
        <v>1</v>
      </c>
    </row>
    <row r="339">
      <c r="A339" s="9" t="str">
        <f>VLOOKUP(24805,$M$2:$N$42,2,FALSE)</f>
        <v>VŠMU (VSMU)</v>
      </c>
      <c r="B339" t="s">
        <v>7</v>
      </c>
      <c r="C339" t="s">
        <v>157</v>
      </c>
      <c r="D339" t="str">
        <f>CONCATENATE(A339,B339,C339)</f>
        <v>VŠMU (VSMU)IScénograf</v>
      </c>
      <c r="E339" s="18">
        <v>1</v>
      </c>
      <c r="F339" s="18">
        <v>1</v>
      </c>
    </row>
    <row r="340">
      <c r="A340" s="9" t="str">
        <f>VLOOKUP(24805,$M$2:$N$42,2,FALSE)</f>
        <v>VŠMU (VSMU)</v>
      </c>
      <c r="B340" t="s">
        <v>98</v>
      </c>
      <c r="C340" t="s">
        <v>150</v>
      </c>
      <c r="D340" t="str">
        <f>CONCATENATE(A340,B340,C340)</f>
        <v>VŠMU (VSMU)SM1Asistent zvuku</v>
      </c>
      <c r="E340" s="18">
        <v>0.25</v>
      </c>
      <c r="F340" s="18">
        <v>1</v>
      </c>
    </row>
    <row r="341">
      <c r="A341" s="9" t="str">
        <f>VLOOKUP(24805,$M$2:$N$42,2,FALSE)</f>
        <v>VŠMU (VSMU)</v>
      </c>
      <c r="B341" t="s">
        <v>98</v>
      </c>
      <c r="C341" t="s">
        <v>158</v>
      </c>
      <c r="D341" t="str">
        <f>CONCATENATE(A341,B341,C341)</f>
        <v>VŠMU (VSMU)SM1Autor bábok</v>
      </c>
      <c r="E341" s="18">
        <v>2</v>
      </c>
      <c r="F341" s="18">
        <v>2</v>
      </c>
    </row>
    <row r="342">
      <c r="A342" s="9" t="str">
        <f>VLOOKUP(24805,$M$2:$N$42,2,FALSE)</f>
        <v>VŠMU (VSMU)</v>
      </c>
      <c r="B342" t="s">
        <v>98</v>
      </c>
      <c r="C342" t="s">
        <v>155</v>
      </c>
      <c r="D342" t="str">
        <f>CONCATENATE(A342,B342,C342)</f>
        <v>VŠMU (VSMU)SM1Autor dramatizácie literárneho diela</v>
      </c>
      <c r="E342" s="18">
        <v>1</v>
      </c>
      <c r="F342" s="18">
        <v>1</v>
      </c>
    </row>
    <row r="343">
      <c r="A343" s="9" t="str">
        <f>VLOOKUP(24805,$M$2:$N$42,2,FALSE)</f>
        <v>VŠMU (VSMU)</v>
      </c>
      <c r="B343" t="s">
        <v>98</v>
      </c>
      <c r="C343" t="s">
        <v>152</v>
      </c>
      <c r="D343" t="str">
        <f>CONCATENATE(A343,B343,C343)</f>
        <v>VŠMU (VSMU)SM1Autor svetelného dizajnu</v>
      </c>
      <c r="E343" s="18">
        <v>1</v>
      </c>
      <c r="F343" s="18">
        <v>1</v>
      </c>
    </row>
    <row r="344">
      <c r="A344" s="9" t="str">
        <f>VLOOKUP(24805,$M$2:$N$42,2,FALSE)</f>
        <v>VŠMU (VSMU)</v>
      </c>
      <c r="B344" t="s">
        <v>98</v>
      </c>
      <c r="C344" t="s">
        <v>101</v>
      </c>
      <c r="D344" t="str">
        <f>CONCATENATE(A344,B344,C344)</f>
        <v>VŠMU (VSMU)SM1Dizajnér</v>
      </c>
      <c r="E344" s="18">
        <v>1</v>
      </c>
      <c r="F344" s="18">
        <v>1</v>
      </c>
    </row>
    <row r="345">
      <c r="A345" s="9" t="str">
        <f>VLOOKUP(24805,$M$2:$N$42,2,FALSE)</f>
        <v>VŠMU (VSMU)</v>
      </c>
      <c r="B345" t="s">
        <v>98</v>
      </c>
      <c r="C345" t="s">
        <v>87</v>
      </c>
      <c r="D345" t="str">
        <f>CONCATENATE(A345,B345,C345)</f>
        <v>VŠMU (VSMU)SM1Dramaturg</v>
      </c>
      <c r="E345" s="18">
        <v>2</v>
      </c>
      <c r="F345" s="18">
        <v>3</v>
      </c>
    </row>
    <row r="346">
      <c r="A346" s="9" t="str">
        <f>VLOOKUP(24805,$M$2:$N$42,2,FALSE)</f>
        <v>VŠMU (VSMU)</v>
      </c>
      <c r="B346" t="s">
        <v>98</v>
      </c>
      <c r="C346" t="s">
        <v>107</v>
      </c>
      <c r="D346" t="str">
        <f>CONCATENATE(A346,B346,C346)</f>
        <v>VŠMU (VSMU)SM1Dramaturg projektu</v>
      </c>
      <c r="E346" s="18">
        <v>1</v>
      </c>
      <c r="F346" s="18">
        <v>1</v>
      </c>
    </row>
    <row r="347">
      <c r="A347" s="9" t="str">
        <f>VLOOKUP(24805,$M$2:$N$42,2,FALSE)</f>
        <v>VŠMU (VSMU)</v>
      </c>
      <c r="B347" t="s">
        <v>98</v>
      </c>
      <c r="C347" t="s">
        <v>159</v>
      </c>
      <c r="D347" t="str">
        <f>CONCATENATE(A347,B347,C347)</f>
        <v>VŠMU (VSMU)SM1Herec</v>
      </c>
      <c r="E347" s="18">
        <v>0.5</v>
      </c>
      <c r="F347" s="18">
        <v>1</v>
      </c>
    </row>
    <row r="348">
      <c r="A348" s="9" t="str">
        <f>VLOOKUP(24805,$M$2:$N$42,2,FALSE)</f>
        <v>VŠMU (VSMU)</v>
      </c>
      <c r="B348" t="s">
        <v>98</v>
      </c>
      <c r="C348" t="s">
        <v>146</v>
      </c>
      <c r="D348" t="str">
        <f>CONCATENATE(A348,B348,C348)</f>
        <v>VŠMU (VSMU)SM1Herec v hlavnej úlohe</v>
      </c>
      <c r="E348" s="18">
        <v>1.75004</v>
      </c>
      <c r="F348" s="18">
        <v>5</v>
      </c>
    </row>
    <row r="349">
      <c r="A349" s="9" t="str">
        <f>VLOOKUP(24805,$M$2:$N$42,2,FALSE)</f>
        <v>VŠMU (VSMU)</v>
      </c>
      <c r="B349" t="s">
        <v>98</v>
      </c>
      <c r="C349" t="s">
        <v>153</v>
      </c>
      <c r="D349" t="str">
        <f>CONCATENATE(A349,B349,C349)</f>
        <v>VŠMU (VSMU)SM1Herec vo vedľajšej úlohe</v>
      </c>
      <c r="E349" s="18">
        <v>0.25402</v>
      </c>
      <c r="F349" s="18">
        <v>2</v>
      </c>
    </row>
    <row r="350">
      <c r="A350" s="9" t="str">
        <f>VLOOKUP(24805,$M$2:$N$42,2,FALSE)</f>
        <v>VŠMU (VSMU)</v>
      </c>
      <c r="B350" t="s">
        <v>98</v>
      </c>
      <c r="C350" t="s">
        <v>122</v>
      </c>
      <c r="D350" t="str">
        <f>CONCATENATE(A350,B350,C350)</f>
        <v>VŠMU (VSMU)SM1Choreograf</v>
      </c>
      <c r="E350" s="18">
        <v>2.33333</v>
      </c>
      <c r="F350" s="18">
        <v>3</v>
      </c>
    </row>
    <row r="351">
      <c r="A351" s="9" t="str">
        <f>VLOOKUP(24805,$M$2:$N$42,2,FALSE)</f>
        <v>VŠMU (VSMU)</v>
      </c>
      <c r="B351" t="s">
        <v>98</v>
      </c>
      <c r="C351" t="s">
        <v>88</v>
      </c>
      <c r="D351" t="str">
        <f>CONCATENATE(A351,B351,C351)</f>
        <v>VŠMU (VSMU)SM1Inštrumentalista</v>
      </c>
      <c r="E351" s="18">
        <v>0.33421</v>
      </c>
      <c r="F351" s="18">
        <v>4</v>
      </c>
    </row>
    <row r="352">
      <c r="A352" s="9" t="str">
        <f>VLOOKUP(24805,$M$2:$N$42,2,FALSE)</f>
        <v>VŠMU (VSMU)</v>
      </c>
      <c r="B352" t="s">
        <v>98</v>
      </c>
      <c r="C352" t="s">
        <v>89</v>
      </c>
      <c r="D352" t="str">
        <f>CONCATENATE(A352,B352,C352)</f>
        <v>VŠMU (VSMU)SM1Inštrumentalista - sólista</v>
      </c>
      <c r="E352" s="18">
        <v>4.54678</v>
      </c>
      <c r="F352" s="18">
        <v>8</v>
      </c>
    </row>
    <row r="353">
      <c r="A353" s="9" t="str">
        <f>VLOOKUP(24805,$M$2:$N$42,2,FALSE)</f>
        <v>VŠMU (VSMU)</v>
      </c>
      <c r="B353" t="s">
        <v>98</v>
      </c>
      <c r="C353" t="s">
        <v>156</v>
      </c>
      <c r="D353" t="str">
        <f>CONCATENATE(A353,B353,C353)</f>
        <v>VŠMU (VSMU)SM1Kostýmový výtvarník</v>
      </c>
      <c r="E353" s="18">
        <v>5</v>
      </c>
      <c r="F353" s="18">
        <v>5</v>
      </c>
    </row>
    <row r="354">
      <c r="A354" s="9" t="str">
        <f>VLOOKUP(24805,$M$2:$N$42,2,FALSE)</f>
        <v>VŠMU (VSMU)</v>
      </c>
      <c r="B354" t="s">
        <v>98</v>
      </c>
      <c r="C354" t="s">
        <v>132</v>
      </c>
      <c r="D354" t="str">
        <f>CONCATENATE(A354,B354,C354)</f>
        <v>VŠMU (VSMU)SM1Majster zvuku</v>
      </c>
      <c r="E354" s="18">
        <v>1</v>
      </c>
      <c r="F354" s="18">
        <v>1</v>
      </c>
    </row>
    <row r="355">
      <c r="A355" s="9" t="str">
        <f>VLOOKUP(24805,$M$2:$N$42,2,FALSE)</f>
        <v>VŠMU (VSMU)</v>
      </c>
      <c r="B355" t="s">
        <v>98</v>
      </c>
      <c r="C355" t="s">
        <v>90</v>
      </c>
      <c r="D355" t="str">
        <f>CONCATENATE(A355,B355,C355)</f>
        <v>VŠMU (VSMU)SM1Performer</v>
      </c>
      <c r="E355" s="18">
        <v>1</v>
      </c>
      <c r="F355" s="18">
        <v>1</v>
      </c>
    </row>
    <row r="356">
      <c r="A356" s="9" t="str">
        <f>VLOOKUP(24805,$M$2:$N$42,2,FALSE)</f>
        <v>VŠMU (VSMU)</v>
      </c>
      <c r="B356" t="s">
        <v>98</v>
      </c>
      <c r="C356" t="s">
        <v>102</v>
      </c>
      <c r="D356" t="str">
        <f>CONCATENATE(A356,B356,C356)</f>
        <v>VŠMU (VSMU)SM1Režisér</v>
      </c>
      <c r="E356" s="18">
        <v>8</v>
      </c>
      <c r="F356" s="18">
        <v>9</v>
      </c>
    </row>
    <row r="357">
      <c r="A357" s="9" t="str">
        <f>VLOOKUP(24805,$M$2:$N$42,2,FALSE)</f>
        <v>VŠMU (VSMU)</v>
      </c>
      <c r="B357" t="s">
        <v>98</v>
      </c>
      <c r="C357" t="s">
        <v>157</v>
      </c>
      <c r="D357" t="str">
        <f>CONCATENATE(A357,B357,C357)</f>
        <v>VŠMU (VSMU)SM1Scénograf</v>
      </c>
      <c r="E357" s="18">
        <v>8</v>
      </c>
      <c r="F357" s="18">
        <v>8</v>
      </c>
    </row>
    <row r="358">
      <c r="A358" s="9" t="str">
        <f>VLOOKUP(24805,$M$2:$N$42,2,FALSE)</f>
        <v>VŠMU (VSMU)</v>
      </c>
      <c r="B358" t="s">
        <v>98</v>
      </c>
      <c r="C358" t="s">
        <v>139</v>
      </c>
      <c r="D358" t="str">
        <f>CONCATENATE(A358,B358,C358)</f>
        <v>VŠMU (VSMU)SM1Supervízor postprodukcie</v>
      </c>
      <c r="E358" s="18">
        <v>1</v>
      </c>
      <c r="F358" s="18">
        <v>1</v>
      </c>
    </row>
    <row r="359">
      <c r="A359" s="9" t="str">
        <f>VLOOKUP(24805,$M$2:$N$42,2,FALSE)</f>
        <v>VŠMU (VSMU)</v>
      </c>
      <c r="B359" t="s">
        <v>98</v>
      </c>
      <c r="C359" t="s">
        <v>160</v>
      </c>
      <c r="D359" t="str">
        <f>CONCATENATE(A359,B359,C359)</f>
        <v>VŠMU (VSMU)SM1Tanečný interpret</v>
      </c>
      <c r="E359" s="18">
        <v>0.66668</v>
      </c>
      <c r="F359" s="18">
        <v>2</v>
      </c>
    </row>
    <row r="360">
      <c r="A360" s="9" t="str">
        <f>VLOOKUP(24805,$M$2:$N$42,2,FALSE)</f>
        <v>VŠMU (VSMU)</v>
      </c>
      <c r="B360" t="s">
        <v>98</v>
      </c>
      <c r="C360" t="s">
        <v>161</v>
      </c>
      <c r="D360" t="str">
        <f>CONCATENATE(A360,B360,C360)</f>
        <v>VŠMU (VSMU)SM1Tanečný interpret - sólista</v>
      </c>
      <c r="E360" s="18">
        <v>0.66667</v>
      </c>
      <c r="F360" s="18">
        <v>2</v>
      </c>
    </row>
    <row r="361">
      <c r="A361" s="9" t="str">
        <f>VLOOKUP(24805,$M$2:$N$42,2,FALSE)</f>
        <v>VŠMU (VSMU)</v>
      </c>
      <c r="B361" t="s">
        <v>98</v>
      </c>
      <c r="C361" t="s">
        <v>91</v>
      </c>
      <c r="D361" t="str">
        <f>CONCATENATE(A361,B361,C361)</f>
        <v>VŠMU (VSMU)SM1Umelecký vedúci</v>
      </c>
      <c r="E361" s="18">
        <v>2</v>
      </c>
      <c r="F361" s="18">
        <v>2</v>
      </c>
    </row>
    <row r="362">
      <c r="A362" s="9" t="str">
        <f>VLOOKUP(24805,$M$2:$N$42,2,FALSE)</f>
        <v>VŠMU (VSMU)</v>
      </c>
      <c r="B362" t="s">
        <v>103</v>
      </c>
      <c r="C362" t="s">
        <v>158</v>
      </c>
      <c r="D362" t="str">
        <f>CONCATENATE(A362,B362,C362)</f>
        <v>VŠMU (VSMU)SM2Autor bábok</v>
      </c>
      <c r="E362" s="18">
        <v>1</v>
      </c>
      <c r="F362" s="18">
        <v>1</v>
      </c>
    </row>
    <row r="363">
      <c r="A363" s="9" t="str">
        <f>VLOOKUP(24805,$M$2:$N$42,2,FALSE)</f>
        <v>VŠMU (VSMU)</v>
      </c>
      <c r="B363" t="s">
        <v>103</v>
      </c>
      <c r="C363" t="s">
        <v>86</v>
      </c>
      <c r="D363" t="str">
        <f>CONCATENATE(A363,B363,C363)</f>
        <v>VŠMU (VSMU)SM2Autor hudby</v>
      </c>
      <c r="E363" s="18">
        <v>4</v>
      </c>
      <c r="F363" s="18">
        <v>4</v>
      </c>
    </row>
    <row r="364">
      <c r="A364" s="9" t="str">
        <f>VLOOKUP(24805,$M$2:$N$42,2,FALSE)</f>
        <v>VŠMU (VSMU)</v>
      </c>
      <c r="B364" t="s">
        <v>103</v>
      </c>
      <c r="C364" t="s">
        <v>129</v>
      </c>
      <c r="D364" t="str">
        <f>CONCATENATE(A364,B364,C364)</f>
        <v>VŠMU (VSMU)SM2Autor výtvarného návrhu</v>
      </c>
      <c r="E364" s="18">
        <v>1</v>
      </c>
      <c r="F364" s="18">
        <v>1</v>
      </c>
    </row>
    <row r="365">
      <c r="A365" s="9" t="str">
        <f>VLOOKUP(24805,$M$2:$N$42,2,FALSE)</f>
        <v>VŠMU (VSMU)</v>
      </c>
      <c r="B365" t="s">
        <v>103</v>
      </c>
      <c r="C365" t="s">
        <v>96</v>
      </c>
      <c r="D365" t="str">
        <f>CONCATENATE(A365,B365,C365)</f>
        <v>VŠMU (VSMU)SM2Dirigent</v>
      </c>
      <c r="E365" s="18">
        <v>2</v>
      </c>
      <c r="F365" s="18">
        <v>2</v>
      </c>
    </row>
    <row r="366">
      <c r="A366" s="9" t="str">
        <f>VLOOKUP(24805,$M$2:$N$42,2,FALSE)</f>
        <v>VŠMU (VSMU)</v>
      </c>
      <c r="B366" t="s">
        <v>103</v>
      </c>
      <c r="C366" t="s">
        <v>87</v>
      </c>
      <c r="D366" t="str">
        <f>CONCATENATE(A366,B366,C366)</f>
        <v>VŠMU (VSMU)SM2Dramaturg</v>
      </c>
      <c r="E366" s="18">
        <v>2</v>
      </c>
      <c r="F366" s="18">
        <v>3</v>
      </c>
    </row>
    <row r="367">
      <c r="A367" s="9" t="str">
        <f>VLOOKUP(24805,$M$2:$N$42,2,FALSE)</f>
        <v>VŠMU (VSMU)</v>
      </c>
      <c r="B367" t="s">
        <v>103</v>
      </c>
      <c r="C367" t="s">
        <v>87</v>
      </c>
      <c r="D367" t="str">
        <f>CONCATENATE(A367,B367,C367)</f>
        <v>VŠMU (VSMU)SM2Dramaturg</v>
      </c>
      <c r="E367" s="18">
        <v>3</v>
      </c>
      <c r="F367" s="18">
        <v>3</v>
      </c>
    </row>
    <row r="368">
      <c r="A368" s="9" t="str">
        <f>VLOOKUP(24805,$M$2:$N$42,2,FALSE)</f>
        <v>VŠMU (VSMU)</v>
      </c>
      <c r="B368" t="s">
        <v>103</v>
      </c>
      <c r="C368" t="s">
        <v>146</v>
      </c>
      <c r="D368" t="str">
        <f>CONCATENATE(A368,B368,C368)</f>
        <v>VŠMU (VSMU)SM2Herec v hlavnej úlohe</v>
      </c>
      <c r="E368" s="18">
        <v>1.90053</v>
      </c>
      <c r="F368" s="18">
        <v>5</v>
      </c>
    </row>
    <row r="369">
      <c r="A369" s="9" t="str">
        <f>VLOOKUP(24805,$M$2:$N$42,2,FALSE)</f>
        <v>VŠMU (VSMU)</v>
      </c>
      <c r="B369" t="s">
        <v>103</v>
      </c>
      <c r="C369" t="s">
        <v>146</v>
      </c>
      <c r="D369" t="str">
        <f>CONCATENATE(A369,B369,C369)</f>
        <v>VŠMU (VSMU)SM2Herec v hlavnej úlohe</v>
      </c>
      <c r="E369" s="18">
        <v>1</v>
      </c>
      <c r="F369" s="18">
        <v>1</v>
      </c>
    </row>
    <row r="370">
      <c r="A370" s="9" t="str">
        <f>VLOOKUP(24805,$M$2:$N$42,2,FALSE)</f>
        <v>VŠMU (VSMU)</v>
      </c>
      <c r="B370" t="s">
        <v>103</v>
      </c>
      <c r="C370" t="s">
        <v>122</v>
      </c>
      <c r="D370" t="str">
        <f>CONCATENATE(A370,B370,C370)</f>
        <v>VŠMU (VSMU)SM2Choreograf</v>
      </c>
      <c r="E370" s="18">
        <v>2</v>
      </c>
      <c r="F370" s="18">
        <v>2</v>
      </c>
    </row>
    <row r="371">
      <c r="A371" s="9" t="str">
        <f>VLOOKUP(24805,$M$2:$N$42,2,FALSE)</f>
        <v>VŠMU (VSMU)</v>
      </c>
      <c r="B371" t="s">
        <v>103</v>
      </c>
      <c r="C371" t="s">
        <v>88</v>
      </c>
      <c r="D371" t="str">
        <f>CONCATENATE(A371,B371,C371)</f>
        <v>VŠMU (VSMU)SM2Inštrumentalista</v>
      </c>
      <c r="E371" s="18">
        <v>0.32058</v>
      </c>
      <c r="F371" s="18">
        <v>3</v>
      </c>
    </row>
    <row r="372">
      <c r="A372" s="9" t="str">
        <f>VLOOKUP(24805,$M$2:$N$42,2,FALSE)</f>
        <v>VŠMU (VSMU)</v>
      </c>
      <c r="B372" t="s">
        <v>103</v>
      </c>
      <c r="C372" t="s">
        <v>89</v>
      </c>
      <c r="D372" t="str">
        <f>CONCATENATE(A372,B372,C372)</f>
        <v>VŠMU (VSMU)SM2Inštrumentalista - sólista</v>
      </c>
      <c r="E372" s="18">
        <v>2.41666</v>
      </c>
      <c r="F372" s="18">
        <v>5</v>
      </c>
    </row>
    <row r="373">
      <c r="A373" s="9" t="str">
        <f>VLOOKUP(24805,$M$2:$N$42,2,FALSE)</f>
        <v>VŠMU (VSMU)</v>
      </c>
      <c r="B373" t="s">
        <v>103</v>
      </c>
      <c r="C373" t="s">
        <v>156</v>
      </c>
      <c r="D373" t="str">
        <f>CONCATENATE(A373,B373,C373)</f>
        <v>VŠMU (VSMU)SM2Kostýmový výtvarník</v>
      </c>
      <c r="E373" s="18">
        <v>4</v>
      </c>
      <c r="F373" s="18">
        <v>4</v>
      </c>
    </row>
    <row r="374">
      <c r="A374" s="9" t="str">
        <f>VLOOKUP(24805,$M$2:$N$42,2,FALSE)</f>
        <v>VŠMU (VSMU)</v>
      </c>
      <c r="B374" t="s">
        <v>103</v>
      </c>
      <c r="C374" t="s">
        <v>120</v>
      </c>
      <c r="D374" t="str">
        <f>CONCATENATE(A374,B374,C374)</f>
        <v>VŠMU (VSMU)SM2Producent</v>
      </c>
      <c r="E374" s="18">
        <v>1</v>
      </c>
      <c r="F374" s="18">
        <v>1</v>
      </c>
    </row>
    <row r="375">
      <c r="A375" s="9" t="str">
        <f>VLOOKUP(24805,$M$2:$N$42,2,FALSE)</f>
        <v>VŠMU (VSMU)</v>
      </c>
      <c r="B375" t="s">
        <v>103</v>
      </c>
      <c r="C375" t="s">
        <v>102</v>
      </c>
      <c r="D375" t="str">
        <f>CONCATENATE(A375,B375,C375)</f>
        <v>VŠMU (VSMU)SM2Režisér</v>
      </c>
      <c r="E375" s="18">
        <v>5</v>
      </c>
      <c r="F375" s="18">
        <v>5</v>
      </c>
    </row>
    <row r="376">
      <c r="A376" s="9" t="str">
        <f>VLOOKUP(24805,$M$2:$N$42,2,FALSE)</f>
        <v>VŠMU (VSMU)</v>
      </c>
      <c r="B376" t="s">
        <v>103</v>
      </c>
      <c r="C376" t="s">
        <v>102</v>
      </c>
      <c r="D376" t="str">
        <f>CONCATENATE(A376,B376,C376)</f>
        <v>VŠMU (VSMU)SM2Režisér</v>
      </c>
      <c r="E376" s="18">
        <v>1</v>
      </c>
      <c r="F376" s="18">
        <v>1</v>
      </c>
    </row>
    <row r="377">
      <c r="A377" s="9" t="str">
        <f>VLOOKUP(24805,$M$2:$N$42,2,FALSE)</f>
        <v>VŠMU (VSMU)</v>
      </c>
      <c r="B377" t="s">
        <v>103</v>
      </c>
      <c r="C377" t="s">
        <v>157</v>
      </c>
      <c r="D377" t="str">
        <f>CONCATENATE(A377,B377,C377)</f>
        <v>VŠMU (VSMU)SM2Scénograf</v>
      </c>
      <c r="E377" s="18">
        <v>7</v>
      </c>
      <c r="F377" s="18">
        <v>7</v>
      </c>
    </row>
    <row r="378">
      <c r="A378" s="9" t="str">
        <f>VLOOKUP(24805,$M$2:$N$42,2,FALSE)</f>
        <v>VŠMU (VSMU)</v>
      </c>
      <c r="B378" t="s">
        <v>103</v>
      </c>
      <c r="C378" t="s">
        <v>160</v>
      </c>
      <c r="D378" t="str">
        <f>CONCATENATE(A378,B378,C378)</f>
        <v>VŠMU (VSMU)SM2Tanečný interpret</v>
      </c>
      <c r="E378" s="18">
        <v>0.25</v>
      </c>
      <c r="F378" s="18">
        <v>1</v>
      </c>
    </row>
    <row r="379">
      <c r="A379" s="9" t="str">
        <f>VLOOKUP(24805,$M$2:$N$42,2,FALSE)</f>
        <v>VŠMU (VSMU)</v>
      </c>
      <c r="B379" t="s">
        <v>103</v>
      </c>
      <c r="C379" t="s">
        <v>161</v>
      </c>
      <c r="D379" t="str">
        <f>CONCATENATE(A379,B379,C379)</f>
        <v>VŠMU (VSMU)SM2Tanečný interpret - sólista</v>
      </c>
      <c r="E379" s="18">
        <v>0.2</v>
      </c>
      <c r="F379" s="18">
        <v>1</v>
      </c>
    </row>
    <row r="380">
      <c r="A380" s="9" t="str">
        <f>VLOOKUP(24805,$M$2:$N$42,2,FALSE)</f>
        <v>VŠMU (VSMU)</v>
      </c>
      <c r="B380" t="s">
        <v>105</v>
      </c>
      <c r="C380" t="s">
        <v>86</v>
      </c>
      <c r="D380" t="str">
        <f>CONCATENATE(A380,B380,C380)</f>
        <v>VŠMU (VSMU)SM3Autor hudby</v>
      </c>
      <c r="E380" s="18">
        <v>4</v>
      </c>
      <c r="F380" s="18">
        <v>4</v>
      </c>
    </row>
    <row r="381">
      <c r="A381" s="9" t="str">
        <f>VLOOKUP(24805,$M$2:$N$42,2,FALSE)</f>
        <v>VŠMU (VSMU)</v>
      </c>
      <c r="B381" t="s">
        <v>105</v>
      </c>
      <c r="C381" t="s">
        <v>100</v>
      </c>
      <c r="D381" t="str">
        <f>CONCATENATE(A381,B381,C381)</f>
        <v>VŠMU (VSMU)SM3Autor scenára</v>
      </c>
      <c r="E381" s="18">
        <v>1</v>
      </c>
      <c r="F381" s="18">
        <v>1</v>
      </c>
    </row>
    <row r="382">
      <c r="A382" s="9" t="str">
        <f>VLOOKUP(24805,$M$2:$N$42,2,FALSE)</f>
        <v>VŠMU (VSMU)</v>
      </c>
      <c r="B382" t="s">
        <v>105</v>
      </c>
      <c r="C382" t="s">
        <v>96</v>
      </c>
      <c r="D382" t="str">
        <f>CONCATENATE(A382,B382,C382)</f>
        <v>VŠMU (VSMU)SM3Dirigent</v>
      </c>
      <c r="E382" s="18">
        <v>1</v>
      </c>
      <c r="F382" s="18">
        <v>1</v>
      </c>
    </row>
    <row r="383">
      <c r="A383" s="9" t="str">
        <f>VLOOKUP(24805,$M$2:$N$42,2,FALSE)</f>
        <v>VŠMU (VSMU)</v>
      </c>
      <c r="B383" t="s">
        <v>105</v>
      </c>
      <c r="C383" t="s">
        <v>122</v>
      </c>
      <c r="D383" t="str">
        <f>CONCATENATE(A383,B383,C383)</f>
        <v>VŠMU (VSMU)SM3Choreograf</v>
      </c>
      <c r="E383" s="18">
        <v>3</v>
      </c>
      <c r="F383" s="18">
        <v>3</v>
      </c>
    </row>
    <row r="384">
      <c r="A384" s="9" t="str">
        <f>VLOOKUP(24805,$M$2:$N$42,2,FALSE)</f>
        <v>VŠMU (VSMU)</v>
      </c>
      <c r="B384" t="s">
        <v>105</v>
      </c>
      <c r="C384" t="s">
        <v>88</v>
      </c>
      <c r="D384" t="str">
        <f>CONCATENATE(A384,B384,C384)</f>
        <v>VŠMU (VSMU)SM3Inštrumentalista</v>
      </c>
      <c r="E384" s="18">
        <v>0.30224</v>
      </c>
      <c r="F384" s="18">
        <v>10</v>
      </c>
    </row>
    <row r="385">
      <c r="A385" s="9" t="str">
        <f>VLOOKUP(24805,$M$2:$N$42,2,FALSE)</f>
        <v>VŠMU (VSMU)</v>
      </c>
      <c r="B385" t="s">
        <v>105</v>
      </c>
      <c r="C385" t="s">
        <v>89</v>
      </c>
      <c r="D385" t="str">
        <f>CONCATENATE(A385,B385,C385)</f>
        <v>VŠMU (VSMU)SM3Inštrumentalista - sólista</v>
      </c>
      <c r="E385" s="18">
        <v>21.4548</v>
      </c>
      <c r="F385" s="18">
        <v>54</v>
      </c>
    </row>
    <row r="386">
      <c r="A386" s="9" t="str">
        <f>VLOOKUP(24805,$M$2:$N$42,2,FALSE)</f>
        <v>VŠMU (VSMU)</v>
      </c>
      <c r="B386" t="s">
        <v>105</v>
      </c>
      <c r="C386" t="s">
        <v>162</v>
      </c>
      <c r="D386" t="str">
        <f>CONCATENATE(A386,B386,C386)</f>
        <v>VŠMU (VSMU)SM3Korepetítor</v>
      </c>
      <c r="E386" s="18">
        <v>5</v>
      </c>
      <c r="F386" s="18">
        <v>5</v>
      </c>
    </row>
    <row r="387">
      <c r="A387" s="9" t="str">
        <f>VLOOKUP(24805,$M$2:$N$42,2,FALSE)</f>
        <v>VŠMU (VSMU)</v>
      </c>
      <c r="B387" t="s">
        <v>105</v>
      </c>
      <c r="C387" t="s">
        <v>114</v>
      </c>
      <c r="D387" t="str">
        <f>CONCATENATE(A387,B387,C387)</f>
        <v>VŠMU (VSMU)SM3Spevák - sólista</v>
      </c>
      <c r="E387" s="18">
        <v>1</v>
      </c>
      <c r="F387" s="18">
        <v>1</v>
      </c>
    </row>
    <row r="388">
      <c r="A388" s="9" t="str">
        <f>VLOOKUP(24805,$M$2:$N$42,2,FALSE)</f>
        <v>VŠMU (VSMU)</v>
      </c>
      <c r="B388" t="s">
        <v>105</v>
      </c>
      <c r="C388" t="s">
        <v>121</v>
      </c>
      <c r="D388" t="str">
        <f>CONCATENATE(A388,B388,C388)</f>
        <v>VŠMU (VSMU)SM3Zbormajster</v>
      </c>
      <c r="E388" s="18">
        <v>9</v>
      </c>
      <c r="F388" s="18">
        <v>9</v>
      </c>
    </row>
    <row r="389">
      <c r="A389" s="9" t="str">
        <f>VLOOKUP(24805,$M$2:$N$42,2,FALSE)</f>
        <v>VŠMU (VSMU)</v>
      </c>
      <c r="B389" t="s">
        <v>106</v>
      </c>
      <c r="C389" t="s">
        <v>158</v>
      </c>
      <c r="D389" t="str">
        <f>CONCATENATE(A389,B389,C389)</f>
        <v>VŠMU (VSMU)SN1Autor bábok</v>
      </c>
      <c r="E389" s="18">
        <v>6.5</v>
      </c>
      <c r="F389" s="18">
        <v>7</v>
      </c>
    </row>
    <row r="390">
      <c r="A390" s="9" t="str">
        <f>VLOOKUP(24805,$M$2:$N$42,2,FALSE)</f>
        <v>VŠMU (VSMU)</v>
      </c>
      <c r="B390" t="s">
        <v>106</v>
      </c>
      <c r="C390" t="s">
        <v>163</v>
      </c>
      <c r="D390" t="str">
        <f>CONCATENATE(A390,B390,C390)</f>
        <v>VŠMU (VSMU)SN1Autor dialógov</v>
      </c>
      <c r="E390" s="18">
        <v>2</v>
      </c>
      <c r="F390" s="18">
        <v>2</v>
      </c>
    </row>
    <row r="391">
      <c r="A391" s="9" t="str">
        <f>VLOOKUP(24805,$M$2:$N$42,2,FALSE)</f>
        <v>VŠMU (VSMU)</v>
      </c>
      <c r="B391" t="s">
        <v>106</v>
      </c>
      <c r="C391" t="s">
        <v>141</v>
      </c>
      <c r="D391" t="str">
        <f>CONCATENATE(A391,B391,C391)</f>
        <v>VŠMU (VSMU)SN1Autor dramatického diela</v>
      </c>
      <c r="E391" s="18">
        <v>1</v>
      </c>
      <c r="F391" s="18">
        <v>1</v>
      </c>
    </row>
    <row r="392">
      <c r="A392" s="9" t="str">
        <f>VLOOKUP(24805,$M$2:$N$42,2,FALSE)</f>
        <v>VŠMU (VSMU)</v>
      </c>
      <c r="B392" t="s">
        <v>106</v>
      </c>
      <c r="C392" t="s">
        <v>155</v>
      </c>
      <c r="D392" t="str">
        <f>CONCATENATE(A392,B392,C392)</f>
        <v>VŠMU (VSMU)SN1Autor dramatizácie literárneho diela</v>
      </c>
      <c r="E392" s="18">
        <v>3.5</v>
      </c>
      <c r="F392" s="18">
        <v>4</v>
      </c>
    </row>
    <row r="393">
      <c r="A393" s="9" t="str">
        <f>VLOOKUP(24805,$M$2:$N$42,2,FALSE)</f>
        <v>VŠMU (VSMU)</v>
      </c>
      <c r="B393" t="s">
        <v>106</v>
      </c>
      <c r="C393" t="s">
        <v>86</v>
      </c>
      <c r="D393" t="str">
        <f>CONCATENATE(A393,B393,C393)</f>
        <v>VŠMU (VSMU)SN1Autor hudby</v>
      </c>
      <c r="E393" s="18">
        <v>8.25</v>
      </c>
      <c r="F393" s="18">
        <v>9</v>
      </c>
    </row>
    <row r="394">
      <c r="A394" s="9" t="str">
        <f>VLOOKUP(24805,$M$2:$N$42,2,FALSE)</f>
        <v>VŠMU (VSMU)</v>
      </c>
      <c r="B394" t="s">
        <v>106</v>
      </c>
      <c r="C394" t="s">
        <v>144</v>
      </c>
      <c r="D394" t="str">
        <f>CONCATENATE(A394,B394,C394)</f>
        <v>VŠMU (VSMU)SN1Autor libreta</v>
      </c>
      <c r="E394" s="18">
        <v>3</v>
      </c>
      <c r="F394" s="18">
        <v>3</v>
      </c>
    </row>
    <row r="395">
      <c r="A395" s="9" t="str">
        <f>VLOOKUP(24805,$M$2:$N$42,2,FALSE)</f>
        <v>VŠMU (VSMU)</v>
      </c>
      <c r="B395" t="s">
        <v>106</v>
      </c>
      <c r="C395" t="s">
        <v>99</v>
      </c>
      <c r="D395" t="str">
        <f>CONCATENATE(A395,B395,C395)</f>
        <v>VŠMU (VSMU)SN1Autor námetu</v>
      </c>
      <c r="E395" s="18">
        <v>3</v>
      </c>
      <c r="F395" s="18">
        <v>3</v>
      </c>
    </row>
    <row r="396">
      <c r="A396" s="9" t="str">
        <f>VLOOKUP(24805,$M$2:$N$42,2,FALSE)</f>
        <v>VŠMU (VSMU)</v>
      </c>
      <c r="B396" t="s">
        <v>106</v>
      </c>
      <c r="C396" t="s">
        <v>99</v>
      </c>
      <c r="D396" t="str">
        <f>CONCATENATE(A396,B396,C396)</f>
        <v>VŠMU (VSMU)SN1Autor námetu</v>
      </c>
      <c r="E396" s="18">
        <v>0.5</v>
      </c>
      <c r="F396" s="18">
        <v>1</v>
      </c>
    </row>
    <row r="397">
      <c r="A397" s="9" t="str">
        <f>VLOOKUP(24805,$M$2:$N$42,2,FALSE)</f>
        <v>VŠMU (VSMU)</v>
      </c>
      <c r="B397" t="s">
        <v>106</v>
      </c>
      <c r="C397" t="s">
        <v>151</v>
      </c>
      <c r="D397" t="str">
        <f>CONCATENATE(A397,B397,C397)</f>
        <v>VŠMU (VSMU)SN1Autor pohybovej spolupráce</v>
      </c>
      <c r="E397" s="18">
        <v>2</v>
      </c>
      <c r="F397" s="18">
        <v>2</v>
      </c>
    </row>
    <row r="398">
      <c r="A398" s="9" t="str">
        <f>VLOOKUP(24805,$M$2:$N$42,2,FALSE)</f>
        <v>VŠMU (VSMU)</v>
      </c>
      <c r="B398" t="s">
        <v>106</v>
      </c>
      <c r="C398" t="s">
        <v>164</v>
      </c>
      <c r="D398" t="str">
        <f>CONCATENATE(A398,B398,C398)</f>
        <v>VŠMU (VSMU)SN1Autor rozhlasovej/televíznej adaptácie</v>
      </c>
      <c r="E398" s="18">
        <v>1</v>
      </c>
      <c r="F398" s="18">
        <v>1</v>
      </c>
    </row>
    <row r="399">
      <c r="A399" s="9" t="str">
        <f>VLOOKUP(24805,$M$2:$N$42,2,FALSE)</f>
        <v>VŠMU (VSMU)</v>
      </c>
      <c r="B399" t="s">
        <v>106</v>
      </c>
      <c r="C399" t="s">
        <v>100</v>
      </c>
      <c r="D399" t="str">
        <f>CONCATENATE(A399,B399,C399)</f>
        <v>VŠMU (VSMU)SN1Autor scenára</v>
      </c>
      <c r="E399" s="18">
        <v>0.83334</v>
      </c>
      <c r="F399" s="18">
        <v>2</v>
      </c>
    </row>
    <row r="400">
      <c r="A400" s="9" t="str">
        <f>VLOOKUP(24805,$M$2:$N$42,2,FALSE)</f>
        <v>VŠMU (VSMU)</v>
      </c>
      <c r="B400" t="s">
        <v>106</v>
      </c>
      <c r="C400" t="s">
        <v>100</v>
      </c>
      <c r="D400" t="str">
        <f>CONCATENATE(A400,B400,C400)</f>
        <v>VŠMU (VSMU)SN1Autor scenára</v>
      </c>
      <c r="E400" s="18">
        <v>2.5</v>
      </c>
      <c r="F400" s="18">
        <v>3</v>
      </c>
    </row>
    <row r="401">
      <c r="A401" s="9" t="str">
        <f>VLOOKUP(24805,$M$2:$N$42,2,FALSE)</f>
        <v>VŠMU (VSMU)</v>
      </c>
      <c r="B401" t="s">
        <v>106</v>
      </c>
      <c r="C401" t="s">
        <v>152</v>
      </c>
      <c r="D401" t="str">
        <f>CONCATENATE(A401,B401,C401)</f>
        <v>VŠMU (VSMU)SN1Autor svetelného dizajnu</v>
      </c>
      <c r="E401" s="18">
        <v>5</v>
      </c>
      <c r="F401" s="18">
        <v>5</v>
      </c>
    </row>
    <row r="402">
      <c r="A402" s="9" t="str">
        <f>VLOOKUP(24805,$M$2:$N$42,2,FALSE)</f>
        <v>VŠMU (VSMU)</v>
      </c>
      <c r="B402" t="s">
        <v>106</v>
      </c>
      <c r="C402" t="s">
        <v>145</v>
      </c>
      <c r="D402" t="str">
        <f>CONCATENATE(A402,B402,C402)</f>
        <v>VŠMU (VSMU)SN1Autor textu</v>
      </c>
      <c r="E402" s="18">
        <v>4.66666</v>
      </c>
      <c r="F402" s="18">
        <v>6</v>
      </c>
    </row>
    <row r="403">
      <c r="A403" s="9" t="str">
        <f>VLOOKUP(24805,$M$2:$N$42,2,FALSE)</f>
        <v>VŠMU (VSMU)</v>
      </c>
      <c r="B403" t="s">
        <v>106</v>
      </c>
      <c r="C403" t="s">
        <v>165</v>
      </c>
      <c r="D403" t="str">
        <f>CONCATENATE(A403,B403,C403)</f>
        <v>VŠMU (VSMU)SN1Autor úpravy dramatického diela</v>
      </c>
      <c r="E403" s="18">
        <v>0.33334</v>
      </c>
      <c r="F403" s="18">
        <v>1</v>
      </c>
    </row>
    <row r="404">
      <c r="A404" s="9" t="str">
        <f>VLOOKUP(24805,$M$2:$N$42,2,FALSE)</f>
        <v>VŠMU (VSMU)</v>
      </c>
      <c r="B404" t="s">
        <v>106</v>
      </c>
      <c r="C404" t="s">
        <v>166</v>
      </c>
      <c r="D404" t="str">
        <f>CONCATENATE(A404,B404,C404)</f>
        <v>VŠMU (VSMU)SN1Autor videoprojekcie</v>
      </c>
      <c r="E404" s="18">
        <v>1</v>
      </c>
      <c r="F404" s="18">
        <v>1</v>
      </c>
    </row>
    <row r="405">
      <c r="A405" s="9" t="str">
        <f>VLOOKUP(24805,$M$2:$N$42,2,FALSE)</f>
        <v>VŠMU (VSMU)</v>
      </c>
      <c r="B405" t="s">
        <v>106</v>
      </c>
      <c r="C405" t="s">
        <v>129</v>
      </c>
      <c r="D405" t="str">
        <f>CONCATENATE(A405,B405,C405)</f>
        <v>VŠMU (VSMU)SN1Autor výtvarného návrhu</v>
      </c>
      <c r="E405" s="18">
        <v>0.2</v>
      </c>
      <c r="F405" s="18">
        <v>1</v>
      </c>
    </row>
    <row r="406">
      <c r="A406" s="9" t="str">
        <f>VLOOKUP(24805,$M$2:$N$42,2,FALSE)</f>
        <v>VŠMU (VSMU)</v>
      </c>
      <c r="B406" t="s">
        <v>106</v>
      </c>
      <c r="C406" t="s">
        <v>96</v>
      </c>
      <c r="D406" t="str">
        <f>CONCATENATE(A406,B406,C406)</f>
        <v>VŠMU (VSMU)SN1Dirigent</v>
      </c>
      <c r="E406" s="18">
        <v>3</v>
      </c>
      <c r="F406" s="18">
        <v>3</v>
      </c>
    </row>
    <row r="407">
      <c r="A407" s="9" t="str">
        <f>VLOOKUP(24805,$M$2:$N$42,2,FALSE)</f>
        <v>VŠMU (VSMU)</v>
      </c>
      <c r="B407" t="s">
        <v>106</v>
      </c>
      <c r="C407" t="s">
        <v>87</v>
      </c>
      <c r="D407" t="str">
        <f>CONCATENATE(A407,B407,C407)</f>
        <v>VŠMU (VSMU)SN1Dramaturg</v>
      </c>
      <c r="E407" s="18">
        <v>1</v>
      </c>
      <c r="F407" s="18">
        <v>1</v>
      </c>
    </row>
    <row r="408">
      <c r="A408" s="9" t="str">
        <f>VLOOKUP(24805,$M$2:$N$42,2,FALSE)</f>
        <v>VŠMU (VSMU)</v>
      </c>
      <c r="B408" t="s">
        <v>106</v>
      </c>
      <c r="C408" t="s">
        <v>87</v>
      </c>
      <c r="D408" t="str">
        <f>CONCATENATE(A408,B408,C408)</f>
        <v>VŠMU (VSMU)SN1Dramaturg</v>
      </c>
      <c r="E408" s="18">
        <v>9.5</v>
      </c>
      <c r="F408" s="18">
        <v>12</v>
      </c>
    </row>
    <row r="409">
      <c r="A409" s="9" t="str">
        <f>VLOOKUP(24805,$M$2:$N$42,2,FALSE)</f>
        <v>VŠMU (VSMU)</v>
      </c>
      <c r="B409" t="s">
        <v>106</v>
      </c>
      <c r="C409" t="s">
        <v>159</v>
      </c>
      <c r="D409" t="str">
        <f>CONCATENATE(A409,B409,C409)</f>
        <v>VŠMU (VSMU)SN1Herec</v>
      </c>
      <c r="E409" s="18">
        <v>1.5</v>
      </c>
      <c r="F409" s="18">
        <v>2</v>
      </c>
    </row>
    <row r="410">
      <c r="A410" s="9" t="str">
        <f>VLOOKUP(24805,$M$2:$N$42,2,FALSE)</f>
        <v>VŠMU (VSMU)</v>
      </c>
      <c r="B410" t="s">
        <v>106</v>
      </c>
      <c r="C410" t="s">
        <v>146</v>
      </c>
      <c r="D410" t="str">
        <f>CONCATENATE(A410,B410,C410)</f>
        <v>VŠMU (VSMU)SN1Herec v hlavnej úlohe</v>
      </c>
      <c r="E410" s="18">
        <v>6.5936</v>
      </c>
      <c r="F410" s="18">
        <v>14</v>
      </c>
    </row>
    <row r="411">
      <c r="A411" s="9" t="str">
        <f>VLOOKUP(24805,$M$2:$N$42,2,FALSE)</f>
        <v>VŠMU (VSMU)</v>
      </c>
      <c r="B411" t="s">
        <v>106</v>
      </c>
      <c r="C411" t="s">
        <v>153</v>
      </c>
      <c r="D411" t="str">
        <f>CONCATENATE(A411,B411,C411)</f>
        <v>VŠMU (VSMU)SN1Herec vo vedľajšej úlohe</v>
      </c>
      <c r="E411" s="18">
        <v>0.45835</v>
      </c>
      <c r="F411" s="18">
        <v>4</v>
      </c>
    </row>
    <row r="412">
      <c r="A412" s="9" t="str">
        <f>VLOOKUP(24805,$M$2:$N$42,2,FALSE)</f>
        <v>VŠMU (VSMU)</v>
      </c>
      <c r="B412" t="s">
        <v>106</v>
      </c>
      <c r="C412" t="s">
        <v>153</v>
      </c>
      <c r="D412" t="str">
        <f>CONCATENATE(A412,B412,C412)</f>
        <v>VŠMU (VSMU)SN1Herec vo vedľajšej úlohe</v>
      </c>
      <c r="E412" s="18">
        <v>1</v>
      </c>
      <c r="F412" s="18">
        <v>1</v>
      </c>
    </row>
    <row r="413">
      <c r="A413" s="9" t="str">
        <f>VLOOKUP(24805,$M$2:$N$42,2,FALSE)</f>
        <v>VŠMU (VSMU)</v>
      </c>
      <c r="B413" t="s">
        <v>106</v>
      </c>
      <c r="C413" t="s">
        <v>167</v>
      </c>
      <c r="D413" t="str">
        <f>CONCATENATE(A413,B413,C413)</f>
        <v>VŠMU (VSMU)SN1Hlasový pedagóg</v>
      </c>
      <c r="E413" s="18">
        <v>1</v>
      </c>
      <c r="F413" s="18">
        <v>1</v>
      </c>
    </row>
    <row r="414">
      <c r="A414" s="9" t="str">
        <f>VLOOKUP(24805,$M$2:$N$42,2,FALSE)</f>
        <v>VŠMU (VSMU)</v>
      </c>
      <c r="B414" t="s">
        <v>106</v>
      </c>
      <c r="C414" t="s">
        <v>142</v>
      </c>
      <c r="D414" t="str">
        <f>CONCATENATE(A414,B414,C414)</f>
        <v>VŠMU (VSMU)SN1Hudobný dramaturg</v>
      </c>
      <c r="E414" s="18">
        <v>1</v>
      </c>
      <c r="F414" s="18">
        <v>1</v>
      </c>
    </row>
    <row r="415">
      <c r="A415" s="9" t="str">
        <f>VLOOKUP(24805,$M$2:$N$42,2,FALSE)</f>
        <v>VŠMU (VSMU)</v>
      </c>
      <c r="B415" t="s">
        <v>106</v>
      </c>
      <c r="C415" t="s">
        <v>122</v>
      </c>
      <c r="D415" t="str">
        <f>CONCATENATE(A415,B415,C415)</f>
        <v>VŠMU (VSMU)SN1Choreograf</v>
      </c>
      <c r="E415" s="18">
        <v>4</v>
      </c>
      <c r="F415" s="18">
        <v>4</v>
      </c>
    </row>
    <row r="416">
      <c r="A416" s="9" t="str">
        <f>VLOOKUP(24805,$M$2:$N$42,2,FALSE)</f>
        <v>VŠMU (VSMU)</v>
      </c>
      <c r="B416" t="s">
        <v>106</v>
      </c>
      <c r="C416" t="s">
        <v>88</v>
      </c>
      <c r="D416" t="str">
        <f>CONCATENATE(A416,B416,C416)</f>
        <v>VŠMU (VSMU)SN1Inštrumentalista</v>
      </c>
      <c r="E416" s="18">
        <v>3.29959</v>
      </c>
      <c r="F416" s="18">
        <v>35</v>
      </c>
    </row>
    <row r="417">
      <c r="A417" s="9" t="str">
        <f>VLOOKUP(24805,$M$2:$N$42,2,FALSE)</f>
        <v>VŠMU (VSMU)</v>
      </c>
      <c r="B417" t="s">
        <v>106</v>
      </c>
      <c r="C417" t="s">
        <v>89</v>
      </c>
      <c r="D417" t="str">
        <f>CONCATENATE(A417,B417,C417)</f>
        <v>VŠMU (VSMU)SN1Inštrumentalista - sólista</v>
      </c>
      <c r="E417" s="18">
        <v>20.16668</v>
      </c>
      <c r="F417" s="18">
        <v>32</v>
      </c>
    </row>
    <row r="418">
      <c r="A418" s="9" t="str">
        <f>VLOOKUP(24805,$M$2:$N$42,2,FALSE)</f>
        <v>VŠMU (VSMU)</v>
      </c>
      <c r="B418" t="s">
        <v>106</v>
      </c>
      <c r="C418" t="s">
        <v>162</v>
      </c>
      <c r="D418" t="str">
        <f>CONCATENATE(A418,B418,C418)</f>
        <v>VŠMU (VSMU)SN1Korepetítor</v>
      </c>
      <c r="E418" s="18">
        <v>1</v>
      </c>
      <c r="F418" s="18">
        <v>1</v>
      </c>
    </row>
    <row r="419">
      <c r="A419" s="9" t="str">
        <f>VLOOKUP(24805,$M$2:$N$42,2,FALSE)</f>
        <v>VŠMU (VSMU)</v>
      </c>
      <c r="B419" t="s">
        <v>106</v>
      </c>
      <c r="C419" t="s">
        <v>156</v>
      </c>
      <c r="D419" t="str">
        <f>CONCATENATE(A419,B419,C419)</f>
        <v>VŠMU (VSMU)SN1Kostýmový výtvarník</v>
      </c>
      <c r="E419" s="18">
        <v>15.5</v>
      </c>
      <c r="F419" s="18">
        <v>16</v>
      </c>
    </row>
    <row r="420">
      <c r="A420" s="9" t="str">
        <f>VLOOKUP(24805,$M$2:$N$42,2,FALSE)</f>
        <v>VŠMU (VSMU)</v>
      </c>
      <c r="B420" t="s">
        <v>106</v>
      </c>
      <c r="C420" t="s">
        <v>156</v>
      </c>
      <c r="D420" t="str">
        <f>CONCATENATE(A420,B420,C420)</f>
        <v>VŠMU (VSMU)SN1Kostýmový výtvarník</v>
      </c>
      <c r="E420" s="18">
        <v>1</v>
      </c>
      <c r="F420" s="18">
        <v>1</v>
      </c>
    </row>
    <row r="421">
      <c r="A421" s="9" t="str">
        <f>VLOOKUP(24805,$M$2:$N$42,2,FALSE)</f>
        <v>VŠMU (VSMU)</v>
      </c>
      <c r="B421" t="s">
        <v>106</v>
      </c>
      <c r="C421" t="s">
        <v>132</v>
      </c>
      <c r="D421" t="str">
        <f>CONCATENATE(A421,B421,C421)</f>
        <v>VŠMU (VSMU)SN1Majster zvuku</v>
      </c>
      <c r="E421" s="18">
        <v>0.5</v>
      </c>
      <c r="F421" s="18">
        <v>1</v>
      </c>
    </row>
    <row r="422">
      <c r="A422" s="9" t="str">
        <f>VLOOKUP(24805,$M$2:$N$42,2,FALSE)</f>
        <v>VŠMU (VSMU)</v>
      </c>
      <c r="B422" t="s">
        <v>106</v>
      </c>
      <c r="C422" t="s">
        <v>168</v>
      </c>
      <c r="D422" t="str">
        <f>CONCATENATE(A422,B422,C422)</f>
        <v>VŠMU (VSMU)SN1Prekladateľ</v>
      </c>
      <c r="E422" s="18">
        <v>1</v>
      </c>
      <c r="F422" s="18">
        <v>1</v>
      </c>
    </row>
    <row r="423">
      <c r="A423" s="9" t="str">
        <f>VLOOKUP(24805,$M$2:$N$42,2,FALSE)</f>
        <v>VŠMU (VSMU)</v>
      </c>
      <c r="B423" t="s">
        <v>106</v>
      </c>
      <c r="C423" t="s">
        <v>137</v>
      </c>
      <c r="D423" t="str">
        <f>CONCATENATE(A423,B423,C423)</f>
        <v>VŠMU (VSMU)SN1Producent VFX</v>
      </c>
      <c r="E423" s="18">
        <v>2</v>
      </c>
      <c r="F423" s="18">
        <v>2</v>
      </c>
    </row>
    <row r="424">
      <c r="A424" s="9" t="str">
        <f>VLOOKUP(24805,$M$2:$N$42,2,FALSE)</f>
        <v>VŠMU (VSMU)</v>
      </c>
      <c r="B424" t="s">
        <v>106</v>
      </c>
      <c r="C424" t="s">
        <v>102</v>
      </c>
      <c r="D424" t="str">
        <f>CONCATENATE(A424,B424,C424)</f>
        <v>VŠMU (VSMU)SN1Režisér</v>
      </c>
      <c r="E424" s="18">
        <v>6</v>
      </c>
      <c r="F424" s="18">
        <v>6</v>
      </c>
    </row>
    <row r="425">
      <c r="A425" s="9" t="str">
        <f>VLOOKUP(24805,$M$2:$N$42,2,FALSE)</f>
        <v>VŠMU (VSMU)</v>
      </c>
      <c r="B425" t="s">
        <v>106</v>
      </c>
      <c r="C425" t="s">
        <v>102</v>
      </c>
      <c r="D425" t="str">
        <f>CONCATENATE(A425,B425,C425)</f>
        <v>VŠMU (VSMU)SN1Režisér</v>
      </c>
      <c r="E425" s="18">
        <v>30.83333</v>
      </c>
      <c r="F425" s="18">
        <v>32</v>
      </c>
    </row>
    <row r="426">
      <c r="A426" s="9" t="str">
        <f>VLOOKUP(24805,$M$2:$N$42,2,FALSE)</f>
        <v>VŠMU (VSMU)</v>
      </c>
      <c r="B426" t="s">
        <v>106</v>
      </c>
      <c r="C426" t="s">
        <v>157</v>
      </c>
      <c r="D426" t="str">
        <f>CONCATENATE(A426,B426,C426)</f>
        <v>VŠMU (VSMU)SN1Scénograf</v>
      </c>
      <c r="E426" s="18">
        <v>19.5</v>
      </c>
      <c r="F426" s="18">
        <v>20</v>
      </c>
    </row>
    <row r="427">
      <c r="A427" s="9" t="str">
        <f>VLOOKUP(24805,$M$2:$N$42,2,FALSE)</f>
        <v>VŠMU (VSMU)</v>
      </c>
      <c r="B427" t="s">
        <v>106</v>
      </c>
      <c r="C427" t="s">
        <v>157</v>
      </c>
      <c r="D427" t="str">
        <f>CONCATENATE(A427,B427,C427)</f>
        <v>VŠMU (VSMU)SN1Scénograf</v>
      </c>
      <c r="E427" s="18">
        <v>1</v>
      </c>
      <c r="F427" s="18">
        <v>1</v>
      </c>
    </row>
    <row r="428">
      <c r="A428" s="9" t="str">
        <f>VLOOKUP(24805,$M$2:$N$42,2,FALSE)</f>
        <v>VŠMU (VSMU)</v>
      </c>
      <c r="B428" t="s">
        <v>106</v>
      </c>
      <c r="C428" t="s">
        <v>114</v>
      </c>
      <c r="D428" t="str">
        <f>CONCATENATE(A428,B428,C428)</f>
        <v>VŠMU (VSMU)SN1Spevák - sólista</v>
      </c>
      <c r="E428" s="18">
        <v>0.75</v>
      </c>
      <c r="F428" s="18">
        <v>2</v>
      </c>
    </row>
    <row r="429">
      <c r="A429" s="9" t="str">
        <f>VLOOKUP(24805,$M$2:$N$42,2,FALSE)</f>
        <v>VŠMU (VSMU)</v>
      </c>
      <c r="B429" t="s">
        <v>106</v>
      </c>
      <c r="C429" t="s">
        <v>139</v>
      </c>
      <c r="D429" t="str">
        <f>CONCATENATE(A429,B429,C429)</f>
        <v>VŠMU (VSMU)SN1Supervízor postprodukcie</v>
      </c>
      <c r="E429" s="18">
        <v>2</v>
      </c>
      <c r="F429" s="18">
        <v>2</v>
      </c>
    </row>
    <row r="430">
      <c r="A430" s="9" t="str">
        <f>VLOOKUP(24805,$M$2:$N$42,2,FALSE)</f>
        <v>VŠMU (VSMU)</v>
      </c>
      <c r="B430" t="s">
        <v>106</v>
      </c>
      <c r="C430" t="s">
        <v>154</v>
      </c>
      <c r="D430" t="str">
        <f>CONCATENATE(A430,B430,C430)</f>
        <v>VŠMU (VSMU)SN1Supervízor vizuálnych efektov</v>
      </c>
      <c r="E430" s="18">
        <v>0.5</v>
      </c>
      <c r="F430" s="18">
        <v>1</v>
      </c>
    </row>
    <row r="431">
      <c r="A431" s="9" t="str">
        <f>VLOOKUP(24805,$M$2:$N$42,2,FALSE)</f>
        <v>VŠMU (VSMU)</v>
      </c>
      <c r="B431" t="s">
        <v>106</v>
      </c>
      <c r="C431" t="s">
        <v>161</v>
      </c>
      <c r="D431" t="str">
        <f>CONCATENATE(A431,B431,C431)</f>
        <v>VŠMU (VSMU)SN1Tanečný interpret - sólista</v>
      </c>
      <c r="E431" s="18">
        <v>1.08337</v>
      </c>
      <c r="F431" s="18">
        <v>3</v>
      </c>
    </row>
    <row r="432">
      <c r="A432" s="9" t="str">
        <f>VLOOKUP(24805,$M$2:$N$42,2,FALSE)</f>
        <v>VŠMU (VSMU)</v>
      </c>
      <c r="B432" t="s">
        <v>106</v>
      </c>
      <c r="C432" t="s">
        <v>91</v>
      </c>
      <c r="D432" t="str">
        <f>CONCATENATE(A432,B432,C432)</f>
        <v>VŠMU (VSMU)SN1Umelecký vedúci</v>
      </c>
      <c r="E432" s="18">
        <v>1</v>
      </c>
      <c r="F432" s="18">
        <v>1</v>
      </c>
    </row>
    <row r="433">
      <c r="A433" s="9" t="str">
        <f>VLOOKUP(24805,$M$2:$N$42,2,FALSE)</f>
        <v>VŠMU (VSMU)</v>
      </c>
      <c r="B433" t="s">
        <v>106</v>
      </c>
      <c r="C433" t="s">
        <v>126</v>
      </c>
      <c r="D433" t="str">
        <f>CONCATENATE(A433,B433,C433)</f>
        <v>VŠMU (VSMU)SN1Zvukár</v>
      </c>
      <c r="E433" s="18">
        <v>2.5</v>
      </c>
      <c r="F433" s="18">
        <v>5</v>
      </c>
    </row>
    <row r="434">
      <c r="A434" s="9" t="str">
        <f>VLOOKUP(24805,$M$2:$N$42,2,FALSE)</f>
        <v>VŠMU (VSMU)</v>
      </c>
      <c r="B434" t="s">
        <v>108</v>
      </c>
      <c r="C434" t="s">
        <v>155</v>
      </c>
      <c r="D434" t="str">
        <f>CONCATENATE(A434,B434,C434)</f>
        <v>VŠMU (VSMU)SN2Autor dramatizácie literárneho diela</v>
      </c>
      <c r="E434" s="18">
        <v>0.5</v>
      </c>
      <c r="F434" s="18">
        <v>1</v>
      </c>
    </row>
    <row r="435">
      <c r="A435" s="9" t="str">
        <f>VLOOKUP(24805,$M$2:$N$42,2,FALSE)</f>
        <v>VŠMU (VSMU)</v>
      </c>
      <c r="B435" t="s">
        <v>108</v>
      </c>
      <c r="C435" t="s">
        <v>86</v>
      </c>
      <c r="D435" t="str">
        <f>CONCATENATE(A435,B435,C435)</f>
        <v>VŠMU (VSMU)SN2Autor hudby</v>
      </c>
      <c r="E435" s="18">
        <v>7</v>
      </c>
      <c r="F435" s="18">
        <v>7</v>
      </c>
    </row>
    <row r="436">
      <c r="A436" s="9" t="str">
        <f>VLOOKUP(24805,$M$2:$N$42,2,FALSE)</f>
        <v>VŠMU (VSMU)</v>
      </c>
      <c r="B436" t="s">
        <v>108</v>
      </c>
      <c r="C436" t="s">
        <v>169</v>
      </c>
      <c r="D436" t="str">
        <f>CONCATENATE(A436,B436,C436)</f>
        <v>VŠMU (VSMU)SN2Autor rozhlasovej dramatizácie</v>
      </c>
      <c r="E436" s="18">
        <v>4</v>
      </c>
      <c r="F436" s="18">
        <v>4</v>
      </c>
    </row>
    <row r="437">
      <c r="A437" s="9" t="str">
        <f>VLOOKUP(24805,$M$2:$N$42,2,FALSE)</f>
        <v>VŠMU (VSMU)</v>
      </c>
      <c r="B437" t="s">
        <v>108</v>
      </c>
      <c r="C437" t="s">
        <v>152</v>
      </c>
      <c r="D437" t="str">
        <f>CONCATENATE(A437,B437,C437)</f>
        <v>VŠMU (VSMU)SN2Autor svetelného dizajnu</v>
      </c>
      <c r="E437" s="18">
        <v>1</v>
      </c>
      <c r="F437" s="18">
        <v>1</v>
      </c>
    </row>
    <row r="438">
      <c r="A438" s="9" t="str">
        <f>VLOOKUP(24805,$M$2:$N$42,2,FALSE)</f>
        <v>VŠMU (VSMU)</v>
      </c>
      <c r="B438" t="s">
        <v>108</v>
      </c>
      <c r="C438" t="s">
        <v>145</v>
      </c>
      <c r="D438" t="str">
        <f>CONCATENATE(A438,B438,C438)</f>
        <v>VŠMU (VSMU)SN2Autor textu</v>
      </c>
      <c r="E438" s="18">
        <v>2.33334</v>
      </c>
      <c r="F438" s="18">
        <v>3</v>
      </c>
    </row>
    <row r="439">
      <c r="A439" s="9" t="str">
        <f>VLOOKUP(24805,$M$2:$N$42,2,FALSE)</f>
        <v>VŠMU (VSMU)</v>
      </c>
      <c r="B439" t="s">
        <v>108</v>
      </c>
      <c r="C439" t="s">
        <v>87</v>
      </c>
      <c r="D439" t="str">
        <f>CONCATENATE(A439,B439,C439)</f>
        <v>VŠMU (VSMU)SN2Dramaturg</v>
      </c>
      <c r="E439" s="18">
        <v>0.5</v>
      </c>
      <c r="F439" s="18">
        <v>1</v>
      </c>
    </row>
    <row r="440">
      <c r="A440" s="9" t="str">
        <f>VLOOKUP(24805,$M$2:$N$42,2,FALSE)</f>
        <v>VŠMU (VSMU)</v>
      </c>
      <c r="B440" t="s">
        <v>108</v>
      </c>
      <c r="C440" t="s">
        <v>87</v>
      </c>
      <c r="D440" t="str">
        <f>CONCATENATE(A440,B440,C440)</f>
        <v>VŠMU (VSMU)SN2Dramaturg</v>
      </c>
      <c r="E440" s="18">
        <v>5</v>
      </c>
      <c r="F440" s="18">
        <v>5</v>
      </c>
    </row>
    <row r="441">
      <c r="A441" s="9" t="str">
        <f>VLOOKUP(24805,$M$2:$N$42,2,FALSE)</f>
        <v>VŠMU (VSMU)</v>
      </c>
      <c r="B441" t="s">
        <v>108</v>
      </c>
      <c r="C441" t="s">
        <v>146</v>
      </c>
      <c r="D441" t="str">
        <f>CONCATENATE(A441,B441,C441)</f>
        <v>VŠMU (VSMU)SN2Herec v hlavnej úlohe</v>
      </c>
      <c r="E441" s="18">
        <v>0.45834</v>
      </c>
      <c r="F441" s="18">
        <v>2</v>
      </c>
    </row>
    <row r="442">
      <c r="A442" s="9" t="str">
        <f>VLOOKUP(24805,$M$2:$N$42,2,FALSE)</f>
        <v>VŠMU (VSMU)</v>
      </c>
      <c r="B442" t="s">
        <v>108</v>
      </c>
      <c r="C442" t="s">
        <v>146</v>
      </c>
      <c r="D442" t="str">
        <f>CONCATENATE(A442,B442,C442)</f>
        <v>VŠMU (VSMU)SN2Herec v hlavnej úlohe</v>
      </c>
      <c r="E442" s="18">
        <v>3.55318</v>
      </c>
      <c r="F442" s="18">
        <v>15</v>
      </c>
    </row>
    <row r="443">
      <c r="A443" s="9" t="str">
        <f>VLOOKUP(24805,$M$2:$N$42,2,FALSE)</f>
        <v>VŠMU (VSMU)</v>
      </c>
      <c r="B443" t="s">
        <v>108</v>
      </c>
      <c r="C443" t="s">
        <v>153</v>
      </c>
      <c r="D443" t="str">
        <f>CONCATENATE(A443,B443,C443)</f>
        <v>VŠMU (VSMU)SN2Herec vo vedľajšej úlohe</v>
      </c>
      <c r="E443" s="18">
        <v>0.4207</v>
      </c>
      <c r="F443" s="18">
        <v>7</v>
      </c>
    </row>
    <row r="444">
      <c r="A444" s="9" t="str">
        <f>VLOOKUP(24805,$M$2:$N$42,2,FALSE)</f>
        <v>VŠMU (VSMU)</v>
      </c>
      <c r="B444" t="s">
        <v>108</v>
      </c>
      <c r="C444" t="s">
        <v>122</v>
      </c>
      <c r="D444" t="str">
        <f>CONCATENATE(A444,B444,C444)</f>
        <v>VŠMU (VSMU)SN2Choreograf</v>
      </c>
      <c r="E444" s="18">
        <v>1</v>
      </c>
      <c r="F444" s="18">
        <v>1</v>
      </c>
    </row>
    <row r="445">
      <c r="A445" s="9" t="str">
        <f>VLOOKUP(24805,$M$2:$N$42,2,FALSE)</f>
        <v>VŠMU (VSMU)</v>
      </c>
      <c r="B445" t="s">
        <v>108</v>
      </c>
      <c r="C445" t="s">
        <v>88</v>
      </c>
      <c r="D445" t="str">
        <f>CONCATENATE(A445,B445,C445)</f>
        <v>VŠMU (VSMU)SN2Inštrumentalista</v>
      </c>
      <c r="E445" s="18">
        <v>0.63676</v>
      </c>
      <c r="F445" s="18">
        <v>20</v>
      </c>
    </row>
    <row r="446">
      <c r="A446" s="9" t="str">
        <f>VLOOKUP(24805,$M$2:$N$42,2,FALSE)</f>
        <v>VŠMU (VSMU)</v>
      </c>
      <c r="B446" t="s">
        <v>108</v>
      </c>
      <c r="C446" t="s">
        <v>89</v>
      </c>
      <c r="D446" t="str">
        <f>CONCATENATE(A446,B446,C446)</f>
        <v>VŠMU (VSMU)SN2Inštrumentalista - sólista</v>
      </c>
      <c r="E446" s="18">
        <v>32.45011</v>
      </c>
      <c r="F446" s="18">
        <v>54</v>
      </c>
    </row>
    <row r="447">
      <c r="A447" s="9" t="str">
        <f>VLOOKUP(24805,$M$2:$N$42,2,FALSE)</f>
        <v>VŠMU (VSMU)</v>
      </c>
      <c r="B447" t="s">
        <v>108</v>
      </c>
      <c r="C447" t="s">
        <v>130</v>
      </c>
      <c r="D447" t="str">
        <f>CONCATENATE(A447,B447,C447)</f>
        <v>VŠMU (VSMU)SN2Kameraman</v>
      </c>
      <c r="E447" s="18">
        <v>3</v>
      </c>
      <c r="F447" s="18">
        <v>3</v>
      </c>
    </row>
    <row r="448">
      <c r="A448" s="9" t="str">
        <f>VLOOKUP(24805,$M$2:$N$42,2,FALSE)</f>
        <v>VŠMU (VSMU)</v>
      </c>
      <c r="B448" t="s">
        <v>108</v>
      </c>
      <c r="C448" t="s">
        <v>156</v>
      </c>
      <c r="D448" t="str">
        <f>CONCATENATE(A448,B448,C448)</f>
        <v>VŠMU (VSMU)SN2Kostýmový výtvarník</v>
      </c>
      <c r="E448" s="18">
        <v>4</v>
      </c>
      <c r="F448" s="18">
        <v>4</v>
      </c>
    </row>
    <row r="449">
      <c r="A449" s="9" t="str">
        <f>VLOOKUP(24805,$M$2:$N$42,2,FALSE)</f>
        <v>VŠMU (VSMU)</v>
      </c>
      <c r="B449" t="s">
        <v>108</v>
      </c>
      <c r="C449" t="s">
        <v>170</v>
      </c>
      <c r="D449" t="str">
        <f>CONCATENATE(A449,B449,C449)</f>
        <v>VŠMU (VSMU)SN2Recitátor</v>
      </c>
      <c r="E449" s="18">
        <v>3</v>
      </c>
      <c r="F449" s="18">
        <v>3</v>
      </c>
    </row>
    <row r="450">
      <c r="A450" s="9" t="str">
        <f>VLOOKUP(24805,$M$2:$N$42,2,FALSE)</f>
        <v>VŠMU (VSMU)</v>
      </c>
      <c r="B450" t="s">
        <v>108</v>
      </c>
      <c r="C450" t="s">
        <v>102</v>
      </c>
      <c r="D450" t="str">
        <f>CONCATENATE(A450,B450,C450)</f>
        <v>VŠMU (VSMU)SN2Režisér</v>
      </c>
      <c r="E450" s="18">
        <v>13</v>
      </c>
      <c r="F450" s="18">
        <v>13</v>
      </c>
    </row>
    <row r="451">
      <c r="A451" s="9" t="str">
        <f>VLOOKUP(24805,$M$2:$N$42,2,FALSE)</f>
        <v>VŠMU (VSMU)</v>
      </c>
      <c r="B451" t="s">
        <v>108</v>
      </c>
      <c r="C451" t="s">
        <v>102</v>
      </c>
      <c r="D451" t="str">
        <f>CONCATENATE(A451,B451,C451)</f>
        <v>VŠMU (VSMU)SN2Režisér</v>
      </c>
      <c r="E451" s="18">
        <v>8.5</v>
      </c>
      <c r="F451" s="18">
        <v>9</v>
      </c>
    </row>
    <row r="452">
      <c r="A452" s="9" t="str">
        <f>VLOOKUP(24805,$M$2:$N$42,2,FALSE)</f>
        <v>VŠMU (VSMU)</v>
      </c>
      <c r="B452" t="s">
        <v>108</v>
      </c>
      <c r="C452" t="s">
        <v>157</v>
      </c>
      <c r="D452" t="str">
        <f>CONCATENATE(A452,B452,C452)</f>
        <v>VŠMU (VSMU)SN2Scénograf</v>
      </c>
      <c r="E452" s="18">
        <v>7.33334</v>
      </c>
      <c r="F452" s="18">
        <v>8</v>
      </c>
    </row>
    <row r="453">
      <c r="A453" s="9" t="str">
        <f>VLOOKUP(24805,$M$2:$N$42,2,FALSE)</f>
        <v>VŠMU (VSMU)</v>
      </c>
      <c r="B453" t="s">
        <v>108</v>
      </c>
      <c r="C453" t="s">
        <v>133</v>
      </c>
      <c r="D453" t="str">
        <f>CONCATENATE(A453,B453,C453)</f>
        <v>VŠMU (VSMU)SN2Strihač</v>
      </c>
      <c r="E453" s="18">
        <v>1</v>
      </c>
      <c r="F453" s="18">
        <v>1</v>
      </c>
    </row>
    <row r="454">
      <c r="A454" s="9" t="str">
        <f>VLOOKUP(24805,$M$2:$N$42,2,FALSE)</f>
        <v>VŠMU (VSMU)</v>
      </c>
      <c r="B454" t="s">
        <v>108</v>
      </c>
      <c r="C454" t="s">
        <v>139</v>
      </c>
      <c r="D454" t="str">
        <f>CONCATENATE(A454,B454,C454)</f>
        <v>VŠMU (VSMU)SN2Supervízor postprodukcie</v>
      </c>
      <c r="E454" s="18">
        <v>1</v>
      </c>
      <c r="F454" s="18">
        <v>1</v>
      </c>
    </row>
    <row r="455">
      <c r="A455" s="9" t="str">
        <f>VLOOKUP(24805,$M$2:$N$42,2,FALSE)</f>
        <v>VŠMU (VSMU)</v>
      </c>
      <c r="B455" t="s">
        <v>108</v>
      </c>
      <c r="C455" t="s">
        <v>91</v>
      </c>
      <c r="D455" t="str">
        <f>CONCATENATE(A455,B455,C455)</f>
        <v>VŠMU (VSMU)SN2Umelecký vedúci</v>
      </c>
      <c r="E455" s="18">
        <v>1</v>
      </c>
      <c r="F455" s="18">
        <v>1</v>
      </c>
    </row>
    <row r="456">
      <c r="A456" s="9" t="str">
        <f>VLOOKUP(24805,$M$2:$N$42,2,FALSE)</f>
        <v>VŠMU (VSMU)</v>
      </c>
      <c r="B456" t="s">
        <v>108</v>
      </c>
      <c r="C456" t="s">
        <v>121</v>
      </c>
      <c r="D456" t="str">
        <f>CONCATENATE(A456,B456,C456)</f>
        <v>VŠMU (VSMU)SN2Zbormajster</v>
      </c>
      <c r="E456" s="18">
        <v>2</v>
      </c>
      <c r="F456" s="18">
        <v>2</v>
      </c>
    </row>
    <row r="457">
      <c r="A457" s="9" t="str">
        <f>VLOOKUP(24805,$M$2:$N$42,2,FALSE)</f>
        <v>VŠMU (VSMU)</v>
      </c>
      <c r="B457" t="s">
        <v>108</v>
      </c>
      <c r="C457" t="s">
        <v>126</v>
      </c>
      <c r="D457" t="str">
        <f>CONCATENATE(A457,B457,C457)</f>
        <v>VŠMU (VSMU)SN2Zvukár</v>
      </c>
      <c r="E457" s="18">
        <v>0.5</v>
      </c>
      <c r="F457" s="18">
        <v>1</v>
      </c>
    </row>
    <row r="458">
      <c r="A458" s="9" t="str">
        <f>VLOOKUP(24805,$M$2:$N$42,2,FALSE)</f>
        <v>VŠMU (VSMU)</v>
      </c>
      <c r="B458" t="s">
        <v>109</v>
      </c>
      <c r="C458" t="s">
        <v>86</v>
      </c>
      <c r="D458" t="str">
        <f>CONCATENATE(A458,B458,C458)</f>
        <v>VŠMU (VSMU)SN3Autor hudby</v>
      </c>
      <c r="E458" s="18">
        <v>13.5</v>
      </c>
      <c r="F458" s="18">
        <v>14</v>
      </c>
    </row>
    <row r="459">
      <c r="A459" s="9" t="str">
        <f>VLOOKUP(24805,$M$2:$N$42,2,FALSE)</f>
        <v>VŠMU (VSMU)</v>
      </c>
      <c r="B459" t="s">
        <v>109</v>
      </c>
      <c r="C459" t="s">
        <v>151</v>
      </c>
      <c r="D459" t="str">
        <f>CONCATENATE(A459,B459,C459)</f>
        <v>VŠMU (VSMU)SN3Autor pohybovej spolupráce</v>
      </c>
      <c r="E459" s="18">
        <v>1</v>
      </c>
      <c r="F459" s="18">
        <v>1</v>
      </c>
    </row>
    <row r="460">
      <c r="A460" s="9" t="str">
        <f>VLOOKUP(24805,$M$2:$N$42,2,FALSE)</f>
        <v>VŠMU (VSMU)</v>
      </c>
      <c r="B460" t="s">
        <v>109</v>
      </c>
      <c r="C460" t="s">
        <v>100</v>
      </c>
      <c r="D460" t="str">
        <f>CONCATENATE(A460,B460,C460)</f>
        <v>VŠMU (VSMU)SN3Autor scenára</v>
      </c>
      <c r="E460" s="18">
        <v>7</v>
      </c>
      <c r="F460" s="18">
        <v>7</v>
      </c>
    </row>
    <row r="461">
      <c r="A461" s="9" t="str">
        <f>VLOOKUP(24805,$M$2:$N$42,2,FALSE)</f>
        <v>VŠMU (VSMU)</v>
      </c>
      <c r="B461" t="s">
        <v>109</v>
      </c>
      <c r="C461" t="s">
        <v>96</v>
      </c>
      <c r="D461" t="str">
        <f>CONCATENATE(A461,B461,C461)</f>
        <v>VŠMU (VSMU)SN3Dirigent</v>
      </c>
      <c r="E461" s="18">
        <v>3</v>
      </c>
      <c r="F461" s="18">
        <v>3</v>
      </c>
    </row>
    <row r="462">
      <c r="A462" s="9" t="str">
        <f>VLOOKUP(24805,$M$2:$N$42,2,FALSE)</f>
        <v>VŠMU (VSMU)</v>
      </c>
      <c r="B462" t="s">
        <v>109</v>
      </c>
      <c r="C462" t="s">
        <v>87</v>
      </c>
      <c r="D462" t="str">
        <f>CONCATENATE(A462,B462,C462)</f>
        <v>VŠMU (VSMU)SN3Dramaturg</v>
      </c>
      <c r="E462" s="18">
        <v>5.33336</v>
      </c>
      <c r="F462" s="18">
        <v>16</v>
      </c>
    </row>
    <row r="463">
      <c r="A463" s="9" t="str">
        <f>VLOOKUP(24805,$M$2:$N$42,2,FALSE)</f>
        <v>VŠMU (VSMU)</v>
      </c>
      <c r="B463" t="s">
        <v>109</v>
      </c>
      <c r="C463" t="s">
        <v>146</v>
      </c>
      <c r="D463" t="str">
        <f>CONCATENATE(A463,B463,C463)</f>
        <v>VŠMU (VSMU)SN3Herec v hlavnej úlohe</v>
      </c>
      <c r="E463" s="18">
        <v>5.2</v>
      </c>
      <c r="F463" s="18">
        <v>6</v>
      </c>
    </row>
    <row r="464">
      <c r="A464" s="9" t="str">
        <f>VLOOKUP(24805,$M$2:$N$42,2,FALSE)</f>
        <v>VŠMU (VSMU)</v>
      </c>
      <c r="B464" t="s">
        <v>109</v>
      </c>
      <c r="C464" t="s">
        <v>153</v>
      </c>
      <c r="D464" t="str">
        <f>CONCATENATE(A464,B464,C464)</f>
        <v>VŠMU (VSMU)SN3Herec vo vedľajšej úlohe</v>
      </c>
      <c r="E464" s="18">
        <v>1</v>
      </c>
      <c r="F464" s="18">
        <v>1</v>
      </c>
    </row>
    <row r="465">
      <c r="A465" s="9" t="str">
        <f>VLOOKUP(24805,$M$2:$N$42,2,FALSE)</f>
        <v>VŠMU (VSMU)</v>
      </c>
      <c r="B465" t="s">
        <v>109</v>
      </c>
      <c r="C465" t="s">
        <v>122</v>
      </c>
      <c r="D465" t="str">
        <f>CONCATENATE(A465,B465,C465)</f>
        <v>VŠMU (VSMU)SN3Choreograf</v>
      </c>
      <c r="E465" s="18">
        <v>5</v>
      </c>
      <c r="F465" s="18">
        <v>5</v>
      </c>
    </row>
    <row r="466">
      <c r="A466" s="9" t="str">
        <f>VLOOKUP(24805,$M$2:$N$42,2,FALSE)</f>
        <v>VŠMU (VSMU)</v>
      </c>
      <c r="B466" t="s">
        <v>109</v>
      </c>
      <c r="C466" t="s">
        <v>88</v>
      </c>
      <c r="D466" t="str">
        <f>CONCATENATE(A466,B466,C466)</f>
        <v>VŠMU (VSMU)SN3Inštrumentalista</v>
      </c>
      <c r="E466" s="18">
        <v>1.96899</v>
      </c>
      <c r="F466" s="18">
        <v>27</v>
      </c>
    </row>
    <row r="467">
      <c r="A467" s="9" t="str">
        <f>VLOOKUP(24805,$M$2:$N$42,2,FALSE)</f>
        <v>VŠMU (VSMU)</v>
      </c>
      <c r="B467" t="s">
        <v>109</v>
      </c>
      <c r="C467" t="s">
        <v>89</v>
      </c>
      <c r="D467" t="str">
        <f>CONCATENATE(A467,B467,C467)</f>
        <v>VŠMU (VSMU)SN3Inštrumentalista - sólista</v>
      </c>
      <c r="E467" s="18">
        <v>187.35856</v>
      </c>
      <c r="F467" s="18">
        <v>243</v>
      </c>
    </row>
    <row r="468">
      <c r="A468" s="9" t="str">
        <f>VLOOKUP(24805,$M$2:$N$42,2,FALSE)</f>
        <v>VŠMU (VSMU)</v>
      </c>
      <c r="B468" t="s">
        <v>109</v>
      </c>
      <c r="C468" t="s">
        <v>130</v>
      </c>
      <c r="D468" t="str">
        <f>CONCATENATE(A468,B468,C468)</f>
        <v>VŠMU (VSMU)SN3Kameraman</v>
      </c>
      <c r="E468" s="18">
        <v>1.33334</v>
      </c>
      <c r="F468" s="18">
        <v>2</v>
      </c>
    </row>
    <row r="469">
      <c r="A469" s="9" t="str">
        <f>VLOOKUP(24805,$M$2:$N$42,2,FALSE)</f>
        <v>VŠMU (VSMU)</v>
      </c>
      <c r="B469" t="s">
        <v>109</v>
      </c>
      <c r="C469" t="s">
        <v>156</v>
      </c>
      <c r="D469" t="str">
        <f>CONCATENATE(A469,B469,C469)</f>
        <v>VŠMU (VSMU)SN3Kostýmový výtvarník</v>
      </c>
      <c r="E469" s="18">
        <v>1</v>
      </c>
      <c r="F469" s="18">
        <v>1</v>
      </c>
    </row>
    <row r="470">
      <c r="A470" s="9" t="str">
        <f>VLOOKUP(24805,$M$2:$N$42,2,FALSE)</f>
        <v>VŠMU (VSMU)</v>
      </c>
      <c r="B470" t="s">
        <v>109</v>
      </c>
      <c r="C470" t="s">
        <v>102</v>
      </c>
      <c r="D470" t="str">
        <f>CONCATENATE(A470,B470,C470)</f>
        <v>VŠMU (VSMU)SN3Režisér</v>
      </c>
      <c r="E470" s="18">
        <v>1</v>
      </c>
      <c r="F470" s="18">
        <v>1</v>
      </c>
    </row>
    <row r="471">
      <c r="A471" s="9" t="str">
        <f>VLOOKUP(24805,$M$2:$N$42,2,FALSE)</f>
        <v>VŠMU (VSMU)</v>
      </c>
      <c r="B471" t="s">
        <v>109</v>
      </c>
      <c r="C471" t="s">
        <v>102</v>
      </c>
      <c r="D471" t="str">
        <f>CONCATENATE(A471,B471,C471)</f>
        <v>VŠMU (VSMU)SN3Režisér</v>
      </c>
      <c r="E471" s="18">
        <v>16</v>
      </c>
      <c r="F471" s="18">
        <v>16</v>
      </c>
    </row>
    <row r="472">
      <c r="A472" s="9" t="str">
        <f>VLOOKUP(24805,$M$2:$N$42,2,FALSE)</f>
        <v>VŠMU (VSMU)</v>
      </c>
      <c r="B472" t="s">
        <v>109</v>
      </c>
      <c r="C472" t="s">
        <v>157</v>
      </c>
      <c r="D472" t="str">
        <f>CONCATENATE(A472,B472,C472)</f>
        <v>VŠMU (VSMU)SN3Scénograf</v>
      </c>
      <c r="E472" s="18">
        <v>1</v>
      </c>
      <c r="F472" s="18">
        <v>1</v>
      </c>
    </row>
    <row r="473">
      <c r="A473" s="9" t="str">
        <f>VLOOKUP(24805,$M$2:$N$42,2,FALSE)</f>
        <v>VŠMU (VSMU)</v>
      </c>
      <c r="B473" t="s">
        <v>109</v>
      </c>
      <c r="C473" t="s">
        <v>171</v>
      </c>
      <c r="D473" t="str">
        <f>CONCATENATE(A473,B473,C473)</f>
        <v>VŠMU (VSMU)SN3Spevák</v>
      </c>
      <c r="E473" s="18">
        <v>0.04</v>
      </c>
      <c r="F473" s="18">
        <v>4</v>
      </c>
    </row>
    <row r="474">
      <c r="A474" s="9" t="str">
        <f>VLOOKUP(24805,$M$2:$N$42,2,FALSE)</f>
        <v>VŠMU (VSMU)</v>
      </c>
      <c r="B474" t="s">
        <v>109</v>
      </c>
      <c r="C474" t="s">
        <v>114</v>
      </c>
      <c r="D474" t="str">
        <f>CONCATENATE(A474,B474,C474)</f>
        <v>VŠMU (VSMU)SN3Spevák - sólista</v>
      </c>
      <c r="E474" s="18">
        <v>3.7</v>
      </c>
      <c r="F474" s="18">
        <v>7</v>
      </c>
    </row>
    <row r="475">
      <c r="A475" s="9" t="str">
        <f>VLOOKUP(24805,$M$2:$N$42,2,FALSE)</f>
        <v>VŠMU (VSMU)</v>
      </c>
      <c r="B475" t="s">
        <v>109</v>
      </c>
      <c r="C475" t="s">
        <v>133</v>
      </c>
      <c r="D475" t="str">
        <f>CONCATENATE(A475,B475,C475)</f>
        <v>VŠMU (VSMU)SN3Strihač</v>
      </c>
      <c r="E475" s="18">
        <v>2</v>
      </c>
      <c r="F475" s="18">
        <v>2</v>
      </c>
    </row>
    <row r="476">
      <c r="A476" s="9" t="str">
        <f>VLOOKUP(24805,$M$2:$N$42,2,FALSE)</f>
        <v>VŠMU (VSMU)</v>
      </c>
      <c r="B476" t="s">
        <v>109</v>
      </c>
      <c r="C476" t="s">
        <v>139</v>
      </c>
      <c r="D476" t="str">
        <f>CONCATENATE(A476,B476,C476)</f>
        <v>VŠMU (VSMU)SN3Supervízor postprodukcie</v>
      </c>
      <c r="E476" s="18">
        <v>0.5</v>
      </c>
      <c r="F476" s="18">
        <v>1</v>
      </c>
    </row>
    <row r="477">
      <c r="A477" s="9" t="str">
        <f>VLOOKUP(24805,$M$2:$N$42,2,FALSE)</f>
        <v>VŠMU (VSMU)</v>
      </c>
      <c r="B477" t="s">
        <v>109</v>
      </c>
      <c r="C477" t="s">
        <v>161</v>
      </c>
      <c r="D477" t="str">
        <f>CONCATENATE(A477,B477,C477)</f>
        <v>VŠMU (VSMU)SN3Tanečný interpret - sólista</v>
      </c>
      <c r="E477" s="18">
        <v>4.23612</v>
      </c>
      <c r="F477" s="18">
        <v>7</v>
      </c>
    </row>
    <row r="478">
      <c r="A478" s="9" t="str">
        <f>VLOOKUP(24805,$M$2:$N$42,2,FALSE)</f>
        <v>VŠMU (VSMU)</v>
      </c>
      <c r="B478" t="s">
        <v>109</v>
      </c>
      <c r="C478" t="s">
        <v>91</v>
      </c>
      <c r="D478" t="str">
        <f>CONCATENATE(A478,B478,C478)</f>
        <v>VŠMU (VSMU)SN3Umelecký vedúci</v>
      </c>
      <c r="E478" s="18">
        <v>3</v>
      </c>
      <c r="F478" s="18">
        <v>3</v>
      </c>
    </row>
    <row r="479">
      <c r="A479" s="9" t="str">
        <f>VLOOKUP(24805,$M$2:$N$42,2,FALSE)</f>
        <v>VŠMU (VSMU)</v>
      </c>
      <c r="B479" t="s">
        <v>109</v>
      </c>
      <c r="C479" t="s">
        <v>121</v>
      </c>
      <c r="D479" t="str">
        <f>CONCATENATE(A479,B479,C479)</f>
        <v>VŠMU (VSMU)SN3Zbormajster</v>
      </c>
      <c r="E479" s="18">
        <v>8.5</v>
      </c>
      <c r="F479" s="18">
        <v>9</v>
      </c>
    </row>
    <row r="480">
      <c r="A480" s="9" t="str">
        <f>VLOOKUP(24805,$M$2:$N$42,2,FALSE)</f>
        <v>VŠMU (VSMU)</v>
      </c>
      <c r="B480" t="s">
        <v>109</v>
      </c>
      <c r="C480" t="s">
        <v>126</v>
      </c>
      <c r="D480" t="str">
        <f>CONCATENATE(A480,B480,C480)</f>
        <v>VŠMU (VSMU)SN3Zvukár</v>
      </c>
      <c r="E480" s="18">
        <v>1.33332</v>
      </c>
      <c r="F480" s="18">
        <v>4</v>
      </c>
    </row>
    <row r="481">
      <c r="A481" s="9" t="str">
        <f>VLOOKUP(24805,$M$2:$N$42,2,FALSE)</f>
        <v>VŠMU (VSMU)</v>
      </c>
      <c r="B481" t="s">
        <v>110</v>
      </c>
      <c r="C481" t="s">
        <v>158</v>
      </c>
      <c r="D481" t="str">
        <f>CONCATENATE(A481,B481,C481)</f>
        <v>VŠMU (VSMU)SR1Autor bábok</v>
      </c>
      <c r="E481" s="18">
        <v>6</v>
      </c>
      <c r="F481" s="18">
        <v>6</v>
      </c>
    </row>
    <row r="482">
      <c r="A482" s="9" t="str">
        <f>VLOOKUP(24805,$M$2:$N$42,2,FALSE)</f>
        <v>VŠMU (VSMU)</v>
      </c>
      <c r="B482" t="s">
        <v>110</v>
      </c>
      <c r="C482" t="s">
        <v>141</v>
      </c>
      <c r="D482" t="str">
        <f>CONCATENATE(A482,B482,C482)</f>
        <v>VŠMU (VSMU)SR1Autor dramatického diela</v>
      </c>
      <c r="E482" s="18">
        <v>1</v>
      </c>
      <c r="F482" s="18">
        <v>1</v>
      </c>
    </row>
    <row r="483">
      <c r="A483" s="9" t="str">
        <f>VLOOKUP(24805,$M$2:$N$42,2,FALSE)</f>
        <v>VŠMU (VSMU)</v>
      </c>
      <c r="B483" t="s">
        <v>110</v>
      </c>
      <c r="C483" t="s">
        <v>86</v>
      </c>
      <c r="D483" t="str">
        <f>CONCATENATE(A483,B483,C483)</f>
        <v>VŠMU (VSMU)SR1Autor hudby</v>
      </c>
      <c r="E483" s="18">
        <v>1</v>
      </c>
      <c r="F483" s="18">
        <v>1</v>
      </c>
    </row>
    <row r="484">
      <c r="A484" s="9" t="str">
        <f>VLOOKUP(24805,$M$2:$N$42,2,FALSE)</f>
        <v>VŠMU (VSMU)</v>
      </c>
      <c r="B484" t="s">
        <v>110</v>
      </c>
      <c r="C484" t="s">
        <v>152</v>
      </c>
      <c r="D484" t="str">
        <f>CONCATENATE(A484,B484,C484)</f>
        <v>VŠMU (VSMU)SR1Autor svetelného dizajnu</v>
      </c>
      <c r="E484" s="18">
        <v>3</v>
      </c>
      <c r="F484" s="18">
        <v>3</v>
      </c>
    </row>
    <row r="485">
      <c r="A485" s="9" t="str">
        <f>VLOOKUP(24805,$M$2:$N$42,2,FALSE)</f>
        <v>VŠMU (VSMU)</v>
      </c>
      <c r="B485" t="s">
        <v>110</v>
      </c>
      <c r="C485" t="s">
        <v>129</v>
      </c>
      <c r="D485" t="str">
        <f>CONCATENATE(A485,B485,C485)</f>
        <v>VŠMU (VSMU)SR1Autor výtvarného návrhu</v>
      </c>
      <c r="E485" s="18">
        <v>0.4</v>
      </c>
      <c r="F485" s="18">
        <v>2</v>
      </c>
    </row>
    <row r="486">
      <c r="A486" s="9" t="str">
        <f>VLOOKUP(24805,$M$2:$N$42,2,FALSE)</f>
        <v>VŠMU (VSMU)</v>
      </c>
      <c r="B486" t="s">
        <v>110</v>
      </c>
      <c r="C486" t="s">
        <v>96</v>
      </c>
      <c r="D486" t="str">
        <f>CONCATENATE(A486,B486,C486)</f>
        <v>VŠMU (VSMU)SR1Dirigent</v>
      </c>
      <c r="E486" s="18">
        <v>6</v>
      </c>
      <c r="F486" s="18">
        <v>6</v>
      </c>
    </row>
    <row r="487">
      <c r="A487" s="9" t="str">
        <f>VLOOKUP(24805,$M$2:$N$42,2,FALSE)</f>
        <v>VŠMU (VSMU)</v>
      </c>
      <c r="B487" t="s">
        <v>110</v>
      </c>
      <c r="C487" t="s">
        <v>87</v>
      </c>
      <c r="D487" t="str">
        <f>CONCATENATE(A487,B487,C487)</f>
        <v>VŠMU (VSMU)SR1Dramaturg</v>
      </c>
      <c r="E487" s="18">
        <v>0.5</v>
      </c>
      <c r="F487" s="18">
        <v>1</v>
      </c>
    </row>
    <row r="488">
      <c r="A488" s="9" t="str">
        <f>VLOOKUP(24805,$M$2:$N$42,2,FALSE)</f>
        <v>VŠMU (VSMU)</v>
      </c>
      <c r="B488" t="s">
        <v>110</v>
      </c>
      <c r="C488" t="s">
        <v>107</v>
      </c>
      <c r="D488" t="str">
        <f>CONCATENATE(A488,B488,C488)</f>
        <v>VŠMU (VSMU)SR1Dramaturg projektu</v>
      </c>
      <c r="E488" s="18">
        <v>1</v>
      </c>
      <c r="F488" s="18">
        <v>1</v>
      </c>
    </row>
    <row r="489">
      <c r="A489" s="9" t="str">
        <f>VLOOKUP(24805,$M$2:$N$42,2,FALSE)</f>
        <v>VŠMU (VSMU)</v>
      </c>
      <c r="B489" t="s">
        <v>110</v>
      </c>
      <c r="C489" t="s">
        <v>146</v>
      </c>
      <c r="D489" t="str">
        <f>CONCATENATE(A489,B489,C489)</f>
        <v>VŠMU (VSMU)SR1Herec v hlavnej úlohe</v>
      </c>
      <c r="E489" s="18">
        <v>0.55</v>
      </c>
      <c r="F489" s="18">
        <v>3</v>
      </c>
    </row>
    <row r="490">
      <c r="A490" s="9" t="str">
        <f>VLOOKUP(24805,$M$2:$N$42,2,FALSE)</f>
        <v>VŠMU (VSMU)</v>
      </c>
      <c r="B490" t="s">
        <v>110</v>
      </c>
      <c r="C490" t="s">
        <v>122</v>
      </c>
      <c r="D490" t="str">
        <f>CONCATENATE(A490,B490,C490)</f>
        <v>VŠMU (VSMU)SR1Choreograf</v>
      </c>
      <c r="E490" s="18">
        <v>1</v>
      </c>
      <c r="F490" s="18">
        <v>1</v>
      </c>
    </row>
    <row r="491">
      <c r="A491" s="9" t="str">
        <f>VLOOKUP(24805,$M$2:$N$42,2,FALSE)</f>
        <v>VŠMU (VSMU)</v>
      </c>
      <c r="B491" t="s">
        <v>110</v>
      </c>
      <c r="C491" t="s">
        <v>88</v>
      </c>
      <c r="D491" t="str">
        <f>CONCATENATE(A491,B491,C491)</f>
        <v>VŠMU (VSMU)SR1Inštrumentalista</v>
      </c>
      <c r="E491" s="18">
        <v>1.55156</v>
      </c>
      <c r="F491" s="18">
        <v>9</v>
      </c>
    </row>
    <row r="492">
      <c r="A492" s="9" t="str">
        <f>VLOOKUP(24805,$M$2:$N$42,2,FALSE)</f>
        <v>VŠMU (VSMU)</v>
      </c>
      <c r="B492" t="s">
        <v>110</v>
      </c>
      <c r="C492" t="s">
        <v>89</v>
      </c>
      <c r="D492" t="str">
        <f>CONCATENATE(A492,B492,C492)</f>
        <v>VŠMU (VSMU)SR1Inštrumentalista - sólista</v>
      </c>
      <c r="E492" s="18">
        <v>27.14294</v>
      </c>
      <c r="F492" s="18">
        <v>50</v>
      </c>
    </row>
    <row r="493">
      <c r="A493" s="9" t="str">
        <f>VLOOKUP(24805,$M$2:$N$42,2,FALSE)</f>
        <v>VŠMU (VSMU)</v>
      </c>
      <c r="B493" t="s">
        <v>110</v>
      </c>
      <c r="C493" t="s">
        <v>156</v>
      </c>
      <c r="D493" t="str">
        <f>CONCATENATE(A493,B493,C493)</f>
        <v>VŠMU (VSMU)SR1Kostýmový výtvarník</v>
      </c>
      <c r="E493" s="18">
        <v>6</v>
      </c>
      <c r="F493" s="18">
        <v>6</v>
      </c>
    </row>
    <row r="494">
      <c r="A494" s="9" t="str">
        <f>VLOOKUP(24805,$M$2:$N$42,2,FALSE)</f>
        <v>VŠMU (VSMU)</v>
      </c>
      <c r="B494" t="s">
        <v>110</v>
      </c>
      <c r="C494" t="s">
        <v>102</v>
      </c>
      <c r="D494" t="str">
        <f>CONCATENATE(A494,B494,C494)</f>
        <v>VŠMU (VSMU)SR1Režisér</v>
      </c>
      <c r="E494" s="18">
        <v>1.33334</v>
      </c>
      <c r="F494" s="18">
        <v>3</v>
      </c>
    </row>
    <row r="495">
      <c r="A495" s="9" t="str">
        <f>VLOOKUP(24805,$M$2:$N$42,2,FALSE)</f>
        <v>VŠMU (VSMU)</v>
      </c>
      <c r="B495" t="s">
        <v>110</v>
      </c>
      <c r="C495" t="s">
        <v>157</v>
      </c>
      <c r="D495" t="str">
        <f>CONCATENATE(A495,B495,C495)</f>
        <v>VŠMU (VSMU)SR1Scénograf</v>
      </c>
      <c r="E495" s="18">
        <v>7.5</v>
      </c>
      <c r="F495" s="18">
        <v>8</v>
      </c>
    </row>
    <row r="496">
      <c r="A496" s="9" t="str">
        <f>VLOOKUP(24805,$M$2:$N$42,2,FALSE)</f>
        <v>VŠMU (VSMU)</v>
      </c>
      <c r="B496" t="s">
        <v>110</v>
      </c>
      <c r="C496" t="s">
        <v>114</v>
      </c>
      <c r="D496" t="str">
        <f>CONCATENATE(A496,B496,C496)</f>
        <v>VŠMU (VSMU)SR1Spevák - sólista</v>
      </c>
      <c r="E496" s="18">
        <v>3.25</v>
      </c>
      <c r="F496" s="18">
        <v>4</v>
      </c>
    </row>
    <row r="497">
      <c r="A497" s="9" t="str">
        <f>VLOOKUP(24805,$M$2:$N$42,2,FALSE)</f>
        <v>VŠMU (VSMU)</v>
      </c>
      <c r="B497" t="s">
        <v>110</v>
      </c>
      <c r="C497" t="s">
        <v>160</v>
      </c>
      <c r="D497" t="str">
        <f>CONCATENATE(A497,B497,C497)</f>
        <v>VŠMU (VSMU)SR1Tanečný interpret</v>
      </c>
      <c r="E497" s="18">
        <v>0.05565</v>
      </c>
      <c r="F497" s="18">
        <v>1</v>
      </c>
    </row>
    <row r="498">
      <c r="A498" s="9" t="str">
        <f>VLOOKUP(24805,$M$2:$N$42,2,FALSE)</f>
        <v>VŠMU (VSMU)</v>
      </c>
      <c r="B498" t="s">
        <v>110</v>
      </c>
      <c r="C498" t="s">
        <v>161</v>
      </c>
      <c r="D498" t="str">
        <f>CONCATENATE(A498,B498,C498)</f>
        <v>VŠMU (VSMU)SR1Tanečný interpret - sólista</v>
      </c>
      <c r="E498" s="18">
        <v>0.5</v>
      </c>
      <c r="F498" s="18">
        <v>1</v>
      </c>
    </row>
    <row r="499">
      <c r="A499" s="9" t="str">
        <f>VLOOKUP(24805,$M$2:$N$42,2,FALSE)</f>
        <v>VŠMU (VSMU)</v>
      </c>
      <c r="B499" t="s">
        <v>110</v>
      </c>
      <c r="C499" t="s">
        <v>91</v>
      </c>
      <c r="D499" t="str">
        <f>CONCATENATE(A499,B499,C499)</f>
        <v>VŠMU (VSMU)SR1Umelecký vedúci</v>
      </c>
      <c r="E499" s="18">
        <v>9</v>
      </c>
      <c r="F499" s="18">
        <v>9</v>
      </c>
    </row>
    <row r="500">
      <c r="A500" s="9" t="str">
        <f>VLOOKUP(24805,$M$2:$N$42,2,FALSE)</f>
        <v>VŠMU (VSMU)</v>
      </c>
      <c r="B500" t="s">
        <v>110</v>
      </c>
      <c r="C500" t="s">
        <v>121</v>
      </c>
      <c r="D500" t="str">
        <f>CONCATENATE(A500,B500,C500)</f>
        <v>VŠMU (VSMU)SR1Zbormajster</v>
      </c>
      <c r="E500" s="18">
        <v>7</v>
      </c>
      <c r="F500" s="18">
        <v>7</v>
      </c>
    </row>
    <row r="501">
      <c r="A501" s="9" t="str">
        <f>VLOOKUP(24805,$M$2:$N$42,2,FALSE)</f>
        <v>VŠMU (VSMU)</v>
      </c>
      <c r="B501" t="s">
        <v>111</v>
      </c>
      <c r="C501" t="s">
        <v>86</v>
      </c>
      <c r="D501" t="str">
        <f>CONCATENATE(A501,B501,C501)</f>
        <v>VŠMU (VSMU)SR2Autor hudby</v>
      </c>
      <c r="E501" s="18">
        <v>4</v>
      </c>
      <c r="F501" s="18">
        <v>4</v>
      </c>
    </row>
    <row r="502">
      <c r="A502" s="9" t="str">
        <f>VLOOKUP(24805,$M$2:$N$42,2,FALSE)</f>
        <v>VŠMU (VSMU)</v>
      </c>
      <c r="B502" t="s">
        <v>111</v>
      </c>
      <c r="C502" t="s">
        <v>96</v>
      </c>
      <c r="D502" t="str">
        <f>CONCATENATE(A502,B502,C502)</f>
        <v>VŠMU (VSMU)SR2Dirigent</v>
      </c>
      <c r="E502" s="18">
        <v>1</v>
      </c>
      <c r="F502" s="18">
        <v>1</v>
      </c>
    </row>
    <row r="503">
      <c r="A503" s="9" t="str">
        <f>VLOOKUP(24805,$M$2:$N$42,2,FALSE)</f>
        <v>VŠMU (VSMU)</v>
      </c>
      <c r="B503" t="s">
        <v>111</v>
      </c>
      <c r="C503" t="s">
        <v>146</v>
      </c>
      <c r="D503" t="str">
        <f>CONCATENATE(A503,B503,C503)</f>
        <v>VŠMU (VSMU)SR2Herec v hlavnej úlohe</v>
      </c>
      <c r="E503" s="18">
        <v>2.2</v>
      </c>
      <c r="F503" s="18">
        <v>3</v>
      </c>
    </row>
    <row r="504">
      <c r="A504" s="9" t="str">
        <f>VLOOKUP(24805,$M$2:$N$42,2,FALSE)</f>
        <v>VŠMU (VSMU)</v>
      </c>
      <c r="B504" t="s">
        <v>111</v>
      </c>
      <c r="C504" t="s">
        <v>167</v>
      </c>
      <c r="D504" t="str">
        <f>CONCATENATE(A504,B504,C504)</f>
        <v>VŠMU (VSMU)SR2Hlasový pedagóg</v>
      </c>
      <c r="E504" s="18">
        <v>1</v>
      </c>
      <c r="F504" s="18">
        <v>1</v>
      </c>
    </row>
    <row r="505">
      <c r="A505" s="9" t="str">
        <f>VLOOKUP(24805,$M$2:$N$42,2,FALSE)</f>
        <v>VŠMU (VSMU)</v>
      </c>
      <c r="B505" t="s">
        <v>111</v>
      </c>
      <c r="C505" t="s">
        <v>88</v>
      </c>
      <c r="D505" t="str">
        <f>CONCATENATE(A505,B505,C505)</f>
        <v>VŠMU (VSMU)SR2Inštrumentalista</v>
      </c>
      <c r="E505" s="18">
        <v>0.377</v>
      </c>
      <c r="F505" s="18">
        <v>2</v>
      </c>
    </row>
    <row r="506">
      <c r="A506" s="9" t="str">
        <f>VLOOKUP(24805,$M$2:$N$42,2,FALSE)</f>
        <v>VŠMU (VSMU)</v>
      </c>
      <c r="B506" t="s">
        <v>111</v>
      </c>
      <c r="C506" t="s">
        <v>89</v>
      </c>
      <c r="D506" t="str">
        <f>CONCATENATE(A506,B506,C506)</f>
        <v>VŠMU (VSMU)SR2Inštrumentalista - sólista</v>
      </c>
      <c r="E506" s="18">
        <v>47.68347</v>
      </c>
      <c r="F506" s="18">
        <v>79</v>
      </c>
    </row>
    <row r="507">
      <c r="A507" s="9" t="str">
        <f>VLOOKUP(24805,$M$2:$N$42,2,FALSE)</f>
        <v>VŠMU (VSMU)</v>
      </c>
      <c r="B507" t="s">
        <v>111</v>
      </c>
      <c r="C507" t="s">
        <v>156</v>
      </c>
      <c r="D507" t="str">
        <f>CONCATENATE(A507,B507,C507)</f>
        <v>VŠMU (VSMU)SR2Kostýmový výtvarník</v>
      </c>
      <c r="E507" s="18">
        <v>3.5</v>
      </c>
      <c r="F507" s="18">
        <v>4</v>
      </c>
    </row>
    <row r="508">
      <c r="A508" s="9" t="str">
        <f>VLOOKUP(24805,$M$2:$N$42,2,FALSE)</f>
        <v>VŠMU (VSMU)</v>
      </c>
      <c r="B508" t="s">
        <v>111</v>
      </c>
      <c r="C508" t="s">
        <v>102</v>
      </c>
      <c r="D508" t="str">
        <f>CONCATENATE(A508,B508,C508)</f>
        <v>VŠMU (VSMU)SR2Režisér</v>
      </c>
      <c r="E508" s="18">
        <v>5</v>
      </c>
      <c r="F508" s="18">
        <v>5</v>
      </c>
    </row>
    <row r="509">
      <c r="A509" s="9" t="str">
        <f>VLOOKUP(24805,$M$2:$N$42,2,FALSE)</f>
        <v>VŠMU (VSMU)</v>
      </c>
      <c r="B509" t="s">
        <v>111</v>
      </c>
      <c r="C509" t="s">
        <v>157</v>
      </c>
      <c r="D509" t="str">
        <f>CONCATENATE(A509,B509,C509)</f>
        <v>VŠMU (VSMU)SR2Scénograf</v>
      </c>
      <c r="E509" s="18">
        <v>5.33334</v>
      </c>
      <c r="F509" s="18">
        <v>7</v>
      </c>
    </row>
    <row r="510">
      <c r="A510" s="9" t="str">
        <f>VLOOKUP(24805,$M$2:$N$42,2,FALSE)</f>
        <v>VŠMU (VSMU)</v>
      </c>
      <c r="B510" t="s">
        <v>111</v>
      </c>
      <c r="C510" t="s">
        <v>91</v>
      </c>
      <c r="D510" t="str">
        <f>CONCATENATE(A510,B510,C510)</f>
        <v>VŠMU (VSMU)SR2Umelecký vedúci</v>
      </c>
      <c r="E510" s="18">
        <v>7</v>
      </c>
      <c r="F510" s="18">
        <v>7</v>
      </c>
    </row>
    <row r="511">
      <c r="A511" s="9" t="str">
        <f>VLOOKUP(24805,$M$2:$N$42,2,FALSE)</f>
        <v>VŠMU (VSMU)</v>
      </c>
      <c r="B511" t="s">
        <v>112</v>
      </c>
      <c r="C511" t="s">
        <v>86</v>
      </c>
      <c r="D511" t="str">
        <f>CONCATENATE(A511,B511,C511)</f>
        <v>VŠMU (VSMU)SR3Autor hudby</v>
      </c>
      <c r="E511" s="18">
        <v>10</v>
      </c>
      <c r="F511" s="18">
        <v>10</v>
      </c>
    </row>
    <row r="512">
      <c r="A512" s="9" t="str">
        <f>VLOOKUP(24805,$M$2:$N$42,2,FALSE)</f>
        <v>VŠMU (VSMU)</v>
      </c>
      <c r="B512" t="s">
        <v>112</v>
      </c>
      <c r="C512" t="s">
        <v>96</v>
      </c>
      <c r="D512" t="str">
        <f>CONCATENATE(A512,B512,C512)</f>
        <v>VŠMU (VSMU)SR3Dirigent</v>
      </c>
      <c r="E512" s="18">
        <v>8</v>
      </c>
      <c r="F512" s="18">
        <v>8</v>
      </c>
    </row>
    <row r="513">
      <c r="A513" s="9" t="str">
        <f>VLOOKUP(24805,$M$2:$N$42,2,FALSE)</f>
        <v>VŠMU (VSMU)</v>
      </c>
      <c r="B513" t="s">
        <v>112</v>
      </c>
      <c r="C513" t="s">
        <v>88</v>
      </c>
      <c r="D513" t="str">
        <f>CONCATENATE(A513,B513,C513)</f>
        <v>VŠMU (VSMU)SR3Inštrumentalista</v>
      </c>
      <c r="E513" s="18">
        <v>4.64436</v>
      </c>
      <c r="F513" s="18">
        <v>21</v>
      </c>
    </row>
    <row r="514">
      <c r="A514" s="9" t="str">
        <f>VLOOKUP(24805,$M$2:$N$42,2,FALSE)</f>
        <v>VŠMU (VSMU)</v>
      </c>
      <c r="B514" t="s">
        <v>112</v>
      </c>
      <c r="C514" t="s">
        <v>89</v>
      </c>
      <c r="D514" t="str">
        <f>CONCATENATE(A514,B514,C514)</f>
        <v>VŠMU (VSMU)SR3Inštrumentalista - sólista</v>
      </c>
      <c r="E514" s="18">
        <v>246.06675</v>
      </c>
      <c r="F514" s="18">
        <v>348</v>
      </c>
    </row>
    <row r="515">
      <c r="A515" s="9" t="str">
        <f>VLOOKUP(24805,$M$2:$N$42,2,FALSE)</f>
        <v>VŠMU (VSMU)</v>
      </c>
      <c r="B515" t="s">
        <v>112</v>
      </c>
      <c r="C515" t="s">
        <v>162</v>
      </c>
      <c r="D515" t="str">
        <f>CONCATENATE(A515,B515,C515)</f>
        <v>VŠMU (VSMU)SR3Korepetítor</v>
      </c>
      <c r="E515" s="18">
        <v>37</v>
      </c>
      <c r="F515" s="18">
        <v>37</v>
      </c>
    </row>
    <row r="516">
      <c r="A516" s="9" t="str">
        <f>VLOOKUP(24805,$M$2:$N$42,2,FALSE)</f>
        <v>VŠMU (VSMU)</v>
      </c>
      <c r="B516" t="s">
        <v>112</v>
      </c>
      <c r="C516" t="s">
        <v>171</v>
      </c>
      <c r="D516" t="str">
        <f>CONCATENATE(A516,B516,C516)</f>
        <v>VŠMU (VSMU)SR3Spevák</v>
      </c>
      <c r="E516" s="18">
        <v>0.29274</v>
      </c>
      <c r="F516" s="18">
        <v>7</v>
      </c>
    </row>
    <row r="517">
      <c r="A517" s="9" t="str">
        <f>VLOOKUP(24805,$M$2:$N$42,2,FALSE)</f>
        <v>VŠMU (VSMU)</v>
      </c>
      <c r="B517" t="s">
        <v>112</v>
      </c>
      <c r="C517" t="s">
        <v>114</v>
      </c>
      <c r="D517" t="str">
        <f>CONCATENATE(A517,B517,C517)</f>
        <v>VŠMU (VSMU)SR3Spevák - sólista</v>
      </c>
      <c r="E517" s="18">
        <v>19</v>
      </c>
      <c r="F517" s="18">
        <v>19</v>
      </c>
    </row>
    <row r="518">
      <c r="A518" s="9" t="str">
        <f>VLOOKUP(24805,$M$2:$N$42,2,FALSE)</f>
        <v>VŠMU (VSMU)</v>
      </c>
      <c r="B518" t="s">
        <v>112</v>
      </c>
      <c r="C518" t="s">
        <v>161</v>
      </c>
      <c r="D518" t="str">
        <f>CONCATENATE(A518,B518,C518)</f>
        <v>VŠMU (VSMU)SR3Tanečný interpret - sólista</v>
      </c>
      <c r="E518" s="18">
        <v>1.50002</v>
      </c>
      <c r="F518" s="18">
        <v>4</v>
      </c>
    </row>
    <row r="519">
      <c r="A519" s="9" t="str">
        <f>VLOOKUP(24805,$M$2:$N$42,2,FALSE)</f>
        <v>VŠMU (VSMU)</v>
      </c>
      <c r="B519" t="s">
        <v>112</v>
      </c>
      <c r="C519" t="s">
        <v>91</v>
      </c>
      <c r="D519" t="str">
        <f>CONCATENATE(A519,B519,C519)</f>
        <v>VŠMU (VSMU)SR3Umelecký vedúci</v>
      </c>
      <c r="E519" s="18">
        <v>27</v>
      </c>
      <c r="F519" s="18">
        <v>27</v>
      </c>
    </row>
    <row r="520">
      <c r="A520" s="9" t="str">
        <f>VLOOKUP(24805,$M$2:$N$42,2,FALSE)</f>
        <v>VŠMU (VSMU)</v>
      </c>
      <c r="B520" t="s">
        <v>112</v>
      </c>
      <c r="C520" t="s">
        <v>121</v>
      </c>
      <c r="D520" t="str">
        <f>CONCATENATE(A520,B520,C520)</f>
        <v>VŠMU (VSMU)SR3Zbormajster</v>
      </c>
      <c r="E520" s="18">
        <v>3</v>
      </c>
      <c r="F520" s="18">
        <v>3</v>
      </c>
    </row>
    <row r="521">
      <c r="A521" s="9" t="str">
        <f>VLOOKUP(24805,$M$2:$N$42,2,FALSE)</f>
        <v>VŠMU (VSMU)</v>
      </c>
      <c r="B521" t="s">
        <v>123</v>
      </c>
      <c r="C521" t="s">
        <v>151</v>
      </c>
      <c r="D521" t="str">
        <f>CONCATENATE(A521,B521,C521)</f>
        <v>VŠMU (VSMU)ZM1Autor pohybovej spolupráce</v>
      </c>
      <c r="E521" s="18">
        <v>1</v>
      </c>
      <c r="F521" s="18">
        <v>1</v>
      </c>
    </row>
    <row r="522">
      <c r="A522" s="9" t="str">
        <f>VLOOKUP(24805,$M$2:$N$42,2,FALSE)</f>
        <v>VŠMU (VSMU)</v>
      </c>
      <c r="B522" t="s">
        <v>123</v>
      </c>
      <c r="C522" t="s">
        <v>87</v>
      </c>
      <c r="D522" t="str">
        <f>CONCATENATE(A522,B522,C522)</f>
        <v>VŠMU (VSMU)ZM1Dramaturg</v>
      </c>
      <c r="E522" s="18">
        <v>2</v>
      </c>
      <c r="F522" s="18">
        <v>2</v>
      </c>
    </row>
    <row r="523">
      <c r="A523" s="9" t="str">
        <f>VLOOKUP(24805,$M$2:$N$42,2,FALSE)</f>
        <v>VŠMU (VSMU)</v>
      </c>
      <c r="B523" t="s">
        <v>123</v>
      </c>
      <c r="C523" t="s">
        <v>146</v>
      </c>
      <c r="D523" t="str">
        <f>CONCATENATE(A523,B523,C523)</f>
        <v>VŠMU (VSMU)ZM1Herec v hlavnej úlohe</v>
      </c>
      <c r="E523" s="18">
        <v>0.7667</v>
      </c>
      <c r="F523" s="18">
        <v>4</v>
      </c>
    </row>
    <row r="524">
      <c r="A524" s="9" t="str">
        <f>VLOOKUP(24805,$M$2:$N$42,2,FALSE)</f>
        <v>VŠMU (VSMU)</v>
      </c>
      <c r="B524" t="s">
        <v>123</v>
      </c>
      <c r="C524" t="s">
        <v>122</v>
      </c>
      <c r="D524" t="str">
        <f>CONCATENATE(A524,B524,C524)</f>
        <v>VŠMU (VSMU)ZM1Choreograf</v>
      </c>
      <c r="E524" s="18">
        <v>1</v>
      </c>
      <c r="F524" s="18">
        <v>1</v>
      </c>
    </row>
    <row r="525">
      <c r="A525" s="9" t="str">
        <f>VLOOKUP(24805,$M$2:$N$42,2,FALSE)</f>
        <v>VŠMU (VSMU)</v>
      </c>
      <c r="B525" t="s">
        <v>123</v>
      </c>
      <c r="C525" t="s">
        <v>88</v>
      </c>
      <c r="D525" t="str">
        <f>CONCATENATE(A525,B525,C525)</f>
        <v>VŠMU (VSMU)ZM1Inštrumentalista</v>
      </c>
      <c r="E525" s="18">
        <v>0.02</v>
      </c>
      <c r="F525" s="18">
        <v>2</v>
      </c>
    </row>
    <row r="526">
      <c r="A526" s="9" t="str">
        <f>VLOOKUP(24805,$M$2:$N$42,2,FALSE)</f>
        <v>VŠMU (VSMU)</v>
      </c>
      <c r="B526" t="s">
        <v>123</v>
      </c>
      <c r="C526" t="s">
        <v>89</v>
      </c>
      <c r="D526" t="str">
        <f>CONCATENATE(A526,B526,C526)</f>
        <v>VŠMU (VSMU)ZM1Inštrumentalista - sólista</v>
      </c>
      <c r="E526" s="18">
        <v>0.2</v>
      </c>
      <c r="F526" s="18">
        <v>1</v>
      </c>
    </row>
    <row r="527">
      <c r="A527" s="9" t="str">
        <f>VLOOKUP(24805,$M$2:$N$42,2,FALSE)</f>
        <v>VŠMU (VSMU)</v>
      </c>
      <c r="B527" t="s">
        <v>123</v>
      </c>
      <c r="C527" t="s">
        <v>156</v>
      </c>
      <c r="D527" t="str">
        <f>CONCATENATE(A527,B527,C527)</f>
        <v>VŠMU (VSMU)ZM1Kostýmový výtvarník</v>
      </c>
      <c r="E527" s="18">
        <v>2</v>
      </c>
      <c r="F527" s="18">
        <v>2</v>
      </c>
    </row>
    <row r="528">
      <c r="A528" s="9" t="str">
        <f>VLOOKUP(24805,$M$2:$N$42,2,FALSE)</f>
        <v>VŠMU (VSMU)</v>
      </c>
      <c r="B528" t="s">
        <v>123</v>
      </c>
      <c r="C528" t="s">
        <v>102</v>
      </c>
      <c r="D528" t="str">
        <f>CONCATENATE(A528,B528,C528)</f>
        <v>VŠMU (VSMU)ZM1Režisér</v>
      </c>
      <c r="E528" s="18">
        <v>3</v>
      </c>
      <c r="F528" s="18">
        <v>3</v>
      </c>
    </row>
    <row r="529">
      <c r="A529" s="9" t="str">
        <f>VLOOKUP(24805,$M$2:$N$42,2,FALSE)</f>
        <v>VŠMU (VSMU)</v>
      </c>
      <c r="B529" t="s">
        <v>123</v>
      </c>
      <c r="C529" t="s">
        <v>157</v>
      </c>
      <c r="D529" t="str">
        <f>CONCATENATE(A529,B529,C529)</f>
        <v>VŠMU (VSMU)ZM1Scénograf</v>
      </c>
      <c r="E529" s="18">
        <v>2</v>
      </c>
      <c r="F529" s="18">
        <v>2</v>
      </c>
    </row>
    <row r="530">
      <c r="A530" s="9" t="str">
        <f>VLOOKUP(24805,$M$2:$N$42,2,FALSE)</f>
        <v>VŠMU (VSMU)</v>
      </c>
      <c r="B530" t="s">
        <v>123</v>
      </c>
      <c r="C530" t="s">
        <v>91</v>
      </c>
      <c r="D530" t="str">
        <f>CONCATENATE(A530,B530,C530)</f>
        <v>VŠMU (VSMU)ZM1Umelecký vedúci</v>
      </c>
      <c r="E530" s="18">
        <v>1</v>
      </c>
      <c r="F530" s="18">
        <v>1</v>
      </c>
    </row>
    <row r="531">
      <c r="A531" s="9" t="str">
        <f>VLOOKUP(24805,$M$2:$N$42,2,FALSE)</f>
        <v>VŠMU (VSMU)</v>
      </c>
      <c r="B531" t="s">
        <v>115</v>
      </c>
      <c r="C531" t="s">
        <v>87</v>
      </c>
      <c r="D531" t="str">
        <f>CONCATENATE(A531,B531,C531)</f>
        <v>VŠMU (VSMU)ZM2Dramaturg</v>
      </c>
      <c r="E531" s="18">
        <v>1</v>
      </c>
      <c r="F531" s="18">
        <v>1</v>
      </c>
    </row>
    <row r="532">
      <c r="A532" s="9" t="str">
        <f>VLOOKUP(24805,$M$2:$N$42,2,FALSE)</f>
        <v>VŠMU (VSMU)</v>
      </c>
      <c r="B532" t="s">
        <v>115</v>
      </c>
      <c r="C532" t="s">
        <v>88</v>
      </c>
      <c r="D532" t="str">
        <f>CONCATENATE(A532,B532,C532)</f>
        <v>VŠMU (VSMU)ZM2Inštrumentalista</v>
      </c>
      <c r="E532" s="18">
        <v>0.05</v>
      </c>
      <c r="F532" s="18">
        <v>5</v>
      </c>
    </row>
    <row r="533">
      <c r="A533" s="9" t="str">
        <f>VLOOKUP(24805,$M$2:$N$42,2,FALSE)</f>
        <v>VŠMU (VSMU)</v>
      </c>
      <c r="B533" t="s">
        <v>115</v>
      </c>
      <c r="C533" t="s">
        <v>89</v>
      </c>
      <c r="D533" t="str">
        <f>CONCATENATE(A533,B533,C533)</f>
        <v>VŠMU (VSMU)ZM2Inštrumentalista - sólista</v>
      </c>
      <c r="E533" s="18">
        <v>0.7</v>
      </c>
      <c r="F533" s="18">
        <v>2</v>
      </c>
    </row>
    <row r="534">
      <c r="A534" s="9" t="str">
        <f>VLOOKUP(24805,$M$2:$N$42,2,FALSE)</f>
        <v>VŠMU (VSMU)</v>
      </c>
      <c r="B534" t="s">
        <v>116</v>
      </c>
      <c r="C534" t="s">
        <v>86</v>
      </c>
      <c r="D534" t="str">
        <f>CONCATENATE(A534,B534,C534)</f>
        <v>VŠMU (VSMU)ZM3Autor hudby</v>
      </c>
      <c r="E534" s="18">
        <v>4</v>
      </c>
      <c r="F534" s="18">
        <v>4</v>
      </c>
    </row>
    <row r="535">
      <c r="A535" s="9" t="str">
        <f>VLOOKUP(24805,$M$2:$N$42,2,FALSE)</f>
        <v>VŠMU (VSMU)</v>
      </c>
      <c r="B535" t="s">
        <v>116</v>
      </c>
      <c r="C535" t="s">
        <v>96</v>
      </c>
      <c r="D535" t="str">
        <f>CONCATENATE(A535,B535,C535)</f>
        <v>VŠMU (VSMU)ZM3Dirigent</v>
      </c>
      <c r="E535" s="18">
        <v>1</v>
      </c>
      <c r="F535" s="18">
        <v>1</v>
      </c>
    </row>
    <row r="536">
      <c r="A536" s="9" t="str">
        <f>VLOOKUP(24805,$M$2:$N$42,2,FALSE)</f>
        <v>VŠMU (VSMU)</v>
      </c>
      <c r="B536" t="s">
        <v>116</v>
      </c>
      <c r="C536" t="s">
        <v>88</v>
      </c>
      <c r="D536" t="str">
        <f>CONCATENATE(A536,B536,C536)</f>
        <v>VŠMU (VSMU)ZM3Inštrumentalista</v>
      </c>
      <c r="E536" s="18">
        <v>0.05</v>
      </c>
      <c r="F536" s="18">
        <v>5</v>
      </c>
    </row>
    <row r="537">
      <c r="A537" s="9" t="str">
        <f>VLOOKUP(24805,$M$2:$N$42,2,FALSE)</f>
        <v>VŠMU (VSMU)</v>
      </c>
      <c r="B537" t="s">
        <v>116</v>
      </c>
      <c r="C537" t="s">
        <v>89</v>
      </c>
      <c r="D537" t="str">
        <f>CONCATENATE(A537,B537,C537)</f>
        <v>VŠMU (VSMU)ZM3Inštrumentalista - sólista</v>
      </c>
      <c r="E537" s="18">
        <v>6.2</v>
      </c>
      <c r="F537" s="18">
        <v>27</v>
      </c>
    </row>
    <row r="538">
      <c r="A538" s="9" t="str">
        <f>VLOOKUP(24805,$M$2:$N$42,2,FALSE)</f>
        <v>VŠMU (VSMU)</v>
      </c>
      <c r="B538" t="s">
        <v>117</v>
      </c>
      <c r="C538" t="s">
        <v>152</v>
      </c>
      <c r="D538" t="str">
        <f>CONCATENATE(A538,B538,C538)</f>
        <v>VŠMU (VSMU)ZN1Autor svetelného dizajnu</v>
      </c>
      <c r="E538" s="18">
        <v>1</v>
      </c>
      <c r="F538" s="18">
        <v>1</v>
      </c>
    </row>
    <row r="539">
      <c r="A539" s="9" t="str">
        <f>VLOOKUP(24805,$M$2:$N$42,2,FALSE)</f>
        <v>VŠMU (VSMU)</v>
      </c>
      <c r="B539" t="s">
        <v>117</v>
      </c>
      <c r="C539" t="s">
        <v>87</v>
      </c>
      <c r="D539" t="str">
        <f>CONCATENATE(A539,B539,C539)</f>
        <v>VŠMU (VSMU)ZN1Dramaturg</v>
      </c>
      <c r="E539" s="18">
        <v>4</v>
      </c>
      <c r="F539" s="18">
        <v>4</v>
      </c>
    </row>
    <row r="540">
      <c r="A540" s="9" t="str">
        <f>VLOOKUP(24805,$M$2:$N$42,2,FALSE)</f>
        <v>VŠMU (VSMU)</v>
      </c>
      <c r="B540" t="s">
        <v>117</v>
      </c>
      <c r="C540" t="s">
        <v>146</v>
      </c>
      <c r="D540" t="str">
        <f>CONCATENATE(A540,B540,C540)</f>
        <v>VŠMU (VSMU)ZN1Herec v hlavnej úlohe</v>
      </c>
      <c r="E540" s="18">
        <v>1</v>
      </c>
      <c r="F540" s="18">
        <v>1</v>
      </c>
    </row>
    <row r="541">
      <c r="A541" s="9" t="str">
        <f>VLOOKUP(24805,$M$2:$N$42,2,FALSE)</f>
        <v>VŠMU (VSMU)</v>
      </c>
      <c r="B541" t="s">
        <v>117</v>
      </c>
      <c r="C541" t="s">
        <v>122</v>
      </c>
      <c r="D541" t="str">
        <f>CONCATENATE(A541,B541,C541)</f>
        <v>VŠMU (VSMU)ZN1Choreograf</v>
      </c>
      <c r="E541" s="18">
        <v>2</v>
      </c>
      <c r="F541" s="18">
        <v>2</v>
      </c>
    </row>
    <row r="542">
      <c r="A542" s="9" t="str">
        <f>VLOOKUP(24805,$M$2:$N$42,2,FALSE)</f>
        <v>VŠMU (VSMU)</v>
      </c>
      <c r="B542" t="s">
        <v>117</v>
      </c>
      <c r="C542" t="s">
        <v>88</v>
      </c>
      <c r="D542" t="str">
        <f>CONCATENATE(A542,B542,C542)</f>
        <v>VŠMU (VSMU)ZN1Inštrumentalista</v>
      </c>
      <c r="E542" s="18">
        <v>0.07</v>
      </c>
      <c r="F542" s="18">
        <v>7</v>
      </c>
    </row>
    <row r="543">
      <c r="A543" s="9" t="str">
        <f>VLOOKUP(24805,$M$2:$N$42,2,FALSE)</f>
        <v>VŠMU (VSMU)</v>
      </c>
      <c r="B543" t="s">
        <v>117</v>
      </c>
      <c r="C543" t="s">
        <v>89</v>
      </c>
      <c r="D543" t="str">
        <f>CONCATENATE(A543,B543,C543)</f>
        <v>VŠMU (VSMU)ZN1Inštrumentalista - sólista</v>
      </c>
      <c r="E543" s="18">
        <v>1.33333</v>
      </c>
      <c r="F543" s="18">
        <v>3</v>
      </c>
    </row>
    <row r="544">
      <c r="A544" s="9" t="str">
        <f>VLOOKUP(24805,$M$2:$N$42,2,FALSE)</f>
        <v>VŠMU (VSMU)</v>
      </c>
      <c r="B544" t="s">
        <v>117</v>
      </c>
      <c r="C544" t="s">
        <v>168</v>
      </c>
      <c r="D544" t="str">
        <f>CONCATENATE(A544,B544,C544)</f>
        <v>VŠMU (VSMU)ZN1Prekladateľ</v>
      </c>
      <c r="E544" s="18">
        <v>0.5</v>
      </c>
      <c r="F544" s="18">
        <v>1</v>
      </c>
    </row>
    <row r="545">
      <c r="A545" s="9" t="str">
        <f>VLOOKUP(24805,$M$2:$N$42,2,FALSE)</f>
        <v>VŠMU (VSMU)</v>
      </c>
      <c r="B545" t="s">
        <v>117</v>
      </c>
      <c r="C545" t="s">
        <v>102</v>
      </c>
      <c r="D545" t="str">
        <f>CONCATENATE(A545,B545,C545)</f>
        <v>VŠMU (VSMU)ZN1Režisér</v>
      </c>
      <c r="E545" s="18">
        <v>4.33333</v>
      </c>
      <c r="F545" s="18">
        <v>5</v>
      </c>
    </row>
    <row r="546">
      <c r="A546" s="9" t="str">
        <f>VLOOKUP(24805,$M$2:$N$42,2,FALSE)</f>
        <v>VŠMU (VSMU)</v>
      </c>
      <c r="B546" t="s">
        <v>117</v>
      </c>
      <c r="C546" t="s">
        <v>114</v>
      </c>
      <c r="D546" t="str">
        <f>CONCATENATE(A546,B546,C546)</f>
        <v>VŠMU (VSMU)ZN1Spevák - sólista</v>
      </c>
      <c r="E546" s="18">
        <v>0.375</v>
      </c>
      <c r="F546" s="18">
        <v>2</v>
      </c>
    </row>
    <row r="547">
      <c r="A547" s="9" t="str">
        <f>VLOOKUP(24805,$M$2:$N$42,2,FALSE)</f>
        <v>VŠMU (VSMU)</v>
      </c>
      <c r="B547" t="s">
        <v>118</v>
      </c>
      <c r="C547" t="s">
        <v>86</v>
      </c>
      <c r="D547" t="str">
        <f>CONCATENATE(A547,B547,C547)</f>
        <v>VŠMU (VSMU)ZN2Autor hudby</v>
      </c>
      <c r="E547" s="18">
        <v>1</v>
      </c>
      <c r="F547" s="18">
        <v>1</v>
      </c>
    </row>
    <row r="548">
      <c r="A548" s="9" t="str">
        <f>VLOOKUP(24805,$M$2:$N$42,2,FALSE)</f>
        <v>VŠMU (VSMU)</v>
      </c>
      <c r="B548" t="s">
        <v>118</v>
      </c>
      <c r="C548" t="s">
        <v>96</v>
      </c>
      <c r="D548" t="str">
        <f>CONCATENATE(A548,B548,C548)</f>
        <v>VŠMU (VSMU)ZN2Dirigent</v>
      </c>
      <c r="E548" s="18">
        <v>1</v>
      </c>
      <c r="F548" s="18">
        <v>1</v>
      </c>
    </row>
    <row r="549">
      <c r="A549" s="9" t="str">
        <f>VLOOKUP(24805,$M$2:$N$42,2,FALSE)</f>
        <v>VŠMU (VSMU)</v>
      </c>
      <c r="B549" t="s">
        <v>118</v>
      </c>
      <c r="C549" t="s">
        <v>88</v>
      </c>
      <c r="D549" t="str">
        <f>CONCATENATE(A549,B549,C549)</f>
        <v>VŠMU (VSMU)ZN2Inštrumentalista</v>
      </c>
      <c r="E549" s="18">
        <v>0.17</v>
      </c>
      <c r="F549" s="18">
        <v>17</v>
      </c>
    </row>
    <row r="550">
      <c r="A550" s="9" t="str">
        <f>VLOOKUP(24805,$M$2:$N$42,2,FALSE)</f>
        <v>VŠMU (VSMU)</v>
      </c>
      <c r="B550" t="s">
        <v>118</v>
      </c>
      <c r="C550" t="s">
        <v>89</v>
      </c>
      <c r="D550" t="str">
        <f>CONCATENATE(A550,B550,C550)</f>
        <v>VŠMU (VSMU)ZN2Inštrumentalista - sólista</v>
      </c>
      <c r="E550" s="18">
        <v>2.5</v>
      </c>
      <c r="F550" s="18">
        <v>3</v>
      </c>
    </row>
    <row r="551">
      <c r="A551" s="9" t="str">
        <f>VLOOKUP(24805,$M$2:$N$42,2,FALSE)</f>
        <v>VŠMU (VSMU)</v>
      </c>
      <c r="B551" t="s">
        <v>118</v>
      </c>
      <c r="C551" t="s">
        <v>114</v>
      </c>
      <c r="D551" t="str">
        <f>CONCATENATE(A551,B551,C551)</f>
        <v>VŠMU (VSMU)ZN2Spevák - sólista</v>
      </c>
      <c r="E551" s="18">
        <v>0.5</v>
      </c>
      <c r="F551" s="18">
        <v>1</v>
      </c>
    </row>
    <row r="552">
      <c r="A552" s="9" t="str">
        <f>VLOOKUP(24805,$M$2:$N$42,2,FALSE)</f>
        <v>VŠMU (VSMU)</v>
      </c>
      <c r="B552" t="s">
        <v>147</v>
      </c>
      <c r="C552" t="s">
        <v>86</v>
      </c>
      <c r="D552" t="str">
        <f>CONCATENATE(A552,B552,C552)</f>
        <v>VŠMU (VSMU)ZN3Autor hudby</v>
      </c>
      <c r="E552" s="18">
        <v>1</v>
      </c>
      <c r="F552" s="18">
        <v>1</v>
      </c>
    </row>
    <row r="553">
      <c r="A553" s="9" t="str">
        <f>VLOOKUP(24805,$M$2:$N$42,2,FALSE)</f>
        <v>VŠMU (VSMU)</v>
      </c>
      <c r="B553" t="s">
        <v>147</v>
      </c>
      <c r="C553" t="s">
        <v>96</v>
      </c>
      <c r="D553" t="str">
        <f>CONCATENATE(A553,B553,C553)</f>
        <v>VŠMU (VSMU)ZN3Dirigent</v>
      </c>
      <c r="E553" s="18">
        <v>4</v>
      </c>
      <c r="F553" s="18">
        <v>4</v>
      </c>
    </row>
    <row r="554">
      <c r="A554" s="9" t="str">
        <f>VLOOKUP(24805,$M$2:$N$42,2,FALSE)</f>
        <v>VŠMU (VSMU)</v>
      </c>
      <c r="B554" t="s">
        <v>147</v>
      </c>
      <c r="C554" t="s">
        <v>88</v>
      </c>
      <c r="D554" t="str">
        <f>CONCATENATE(A554,B554,C554)</f>
        <v>VŠMU (VSMU)ZN3Inštrumentalista</v>
      </c>
      <c r="E554" s="18">
        <v>0.25</v>
      </c>
      <c r="F554" s="18">
        <v>25</v>
      </c>
    </row>
    <row r="555">
      <c r="A555" s="9" t="str">
        <f>VLOOKUP(24805,$M$2:$N$42,2,FALSE)</f>
        <v>VŠMU (VSMU)</v>
      </c>
      <c r="B555" t="s">
        <v>147</v>
      </c>
      <c r="C555" t="s">
        <v>89</v>
      </c>
      <c r="D555" t="str">
        <f>CONCATENATE(A555,B555,C555)</f>
        <v>VŠMU (VSMU)ZN3Inštrumentalista - sólista</v>
      </c>
      <c r="E555" s="18">
        <v>9.66667</v>
      </c>
      <c r="F555" s="18">
        <v>11</v>
      </c>
    </row>
    <row r="556">
      <c r="A556" s="9" t="str">
        <f>VLOOKUP(24805,$M$2:$N$42,2,FALSE)</f>
        <v>VŠMU (VSMU)</v>
      </c>
      <c r="B556" t="s">
        <v>147</v>
      </c>
      <c r="C556" t="s">
        <v>171</v>
      </c>
      <c r="D556" t="str">
        <f>CONCATENATE(A556,B556,C556)</f>
        <v>VŠMU (VSMU)ZN3Spevák</v>
      </c>
      <c r="E556" s="18">
        <v>0.01</v>
      </c>
      <c r="F556" s="18">
        <v>1</v>
      </c>
    </row>
    <row r="557">
      <c r="A557" s="9" t="str">
        <f>VLOOKUP(24805,$M$2:$N$42,2,FALSE)</f>
        <v>VŠMU (VSMU)</v>
      </c>
      <c r="B557" t="s">
        <v>147</v>
      </c>
      <c r="C557" t="s">
        <v>114</v>
      </c>
      <c r="D557" t="str">
        <f>CONCATENATE(A557,B557,C557)</f>
        <v>VŠMU (VSMU)ZN3Spevák - sólista</v>
      </c>
      <c r="E557" s="18">
        <v>1.04285</v>
      </c>
      <c r="F557" s="18">
        <v>4</v>
      </c>
    </row>
    <row r="558">
      <c r="A558" s="9" t="str">
        <f>VLOOKUP(24805,$M$2:$N$42,2,FALSE)</f>
        <v>VŠMU (VSMU)</v>
      </c>
      <c r="B558" t="s">
        <v>147</v>
      </c>
      <c r="C558" t="s">
        <v>121</v>
      </c>
      <c r="D558" t="str">
        <f>CONCATENATE(A558,B558,C558)</f>
        <v>VŠMU (VSMU)ZN3Zbormajster</v>
      </c>
      <c r="E558" s="18">
        <v>1</v>
      </c>
      <c r="F558" s="18">
        <v>1</v>
      </c>
    </row>
    <row r="559">
      <c r="A559" s="9" t="str">
        <f>VLOOKUP(24806,$M$2:$N$42,2,FALSE)</f>
        <v>VŠVU (VŠVU)</v>
      </c>
      <c r="B559" t="s">
        <v>85</v>
      </c>
      <c r="C559" t="s">
        <v>127</v>
      </c>
      <c r="D559" t="str">
        <f>CONCATENATE(A559,B559,C559)</f>
        <v>VŠVU (VŠVU)EM1Autor 3D modelov</v>
      </c>
      <c r="E559" s="18">
        <v>1</v>
      </c>
      <c r="F559" s="18">
        <v>1</v>
      </c>
    </row>
    <row r="560">
      <c r="A560" s="9" t="str">
        <f>VLOOKUP(24806,$M$2:$N$42,2,FALSE)</f>
        <v>VŠVU (VŠVU)</v>
      </c>
      <c r="B560" t="s">
        <v>85</v>
      </c>
      <c r="C560" t="s">
        <v>101</v>
      </c>
      <c r="D560" t="str">
        <f>CONCATENATE(A560,B560,C560)</f>
        <v>VŠVU (VŠVU)EM1Dizajnér</v>
      </c>
      <c r="E560" s="18">
        <v>16.5</v>
      </c>
      <c r="F560" s="18">
        <v>17</v>
      </c>
    </row>
    <row r="561">
      <c r="A561" s="9" t="str">
        <f>VLOOKUP(24806,$M$2:$N$42,2,FALSE)</f>
        <v>VŠVU (VŠVU)</v>
      </c>
      <c r="B561" t="s">
        <v>85</v>
      </c>
      <c r="C561" t="s">
        <v>97</v>
      </c>
      <c r="D561" t="str">
        <f>CONCATENATE(A561,B561,C561)</f>
        <v>VŠVU (VŠVU)EM1Kurátor výstavy</v>
      </c>
      <c r="E561" s="18">
        <v>3</v>
      </c>
      <c r="F561" s="18">
        <v>4</v>
      </c>
    </row>
    <row r="562">
      <c r="A562" s="9" t="str">
        <f>VLOOKUP(24806,$M$2:$N$42,2,FALSE)</f>
        <v>VŠVU (VŠVU)</v>
      </c>
      <c r="B562" t="s">
        <v>85</v>
      </c>
      <c r="C562" t="s">
        <v>104</v>
      </c>
      <c r="D562" t="str">
        <f>CONCATENATE(A562,B562,C562)</f>
        <v>VŠVU (VŠVU)EM1Výtvarník</v>
      </c>
      <c r="E562" s="18">
        <v>9.25</v>
      </c>
      <c r="F562" s="18">
        <v>10</v>
      </c>
    </row>
    <row r="563">
      <c r="A563" s="9" t="str">
        <f>VLOOKUP(24806,$M$2:$N$42,2,FALSE)</f>
        <v>VŠVU (VŠVU)</v>
      </c>
      <c r="B563" t="s">
        <v>149</v>
      </c>
      <c r="C563" t="s">
        <v>127</v>
      </c>
      <c r="D563" t="str">
        <f>CONCATENATE(A563,B563,C563)</f>
        <v>VŠVU (VŠVU)EM2Autor 3D modelov</v>
      </c>
      <c r="E563" s="18">
        <v>1</v>
      </c>
      <c r="F563" s="18">
        <v>1</v>
      </c>
    </row>
    <row r="564">
      <c r="A564" s="9" t="str">
        <f>VLOOKUP(24806,$M$2:$N$42,2,FALSE)</f>
        <v>VŠVU (VŠVU)</v>
      </c>
      <c r="B564" t="s">
        <v>149</v>
      </c>
      <c r="C564" t="s">
        <v>101</v>
      </c>
      <c r="D564" t="str">
        <f>CONCATENATE(A564,B564,C564)</f>
        <v>VŠVU (VŠVU)EM2Dizajnér</v>
      </c>
      <c r="E564" s="18">
        <v>18</v>
      </c>
      <c r="F564" s="18">
        <v>19</v>
      </c>
    </row>
    <row r="565">
      <c r="A565" s="9" t="str">
        <f>VLOOKUP(24806,$M$2:$N$42,2,FALSE)</f>
        <v>VŠVU (VŠVU)</v>
      </c>
      <c r="B565" t="s">
        <v>149</v>
      </c>
      <c r="C565" t="s">
        <v>104</v>
      </c>
      <c r="D565" t="str">
        <f>CONCATENATE(A565,B565,C565)</f>
        <v>VŠVU (VŠVU)EM2Výtvarník</v>
      </c>
      <c r="E565" s="18">
        <v>17</v>
      </c>
      <c r="F565" s="18">
        <v>17</v>
      </c>
    </row>
    <row r="566">
      <c r="A566" s="9" t="str">
        <f>VLOOKUP(24806,$M$2:$N$42,2,FALSE)</f>
        <v>VŠVU (VŠVU)</v>
      </c>
      <c r="B566" t="s">
        <v>92</v>
      </c>
      <c r="C566" t="s">
        <v>101</v>
      </c>
      <c r="D566" t="str">
        <f>CONCATENATE(A566,B566,C566)</f>
        <v>VŠVU (VŠVU)EM3Dizajnér</v>
      </c>
      <c r="E566" s="18">
        <v>8</v>
      </c>
      <c r="F566" s="18">
        <v>8</v>
      </c>
    </row>
    <row r="567">
      <c r="A567" s="9" t="str">
        <f>VLOOKUP(24806,$M$2:$N$42,2,FALSE)</f>
        <v>VŠVU (VŠVU)</v>
      </c>
      <c r="B567" t="s">
        <v>92</v>
      </c>
      <c r="C567" t="s">
        <v>97</v>
      </c>
      <c r="D567" t="str">
        <f>CONCATENATE(A567,B567,C567)</f>
        <v>VŠVU (VŠVU)EM3Kurátor výstavy</v>
      </c>
      <c r="E567" s="18">
        <v>0.5</v>
      </c>
      <c r="F567" s="18">
        <v>1</v>
      </c>
    </row>
    <row r="568">
      <c r="A568" s="9" t="str">
        <f>VLOOKUP(24806,$M$2:$N$42,2,FALSE)</f>
        <v>VŠVU (VŠVU)</v>
      </c>
      <c r="B568" t="s">
        <v>92</v>
      </c>
      <c r="C568" t="s">
        <v>104</v>
      </c>
      <c r="D568" t="str">
        <f>CONCATENATE(A568,B568,C568)</f>
        <v>VŠVU (VŠVU)EM3Výtvarník</v>
      </c>
      <c r="E568" s="18">
        <v>4</v>
      </c>
      <c r="F568" s="18">
        <v>4</v>
      </c>
    </row>
    <row r="569">
      <c r="A569" s="9" t="str">
        <f>VLOOKUP(24806,$M$2:$N$42,2,FALSE)</f>
        <v>VŠVU (VŠVU)</v>
      </c>
      <c r="B569" t="s">
        <v>93</v>
      </c>
      <c r="C569" t="s">
        <v>148</v>
      </c>
      <c r="D569" t="str">
        <f>CONCATENATE(A569,B569,C569)</f>
        <v>VŠVU (VŠVU)EN1Architekt</v>
      </c>
      <c r="E569" s="18">
        <v>0.5</v>
      </c>
      <c r="F569" s="18">
        <v>1</v>
      </c>
    </row>
    <row r="570">
      <c r="A570" s="9" t="str">
        <f>VLOOKUP(24806,$M$2:$N$42,2,FALSE)</f>
        <v>VŠVU (VŠVU)</v>
      </c>
      <c r="B570" t="s">
        <v>93</v>
      </c>
      <c r="C570" t="s">
        <v>104</v>
      </c>
      <c r="D570" t="str">
        <f>CONCATENATE(A570,B570,C570)</f>
        <v>VŠVU (VŠVU)EN1Výtvarník</v>
      </c>
      <c r="E570" s="18">
        <v>3.45</v>
      </c>
      <c r="F570" s="18">
        <v>5</v>
      </c>
    </row>
    <row r="571">
      <c r="A571" s="9" t="str">
        <f>VLOOKUP(24806,$M$2:$N$42,2,FALSE)</f>
        <v>VŠVU (VŠVU)</v>
      </c>
      <c r="B571" t="s">
        <v>94</v>
      </c>
      <c r="C571" t="s">
        <v>97</v>
      </c>
      <c r="D571" t="str">
        <f>CONCATENATE(A571,B571,C571)</f>
        <v>VŠVU (VŠVU)EN2Kurátor výstavy</v>
      </c>
      <c r="E571" s="18">
        <v>0.5</v>
      </c>
      <c r="F571" s="18">
        <v>1</v>
      </c>
    </row>
    <row r="572">
      <c r="A572" s="9" t="str">
        <f>VLOOKUP(24806,$M$2:$N$42,2,FALSE)</f>
        <v>VŠVU (VŠVU)</v>
      </c>
      <c r="B572" t="s">
        <v>94</v>
      </c>
      <c r="C572" t="s">
        <v>119</v>
      </c>
      <c r="D572" t="str">
        <f>CONCATENATE(A572,B572,C572)</f>
        <v>VŠVU (VŠVU)EN2Reštaurátor</v>
      </c>
      <c r="E572" s="18">
        <v>3</v>
      </c>
      <c r="F572" s="18">
        <v>3</v>
      </c>
    </row>
    <row r="573">
      <c r="A573" s="9" t="str">
        <f>VLOOKUP(24806,$M$2:$N$42,2,FALSE)</f>
        <v>VŠVU (VŠVU)</v>
      </c>
      <c r="B573" t="s">
        <v>94</v>
      </c>
      <c r="C573" t="s">
        <v>104</v>
      </c>
      <c r="D573" t="str">
        <f>CONCATENATE(A573,B573,C573)</f>
        <v>VŠVU (VŠVU)EN2Výtvarník</v>
      </c>
      <c r="E573" s="18">
        <v>0.5</v>
      </c>
      <c r="F573" s="18">
        <v>1</v>
      </c>
    </row>
    <row r="574">
      <c r="A574" s="9" t="str">
        <f>VLOOKUP(24806,$M$2:$N$42,2,FALSE)</f>
        <v>VŠVU (VŠVU)</v>
      </c>
      <c r="B574" t="s">
        <v>95</v>
      </c>
      <c r="C574" t="s">
        <v>101</v>
      </c>
      <c r="D574" t="str">
        <f>CONCATENATE(A574,B574,C574)</f>
        <v>VŠVU (VŠVU)EN3Dizajnér</v>
      </c>
      <c r="E574" s="18">
        <v>1</v>
      </c>
      <c r="F574" s="18">
        <v>1</v>
      </c>
    </row>
    <row r="575">
      <c r="A575" s="9" t="str">
        <f>VLOOKUP(24806,$M$2:$N$42,2,FALSE)</f>
        <v>VŠVU (VŠVU)</v>
      </c>
      <c r="B575" t="s">
        <v>95</v>
      </c>
      <c r="C575" t="s">
        <v>104</v>
      </c>
      <c r="D575" t="str">
        <f>CONCATENATE(A575,B575,C575)</f>
        <v>VŠVU (VŠVU)EN3Výtvarník</v>
      </c>
      <c r="E575" s="18">
        <v>1.5</v>
      </c>
      <c r="F575" s="18">
        <v>2</v>
      </c>
    </row>
    <row r="576">
      <c r="A576" s="9" t="str">
        <f>VLOOKUP(24806,$M$2:$N$42,2,FALSE)</f>
        <v>VŠVU (VŠVU)</v>
      </c>
      <c r="B576" t="s">
        <v>7</v>
      </c>
      <c r="C576" t="s">
        <v>101</v>
      </c>
      <c r="D576" t="str">
        <f>CONCATENATE(A576,B576,C576)</f>
        <v>VŠVU (VŠVU)IDizajnér</v>
      </c>
      <c r="E576" s="18">
        <v>1</v>
      </c>
      <c r="F576" s="18">
        <v>1</v>
      </c>
    </row>
    <row r="577">
      <c r="A577" s="9" t="str">
        <f>VLOOKUP(24806,$M$2:$N$42,2,FALSE)</f>
        <v>VŠVU (VŠVU)</v>
      </c>
      <c r="B577" t="s">
        <v>7</v>
      </c>
      <c r="C577" t="s">
        <v>119</v>
      </c>
      <c r="D577" t="str">
        <f>CONCATENATE(A577,B577,C577)</f>
        <v>VŠVU (VŠVU)IReštaurátor</v>
      </c>
      <c r="E577" s="18">
        <v>1.95</v>
      </c>
      <c r="F577" s="18">
        <v>3</v>
      </c>
    </row>
    <row r="578">
      <c r="A578" s="9" t="str">
        <f>VLOOKUP(24806,$M$2:$N$42,2,FALSE)</f>
        <v>VŠVU (VŠVU)</v>
      </c>
      <c r="B578" t="s">
        <v>7</v>
      </c>
      <c r="C578" t="s">
        <v>104</v>
      </c>
      <c r="D578" t="str">
        <f>CONCATENATE(A578,B578,C578)</f>
        <v>VŠVU (VŠVU)IVýtvarník</v>
      </c>
      <c r="E578" s="18">
        <v>4</v>
      </c>
      <c r="F578" s="18">
        <v>4</v>
      </c>
    </row>
    <row r="579">
      <c r="A579" s="9" t="str">
        <f>VLOOKUP(24806,$M$2:$N$42,2,FALSE)</f>
        <v>VŠVU (VŠVU)</v>
      </c>
      <c r="B579" t="s">
        <v>98</v>
      </c>
      <c r="C579" t="s">
        <v>148</v>
      </c>
      <c r="D579" t="str">
        <f>CONCATENATE(A579,B579,C579)</f>
        <v>VŠVU (VŠVU)SM1Architekt</v>
      </c>
      <c r="E579" s="18">
        <v>3.25</v>
      </c>
      <c r="F579" s="18">
        <v>4</v>
      </c>
    </row>
    <row r="580">
      <c r="A580" s="9" t="str">
        <f>VLOOKUP(24806,$M$2:$N$42,2,FALSE)</f>
        <v>VŠVU (VŠVU)</v>
      </c>
      <c r="B580" t="s">
        <v>98</v>
      </c>
      <c r="C580" t="s">
        <v>101</v>
      </c>
      <c r="D580" t="str">
        <f>CONCATENATE(A580,B580,C580)</f>
        <v>VŠVU (VŠVU)SM1Dizajnér</v>
      </c>
      <c r="E580" s="18">
        <v>15</v>
      </c>
      <c r="F580" s="18">
        <v>15</v>
      </c>
    </row>
    <row r="581">
      <c r="A581" s="9" t="str">
        <f>VLOOKUP(24806,$M$2:$N$42,2,FALSE)</f>
        <v>VŠVU (VŠVU)</v>
      </c>
      <c r="B581" t="s">
        <v>98</v>
      </c>
      <c r="C581" t="s">
        <v>97</v>
      </c>
      <c r="D581" t="str">
        <f>CONCATENATE(A581,B581,C581)</f>
        <v>VŠVU (VŠVU)SM1Kurátor výstavy</v>
      </c>
      <c r="E581" s="18">
        <v>3.08334</v>
      </c>
      <c r="F581" s="18">
        <v>5</v>
      </c>
    </row>
    <row r="582">
      <c r="A582" s="9" t="str">
        <f>VLOOKUP(24806,$M$2:$N$42,2,FALSE)</f>
        <v>VŠVU (VŠVU)</v>
      </c>
      <c r="B582" t="s">
        <v>98</v>
      </c>
      <c r="C582" t="s">
        <v>104</v>
      </c>
      <c r="D582" t="str">
        <f>CONCATENATE(A582,B582,C582)</f>
        <v>VŠVU (VŠVU)SM1Výtvarník</v>
      </c>
      <c r="E582" s="18">
        <v>58.8</v>
      </c>
      <c r="F582" s="18">
        <v>61</v>
      </c>
    </row>
    <row r="583">
      <c r="A583" s="9" t="str">
        <f>VLOOKUP(24806,$M$2:$N$42,2,FALSE)</f>
        <v>VŠVU (VŠVU)</v>
      </c>
      <c r="B583" t="s">
        <v>103</v>
      </c>
      <c r="C583" t="s">
        <v>148</v>
      </c>
      <c r="D583" t="str">
        <f>CONCATENATE(A583,B583,C583)</f>
        <v>VŠVU (VŠVU)SM2Architekt</v>
      </c>
      <c r="E583" s="18">
        <v>0.15</v>
      </c>
      <c r="F583" s="18">
        <v>1</v>
      </c>
    </row>
    <row r="584">
      <c r="A584" s="9" t="str">
        <f>VLOOKUP(24806,$M$2:$N$42,2,FALSE)</f>
        <v>VŠVU (VŠVU)</v>
      </c>
      <c r="B584" t="s">
        <v>103</v>
      </c>
      <c r="C584" t="s">
        <v>152</v>
      </c>
      <c r="D584" t="str">
        <f>CONCATENATE(A584,B584,C584)</f>
        <v>VŠVU (VŠVU)SM2Autor svetelného dizajnu</v>
      </c>
      <c r="E584" s="18">
        <v>2</v>
      </c>
      <c r="F584" s="18">
        <v>2</v>
      </c>
    </row>
    <row r="585">
      <c r="A585" s="9" t="str">
        <f>VLOOKUP(24806,$M$2:$N$42,2,FALSE)</f>
        <v>VŠVU (VŠVU)</v>
      </c>
      <c r="B585" t="s">
        <v>103</v>
      </c>
      <c r="C585" t="s">
        <v>101</v>
      </c>
      <c r="D585" t="str">
        <f>CONCATENATE(A585,B585,C585)</f>
        <v>VŠVU (VŠVU)SM2Dizajnér</v>
      </c>
      <c r="E585" s="18">
        <v>19.4</v>
      </c>
      <c r="F585" s="18">
        <v>20</v>
      </c>
    </row>
    <row r="586">
      <c r="A586" s="9" t="str">
        <f>VLOOKUP(24806,$M$2:$N$42,2,FALSE)</f>
        <v>VŠVU (VŠVU)</v>
      </c>
      <c r="B586" t="s">
        <v>103</v>
      </c>
      <c r="C586" t="s">
        <v>97</v>
      </c>
      <c r="D586" t="str">
        <f>CONCATENATE(A586,B586,C586)</f>
        <v>VŠVU (VŠVU)SM2Kurátor výstavy</v>
      </c>
      <c r="E586" s="18">
        <v>4</v>
      </c>
      <c r="F586" s="18">
        <v>4</v>
      </c>
    </row>
    <row r="587">
      <c r="A587" s="9" t="str">
        <f>VLOOKUP(24806,$M$2:$N$42,2,FALSE)</f>
        <v>VŠVU (VŠVU)</v>
      </c>
      <c r="B587" t="s">
        <v>103</v>
      </c>
      <c r="C587" t="s">
        <v>104</v>
      </c>
      <c r="D587" t="str">
        <f>CONCATENATE(A587,B587,C587)</f>
        <v>VŠVU (VŠVU)SM2Výtvarník</v>
      </c>
      <c r="E587" s="18">
        <v>65.5</v>
      </c>
      <c r="F587" s="18">
        <v>67</v>
      </c>
    </row>
    <row r="588">
      <c r="A588" s="9" t="str">
        <f>VLOOKUP(24806,$M$2:$N$42,2,FALSE)</f>
        <v>VŠVU (VŠVU)</v>
      </c>
      <c r="B588" t="s">
        <v>105</v>
      </c>
      <c r="C588" t="s">
        <v>101</v>
      </c>
      <c r="D588" t="str">
        <f>CONCATENATE(A588,B588,C588)</f>
        <v>VŠVU (VŠVU)SM3Dizajnér</v>
      </c>
      <c r="E588" s="18">
        <v>17.13</v>
      </c>
      <c r="F588" s="18">
        <v>22</v>
      </c>
    </row>
    <row r="589">
      <c r="A589" s="9" t="str">
        <f>VLOOKUP(24806,$M$2:$N$42,2,FALSE)</f>
        <v>VŠVU (VŠVU)</v>
      </c>
      <c r="B589" t="s">
        <v>105</v>
      </c>
      <c r="C589" t="s">
        <v>97</v>
      </c>
      <c r="D589" t="str">
        <f>CONCATENATE(A589,B589,C589)</f>
        <v>VŠVU (VŠVU)SM3Kurátor výstavy</v>
      </c>
      <c r="E589" s="18">
        <v>1.05</v>
      </c>
      <c r="F589" s="18">
        <v>3</v>
      </c>
    </row>
    <row r="590">
      <c r="A590" s="9" t="str">
        <f>VLOOKUP(24806,$M$2:$N$42,2,FALSE)</f>
        <v>VŠVU (VŠVU)</v>
      </c>
      <c r="B590" t="s">
        <v>105</v>
      </c>
      <c r="C590" t="s">
        <v>104</v>
      </c>
      <c r="D590" t="str">
        <f>CONCATENATE(A590,B590,C590)</f>
        <v>VŠVU (VŠVU)SM3Výtvarník</v>
      </c>
      <c r="E590" s="18">
        <v>49.5</v>
      </c>
      <c r="F590" s="18">
        <v>57</v>
      </c>
    </row>
    <row r="591">
      <c r="A591" s="9" t="str">
        <f>VLOOKUP(24806,$M$2:$N$42,2,FALSE)</f>
        <v>VŠVU (VŠVU)</v>
      </c>
      <c r="B591" t="s">
        <v>106</v>
      </c>
      <c r="C591" t="s">
        <v>148</v>
      </c>
      <c r="D591" t="str">
        <f>CONCATENATE(A591,B591,C591)</f>
        <v>VŠVU (VŠVU)SN1Architekt</v>
      </c>
      <c r="E591" s="18">
        <v>0.9</v>
      </c>
      <c r="F591" s="18">
        <v>2</v>
      </c>
    </row>
    <row r="592">
      <c r="A592" s="9" t="str">
        <f>VLOOKUP(24806,$M$2:$N$42,2,FALSE)</f>
        <v>VŠVU (VŠVU)</v>
      </c>
      <c r="B592" t="s">
        <v>106</v>
      </c>
      <c r="C592" t="s">
        <v>101</v>
      </c>
      <c r="D592" t="str">
        <f>CONCATENATE(A592,B592,C592)</f>
        <v>VŠVU (VŠVU)SN1Dizajnér</v>
      </c>
      <c r="E592" s="18">
        <v>36.52</v>
      </c>
      <c r="F592" s="18">
        <v>39</v>
      </c>
    </row>
    <row r="593">
      <c r="A593" s="9" t="str">
        <f>VLOOKUP(24806,$M$2:$N$42,2,FALSE)</f>
        <v>VŠVU (VŠVU)</v>
      </c>
      <c r="B593" t="s">
        <v>106</v>
      </c>
      <c r="C593" t="s">
        <v>97</v>
      </c>
      <c r="D593" t="str">
        <f>CONCATENATE(A593,B593,C593)</f>
        <v>VŠVU (VŠVU)SN1Kurátor výstavy</v>
      </c>
      <c r="E593" s="18">
        <v>2.25</v>
      </c>
      <c r="F593" s="18">
        <v>3</v>
      </c>
    </row>
    <row r="594">
      <c r="A594" s="9" t="str">
        <f>VLOOKUP(24806,$M$2:$N$42,2,FALSE)</f>
        <v>VŠVU (VŠVU)</v>
      </c>
      <c r="B594" t="s">
        <v>106</v>
      </c>
      <c r="C594" t="s">
        <v>104</v>
      </c>
      <c r="D594" t="str">
        <f>CONCATENATE(A594,B594,C594)</f>
        <v>VŠVU (VŠVU)SN1Výtvarník</v>
      </c>
      <c r="E594" s="18">
        <v>83.38334</v>
      </c>
      <c r="F594" s="18">
        <v>87</v>
      </c>
    </row>
    <row r="595">
      <c r="A595" s="9" t="str">
        <f>VLOOKUP(24806,$M$2:$N$42,2,FALSE)</f>
        <v>VŠVU (VŠVU)</v>
      </c>
      <c r="B595" t="s">
        <v>108</v>
      </c>
      <c r="C595" t="s">
        <v>148</v>
      </c>
      <c r="D595" t="str">
        <f>CONCATENATE(A595,B595,C595)</f>
        <v>VŠVU (VŠVU)SN2Architekt</v>
      </c>
      <c r="E595" s="18">
        <v>1.94</v>
      </c>
      <c r="F595" s="18">
        <v>2</v>
      </c>
    </row>
    <row r="596">
      <c r="A596" s="9" t="str">
        <f>VLOOKUP(24806,$M$2:$N$42,2,FALSE)</f>
        <v>VŠVU (VŠVU)</v>
      </c>
      <c r="B596" t="s">
        <v>108</v>
      </c>
      <c r="C596" t="s">
        <v>101</v>
      </c>
      <c r="D596" t="str">
        <f>CONCATENATE(A596,B596,C596)</f>
        <v>VŠVU (VŠVU)SN2Dizajnér</v>
      </c>
      <c r="E596" s="18">
        <v>30.7</v>
      </c>
      <c r="F596" s="18">
        <v>33</v>
      </c>
    </row>
    <row r="597">
      <c r="A597" s="9" t="str">
        <f>VLOOKUP(24806,$M$2:$N$42,2,FALSE)</f>
        <v>VŠVU (VŠVU)</v>
      </c>
      <c r="B597" t="s">
        <v>108</v>
      </c>
      <c r="C597" t="s">
        <v>97</v>
      </c>
      <c r="D597" t="str">
        <f>CONCATENATE(A597,B597,C597)</f>
        <v>VŠVU (VŠVU)SN2Kurátor výstavy</v>
      </c>
      <c r="E597" s="18">
        <v>3</v>
      </c>
      <c r="F597" s="18">
        <v>3</v>
      </c>
    </row>
    <row r="598">
      <c r="A598" s="9" t="str">
        <f>VLOOKUP(24806,$M$2:$N$42,2,FALSE)</f>
        <v>VŠVU (VŠVU)</v>
      </c>
      <c r="B598" t="s">
        <v>108</v>
      </c>
      <c r="C598" t="s">
        <v>104</v>
      </c>
      <c r="D598" t="str">
        <f>CONCATENATE(A598,B598,C598)</f>
        <v>VŠVU (VŠVU)SN2Výtvarník</v>
      </c>
      <c r="E598" s="18">
        <v>29</v>
      </c>
      <c r="F598" s="18">
        <v>31</v>
      </c>
    </row>
    <row r="599">
      <c r="A599" s="9" t="str">
        <f>VLOOKUP(24806,$M$2:$N$42,2,FALSE)</f>
        <v>VŠVU (VŠVU)</v>
      </c>
      <c r="B599" t="s">
        <v>109</v>
      </c>
      <c r="C599" t="s">
        <v>148</v>
      </c>
      <c r="D599" t="str">
        <f>CONCATENATE(A599,B599,C599)</f>
        <v>VŠVU (VŠVU)SN3Architekt</v>
      </c>
      <c r="E599" s="18">
        <v>0.48</v>
      </c>
      <c r="F599" s="18">
        <v>1</v>
      </c>
    </row>
    <row r="600">
      <c r="A600" s="9" t="str">
        <f>VLOOKUP(24806,$M$2:$N$42,2,FALSE)</f>
        <v>VŠVU (VŠVU)</v>
      </c>
      <c r="B600" t="s">
        <v>109</v>
      </c>
      <c r="C600" t="s">
        <v>101</v>
      </c>
      <c r="D600" t="str">
        <f>CONCATENATE(A600,B600,C600)</f>
        <v>VŠVU (VŠVU)SN3Dizajnér</v>
      </c>
      <c r="E600" s="18">
        <v>38.04</v>
      </c>
      <c r="F600" s="18">
        <v>40</v>
      </c>
    </row>
    <row r="601">
      <c r="A601" s="9" t="str">
        <f>VLOOKUP(24806,$M$2:$N$42,2,FALSE)</f>
        <v>VŠVU (VŠVU)</v>
      </c>
      <c r="B601" t="s">
        <v>109</v>
      </c>
      <c r="C601" t="s">
        <v>97</v>
      </c>
      <c r="D601" t="str">
        <f>CONCATENATE(A601,B601,C601)</f>
        <v>VŠVU (VŠVU)SN3Kurátor výstavy</v>
      </c>
      <c r="E601" s="18">
        <v>12</v>
      </c>
      <c r="F601" s="18">
        <v>12</v>
      </c>
    </row>
    <row r="602">
      <c r="A602" s="9" t="str">
        <f>VLOOKUP(24806,$M$2:$N$42,2,FALSE)</f>
        <v>VŠVU (VŠVU)</v>
      </c>
      <c r="B602" t="s">
        <v>109</v>
      </c>
      <c r="C602" t="s">
        <v>104</v>
      </c>
      <c r="D602" t="str">
        <f>CONCATENATE(A602,B602,C602)</f>
        <v>VŠVU (VŠVU)SN3Výtvarník</v>
      </c>
      <c r="E602" s="18">
        <v>88</v>
      </c>
      <c r="F602" s="18">
        <v>90</v>
      </c>
    </row>
    <row r="603">
      <c r="A603" s="9" t="str">
        <f>VLOOKUP(24806,$M$2:$N$42,2,FALSE)</f>
        <v>VŠVU (VŠVU)</v>
      </c>
      <c r="B603" t="s">
        <v>110</v>
      </c>
      <c r="C603" t="s">
        <v>148</v>
      </c>
      <c r="D603" t="str">
        <f>CONCATENATE(A603,B603,C603)</f>
        <v>VŠVU (VŠVU)SR1Architekt</v>
      </c>
      <c r="E603" s="18">
        <v>1.5</v>
      </c>
      <c r="F603" s="18">
        <v>2</v>
      </c>
    </row>
    <row r="604">
      <c r="A604" s="9" t="str">
        <f>VLOOKUP(24806,$M$2:$N$42,2,FALSE)</f>
        <v>VŠVU (VŠVU)</v>
      </c>
      <c r="B604" t="s">
        <v>110</v>
      </c>
      <c r="C604" t="s">
        <v>101</v>
      </c>
      <c r="D604" t="str">
        <f>CONCATENATE(A604,B604,C604)</f>
        <v>VŠVU (VŠVU)SR1Dizajnér</v>
      </c>
      <c r="E604" s="18">
        <v>2.4</v>
      </c>
      <c r="F604" s="18">
        <v>4</v>
      </c>
    </row>
    <row r="605">
      <c r="A605" s="9" t="str">
        <f>VLOOKUP(24806,$M$2:$N$42,2,FALSE)</f>
        <v>VŠVU (VŠVU)</v>
      </c>
      <c r="B605" t="s">
        <v>110</v>
      </c>
      <c r="C605" t="s">
        <v>97</v>
      </c>
      <c r="D605" t="str">
        <f>CONCATENATE(A605,B605,C605)</f>
        <v>VŠVU (VŠVU)SR1Kurátor výstavy</v>
      </c>
      <c r="E605" s="18">
        <v>1</v>
      </c>
      <c r="F605" s="18">
        <v>1</v>
      </c>
    </row>
    <row r="606">
      <c r="A606" s="9" t="str">
        <f>VLOOKUP(24806,$M$2:$N$42,2,FALSE)</f>
        <v>VŠVU (VŠVU)</v>
      </c>
      <c r="B606" t="s">
        <v>110</v>
      </c>
      <c r="C606" t="s">
        <v>104</v>
      </c>
      <c r="D606" t="str">
        <f>CONCATENATE(A606,B606,C606)</f>
        <v>VŠVU (VŠVU)SR1Výtvarník</v>
      </c>
      <c r="E606" s="18">
        <v>12.6667</v>
      </c>
      <c r="F606" s="18">
        <v>16</v>
      </c>
    </row>
    <row r="607">
      <c r="A607" s="9" t="str">
        <f>VLOOKUP(24806,$M$2:$N$42,2,FALSE)</f>
        <v>VŠVU (VŠVU)</v>
      </c>
      <c r="B607" t="s">
        <v>111</v>
      </c>
      <c r="C607" t="s">
        <v>148</v>
      </c>
      <c r="D607" t="str">
        <f>CONCATENATE(A607,B607,C607)</f>
        <v>VŠVU (VŠVU)SR2Architekt</v>
      </c>
      <c r="E607" s="18">
        <v>1.5</v>
      </c>
      <c r="F607" s="18">
        <v>2</v>
      </c>
    </row>
    <row r="608">
      <c r="A608" s="9" t="str">
        <f>VLOOKUP(24806,$M$2:$N$42,2,FALSE)</f>
        <v>VŠVU (VŠVU)</v>
      </c>
      <c r="B608" t="s">
        <v>111</v>
      </c>
      <c r="C608" t="s">
        <v>87</v>
      </c>
      <c r="D608" t="str">
        <f>CONCATENATE(A608,B608,C608)</f>
        <v>VŠVU (VŠVU)SR2Dramaturg</v>
      </c>
      <c r="E608" s="18">
        <v>0.5</v>
      </c>
      <c r="F608" s="18">
        <v>1</v>
      </c>
    </row>
    <row r="609">
      <c r="A609" s="9" t="str">
        <f>VLOOKUP(24806,$M$2:$N$42,2,FALSE)</f>
        <v>VŠVU (VŠVU)</v>
      </c>
      <c r="B609" t="s">
        <v>111</v>
      </c>
      <c r="C609" t="s">
        <v>97</v>
      </c>
      <c r="D609" t="str">
        <f>CONCATENATE(A609,B609,C609)</f>
        <v>VŠVU (VŠVU)SR2Kurátor výstavy</v>
      </c>
      <c r="E609" s="18">
        <v>3.7</v>
      </c>
      <c r="F609" s="18">
        <v>4</v>
      </c>
    </row>
    <row r="610">
      <c r="A610" s="9" t="str">
        <f>VLOOKUP(24806,$M$2:$N$42,2,FALSE)</f>
        <v>VŠVU (VŠVU)</v>
      </c>
      <c r="B610" t="s">
        <v>111</v>
      </c>
      <c r="C610" t="s">
        <v>157</v>
      </c>
      <c r="D610" t="str">
        <f>CONCATENATE(A610,B610,C610)</f>
        <v>VŠVU (VŠVU)SR2Scénograf</v>
      </c>
      <c r="E610" s="18">
        <v>0.5</v>
      </c>
      <c r="F610" s="18">
        <v>1</v>
      </c>
    </row>
    <row r="611">
      <c r="A611" s="9" t="str">
        <f>VLOOKUP(24806,$M$2:$N$42,2,FALSE)</f>
        <v>VŠVU (VŠVU)</v>
      </c>
      <c r="B611" t="s">
        <v>111</v>
      </c>
      <c r="C611" t="s">
        <v>104</v>
      </c>
      <c r="D611" t="str">
        <f>CONCATENATE(A611,B611,C611)</f>
        <v>VŠVU (VŠVU)SR2Výtvarník</v>
      </c>
      <c r="E611" s="18">
        <v>18.5</v>
      </c>
      <c r="F611" s="18">
        <v>20</v>
      </c>
    </row>
    <row r="612">
      <c r="A612" s="9" t="str">
        <f>VLOOKUP(24806,$M$2:$N$42,2,FALSE)</f>
        <v>VŠVU (VŠVU)</v>
      </c>
      <c r="B612" t="s">
        <v>112</v>
      </c>
      <c r="C612" t="s">
        <v>148</v>
      </c>
      <c r="D612" t="str">
        <f>CONCATENATE(A612,B612,C612)</f>
        <v>VŠVU (VŠVU)SR3Architekt</v>
      </c>
      <c r="E612" s="18">
        <v>1</v>
      </c>
      <c r="F612" s="18">
        <v>1</v>
      </c>
    </row>
    <row r="613">
      <c r="A613" s="9" t="str">
        <f>VLOOKUP(24806,$M$2:$N$42,2,FALSE)</f>
        <v>VŠVU (VŠVU)</v>
      </c>
      <c r="B613" t="s">
        <v>112</v>
      </c>
      <c r="C613" t="s">
        <v>101</v>
      </c>
      <c r="D613" t="str">
        <f>CONCATENATE(A613,B613,C613)</f>
        <v>VŠVU (VŠVU)SR3Dizajnér</v>
      </c>
      <c r="E613" s="18">
        <v>57.49</v>
      </c>
      <c r="F613" s="18">
        <v>58</v>
      </c>
    </row>
    <row r="614">
      <c r="A614" s="9" t="str">
        <f>VLOOKUP(24806,$M$2:$N$42,2,FALSE)</f>
        <v>VŠVU (VŠVU)</v>
      </c>
      <c r="B614" t="s">
        <v>112</v>
      </c>
      <c r="C614" t="s">
        <v>97</v>
      </c>
      <c r="D614" t="str">
        <f>CONCATENATE(A614,B614,C614)</f>
        <v>VŠVU (VŠVU)SR3Kurátor výstavy</v>
      </c>
      <c r="E614" s="18">
        <v>3</v>
      </c>
      <c r="F614" s="18">
        <v>3</v>
      </c>
    </row>
    <row r="615">
      <c r="A615" s="9" t="str">
        <f>VLOOKUP(24806,$M$2:$N$42,2,FALSE)</f>
        <v>VŠVU (VŠVU)</v>
      </c>
      <c r="B615" t="s">
        <v>112</v>
      </c>
      <c r="C615" t="s">
        <v>104</v>
      </c>
      <c r="D615" t="str">
        <f>CONCATENATE(A615,B615,C615)</f>
        <v>VŠVU (VŠVU)SR3Výtvarník</v>
      </c>
      <c r="E615" s="18">
        <v>17</v>
      </c>
      <c r="F615" s="18">
        <v>17</v>
      </c>
    </row>
    <row r="616">
      <c r="A616" s="9" t="str">
        <f>VLOOKUP(24806,$M$2:$N$42,2,FALSE)</f>
        <v>VŠVU (VŠVU)</v>
      </c>
      <c r="B616" t="s">
        <v>123</v>
      </c>
      <c r="C616" t="s">
        <v>104</v>
      </c>
      <c r="D616" t="str">
        <f>CONCATENATE(A616,B616,C616)</f>
        <v>VŠVU (VŠVU)ZM1Výtvarník</v>
      </c>
      <c r="E616" s="18">
        <v>2.84</v>
      </c>
      <c r="F616" s="18">
        <v>4</v>
      </c>
    </row>
    <row r="617">
      <c r="A617" s="9" t="str">
        <f>VLOOKUP(24806,$M$2:$N$42,2,FALSE)</f>
        <v>VŠVU (VŠVU)</v>
      </c>
      <c r="B617" t="s">
        <v>116</v>
      </c>
      <c r="C617" t="s">
        <v>104</v>
      </c>
      <c r="D617" t="str">
        <f>CONCATENATE(A617,B617,C617)</f>
        <v>VŠVU (VŠVU)ZM3Výtvarník</v>
      </c>
      <c r="E617" s="18">
        <v>1</v>
      </c>
      <c r="F617" s="18">
        <v>1</v>
      </c>
    </row>
    <row r="618">
      <c r="A618" s="9" t="str">
        <f>VLOOKUP(24806,$M$2:$N$42,2,FALSE)</f>
        <v>VŠVU (VŠVU)</v>
      </c>
      <c r="B618" t="s">
        <v>117</v>
      </c>
      <c r="C618" t="s">
        <v>148</v>
      </c>
      <c r="D618" t="str">
        <f>CONCATENATE(A618,B618,C618)</f>
        <v>VŠVU (VŠVU)ZN1Architekt</v>
      </c>
      <c r="E618" s="18">
        <v>0.35</v>
      </c>
      <c r="F618" s="18">
        <v>2</v>
      </c>
    </row>
    <row r="619">
      <c r="A619" s="9" t="str">
        <f>VLOOKUP(24806,$M$2:$N$42,2,FALSE)</f>
        <v>VŠVU (VŠVU)</v>
      </c>
      <c r="B619" t="s">
        <v>117</v>
      </c>
      <c r="C619" t="s">
        <v>97</v>
      </c>
      <c r="D619" t="str">
        <f>CONCATENATE(A619,B619,C619)</f>
        <v>VŠVU (VŠVU)ZN1Kurátor výstavy</v>
      </c>
      <c r="E619" s="18">
        <v>1</v>
      </c>
      <c r="F619" s="18">
        <v>1</v>
      </c>
    </row>
    <row r="620">
      <c r="A620" s="9" t="str">
        <f>VLOOKUP(24806,$M$2:$N$42,2,FALSE)</f>
        <v>VŠVU (VŠVU)</v>
      </c>
      <c r="B620" t="s">
        <v>117</v>
      </c>
      <c r="C620" t="s">
        <v>119</v>
      </c>
      <c r="D620" t="str">
        <f>CONCATENATE(A620,B620,C620)</f>
        <v>VŠVU (VŠVU)ZN1Reštaurátor</v>
      </c>
      <c r="E620" s="18">
        <v>0.5</v>
      </c>
      <c r="F620" s="18">
        <v>1</v>
      </c>
    </row>
    <row r="621">
      <c r="A621" s="9" t="str">
        <f>VLOOKUP(24806,$M$2:$N$42,2,FALSE)</f>
        <v>VŠVU (VŠVU)</v>
      </c>
      <c r="B621" t="s">
        <v>117</v>
      </c>
      <c r="C621" t="s">
        <v>104</v>
      </c>
      <c r="D621" t="str">
        <f>CONCATENATE(A621,B621,C621)</f>
        <v>VŠVU (VŠVU)ZN1Výtvarník</v>
      </c>
      <c r="E621" s="18">
        <v>2</v>
      </c>
      <c r="F621" s="18">
        <v>2</v>
      </c>
    </row>
    <row r="622">
      <c r="A622" s="9" t="str">
        <f>VLOOKUP(24806,$M$2:$N$42,2,FALSE)</f>
        <v>VŠVU (VŠVU)</v>
      </c>
      <c r="B622" t="s">
        <v>118</v>
      </c>
      <c r="C622" t="s">
        <v>148</v>
      </c>
      <c r="D622" t="str">
        <f>CONCATENATE(A622,B622,C622)</f>
        <v>VŠVU (VŠVU)ZN2Architekt</v>
      </c>
      <c r="E622" s="18">
        <v>0.25</v>
      </c>
      <c r="F622" s="18">
        <v>1</v>
      </c>
    </row>
    <row r="623">
      <c r="A623" s="9" t="str">
        <f>VLOOKUP(24806,$M$2:$N$42,2,FALSE)</f>
        <v>VŠVU (VŠVU)</v>
      </c>
      <c r="B623" t="s">
        <v>118</v>
      </c>
      <c r="C623" t="s">
        <v>101</v>
      </c>
      <c r="D623" t="str">
        <f>CONCATENATE(A623,B623,C623)</f>
        <v>VŠVU (VŠVU)ZN2Dizajnér</v>
      </c>
      <c r="E623" s="18">
        <v>0.5</v>
      </c>
      <c r="F623" s="18">
        <v>1</v>
      </c>
    </row>
    <row r="624">
      <c r="A624" s="9" t="str">
        <f>VLOOKUP(24806,$M$2:$N$42,2,FALSE)</f>
        <v>VŠVU (VŠVU)</v>
      </c>
      <c r="B624" t="s">
        <v>118</v>
      </c>
      <c r="C624" t="s">
        <v>97</v>
      </c>
      <c r="D624" t="str">
        <f>CONCATENATE(A624,B624,C624)</f>
        <v>VŠVU (VŠVU)ZN2Kurátor výstavy</v>
      </c>
      <c r="E624" s="18">
        <v>1</v>
      </c>
      <c r="F624" s="18">
        <v>1</v>
      </c>
    </row>
    <row r="625">
      <c r="A625" s="9" t="str">
        <f>VLOOKUP(24806,$M$2:$N$42,2,FALSE)</f>
        <v>VŠVU (VŠVU)</v>
      </c>
      <c r="B625" t="s">
        <v>118</v>
      </c>
      <c r="C625" t="s">
        <v>119</v>
      </c>
      <c r="D625" t="str">
        <f>CONCATENATE(A625,B625,C625)</f>
        <v>VŠVU (VŠVU)ZN2Reštaurátor</v>
      </c>
      <c r="E625" s="18">
        <v>0.97</v>
      </c>
      <c r="F625" s="18">
        <v>2</v>
      </c>
    </row>
    <row r="626">
      <c r="A626" s="9" t="str">
        <f>VLOOKUP(24806,$M$2:$N$42,2,FALSE)</f>
        <v>VŠVU (VŠVU)</v>
      </c>
      <c r="B626" t="s">
        <v>118</v>
      </c>
      <c r="C626" t="s">
        <v>104</v>
      </c>
      <c r="D626" t="str">
        <f>CONCATENATE(A626,B626,C626)</f>
        <v>VŠVU (VŠVU)ZN2Výtvarník</v>
      </c>
      <c r="E626" s="18">
        <v>1</v>
      </c>
      <c r="F626" s="18">
        <v>1</v>
      </c>
    </row>
    <row r="627">
      <c r="A627" s="9" t="str">
        <f>VLOOKUP(24806,$M$2:$N$42,2,FALSE)</f>
        <v>VŠVU (VŠVU)</v>
      </c>
      <c r="B627" t="s">
        <v>147</v>
      </c>
      <c r="C627" t="s">
        <v>101</v>
      </c>
      <c r="D627" t="str">
        <f>CONCATENATE(A627,B627,C627)</f>
        <v>VŠVU (VŠVU)ZN3Dizajnér</v>
      </c>
      <c r="E627" s="18">
        <v>0.66667</v>
      </c>
      <c r="F627" s="18">
        <v>2</v>
      </c>
    </row>
    <row r="628">
      <c r="A628" s="9" t="str">
        <f>VLOOKUP(24806,$M$2:$N$42,2,FALSE)</f>
        <v>VŠVU (VŠVU)</v>
      </c>
      <c r="B628" t="s">
        <v>147</v>
      </c>
      <c r="C628" t="s">
        <v>97</v>
      </c>
      <c r="D628" t="str">
        <f>CONCATENATE(A628,B628,C628)</f>
        <v>VŠVU (VŠVU)ZN3Kurátor výstavy</v>
      </c>
      <c r="E628" s="18">
        <v>3</v>
      </c>
      <c r="F628" s="18">
        <v>3</v>
      </c>
    </row>
    <row r="629">
      <c r="A629" s="9" t="str">
        <f>VLOOKUP(24806,$M$2:$N$42,2,FALSE)</f>
        <v>VŠVU (VŠVU)</v>
      </c>
      <c r="B629" t="s">
        <v>147</v>
      </c>
      <c r="C629" t="s">
        <v>104</v>
      </c>
      <c r="D629" t="str">
        <f>CONCATENATE(A629,B629,C629)</f>
        <v>VŠVU (VŠVU)ZN3Výtvarník</v>
      </c>
      <c r="E629" s="18">
        <v>5</v>
      </c>
      <c r="F629" s="18">
        <v>5</v>
      </c>
    </row>
    <row r="630">
      <c r="A630" s="9" t="str">
        <f>VLOOKUP(24807,$M$2:$N$42,2,FALSE)</f>
        <v>AU (AU.B.Bystrica)</v>
      </c>
      <c r="B630" t="s">
        <v>85</v>
      </c>
      <c r="C630" t="s">
        <v>96</v>
      </c>
      <c r="D630" t="str">
        <f>CONCATENATE(A630,B630,C630)</f>
        <v>AU (AU.B.Bystrica)EM1Dirigent</v>
      </c>
      <c r="E630" s="18">
        <v>2</v>
      </c>
      <c r="F630" s="18">
        <v>2</v>
      </c>
    </row>
    <row r="631">
      <c r="A631" s="9" t="str">
        <f>VLOOKUP(24807,$M$2:$N$42,2,FALSE)</f>
        <v>AU (AU.B.Bystrica)</v>
      </c>
      <c r="B631" t="s">
        <v>85</v>
      </c>
      <c r="C631" t="s">
        <v>107</v>
      </c>
      <c r="D631" t="str">
        <f>CONCATENATE(A631,B631,C631)</f>
        <v>AU (AU.B.Bystrica)EM1Dramaturg projektu</v>
      </c>
      <c r="E631" s="18">
        <v>2</v>
      </c>
      <c r="F631" s="18">
        <v>2</v>
      </c>
    </row>
    <row r="632">
      <c r="A632" s="9" t="str">
        <f>VLOOKUP(24807,$M$2:$N$42,2,FALSE)</f>
        <v>AU (AU.B.Bystrica)</v>
      </c>
      <c r="B632" t="s">
        <v>85</v>
      </c>
      <c r="C632" t="s">
        <v>153</v>
      </c>
      <c r="D632" t="str">
        <f>CONCATENATE(A632,B632,C632)</f>
        <v>AU (AU.B.Bystrica)EM1Herec vo vedľajšej úlohe</v>
      </c>
      <c r="E632" s="18">
        <v>0.5</v>
      </c>
      <c r="F632" s="18">
        <v>1</v>
      </c>
    </row>
    <row r="633">
      <c r="A633" s="9" t="str">
        <f>VLOOKUP(24807,$M$2:$N$42,2,FALSE)</f>
        <v>AU (AU.B.Bystrica)</v>
      </c>
      <c r="B633" t="s">
        <v>85</v>
      </c>
      <c r="C633" t="s">
        <v>88</v>
      </c>
      <c r="D633" t="str">
        <f>CONCATENATE(A633,B633,C633)</f>
        <v>AU (AU.B.Bystrica)EM1Inštrumentalista</v>
      </c>
      <c r="E633" s="18">
        <v>0.08</v>
      </c>
      <c r="F633" s="18">
        <v>4</v>
      </c>
    </row>
    <row r="634">
      <c r="A634" s="9" t="str">
        <f>VLOOKUP(24807,$M$2:$N$42,2,FALSE)</f>
        <v>AU (AU.B.Bystrica)</v>
      </c>
      <c r="B634" t="s">
        <v>85</v>
      </c>
      <c r="C634" t="s">
        <v>89</v>
      </c>
      <c r="D634" t="str">
        <f>CONCATENATE(A634,B634,C634)</f>
        <v>AU (AU.B.Bystrica)EM1Inštrumentalista - sólista</v>
      </c>
      <c r="E634" s="18">
        <v>1</v>
      </c>
      <c r="F634" s="18">
        <v>1</v>
      </c>
    </row>
    <row r="635">
      <c r="A635" s="9" t="str">
        <f>VLOOKUP(24807,$M$2:$N$42,2,FALSE)</f>
        <v>AU (AU.B.Bystrica)</v>
      </c>
      <c r="B635" t="s">
        <v>85</v>
      </c>
      <c r="C635" t="s">
        <v>130</v>
      </c>
      <c r="D635" t="str">
        <f>CONCATENATE(A635,B635,C635)</f>
        <v>AU (AU.B.Bystrica)EM1Kameraman</v>
      </c>
      <c r="E635" s="18">
        <v>1</v>
      </c>
      <c r="F635" s="18">
        <v>1</v>
      </c>
    </row>
    <row r="636">
      <c r="A636" s="9" t="str">
        <f>VLOOKUP(24807,$M$2:$N$42,2,FALSE)</f>
        <v>AU (AU.B.Bystrica)</v>
      </c>
      <c r="B636" t="s">
        <v>85</v>
      </c>
      <c r="C636" t="s">
        <v>90</v>
      </c>
      <c r="D636" t="str">
        <f>CONCATENATE(A636,B636,C636)</f>
        <v>AU (AU.B.Bystrica)EM1Performer</v>
      </c>
      <c r="E636" s="18">
        <v>0.33333</v>
      </c>
      <c r="F636" s="18">
        <v>1</v>
      </c>
    </row>
    <row r="637">
      <c r="A637" s="9" t="str">
        <f>VLOOKUP(24807,$M$2:$N$42,2,FALSE)</f>
        <v>AU (AU.B.Bystrica)</v>
      </c>
      <c r="B637" t="s">
        <v>85</v>
      </c>
      <c r="C637" t="s">
        <v>120</v>
      </c>
      <c r="D637" t="str">
        <f>CONCATENATE(A637,B637,C637)</f>
        <v>AU (AU.B.Bystrica)EM1Producent</v>
      </c>
      <c r="E637" s="18">
        <v>1.6667</v>
      </c>
      <c r="F637" s="18">
        <v>5</v>
      </c>
    </row>
    <row r="638">
      <c r="A638" s="9" t="str">
        <f>VLOOKUP(24807,$M$2:$N$42,2,FALSE)</f>
        <v>AU (AU.B.Bystrica)</v>
      </c>
      <c r="B638" t="s">
        <v>85</v>
      </c>
      <c r="C638" t="s">
        <v>114</v>
      </c>
      <c r="D638" t="str">
        <f>CONCATENATE(A638,B638,C638)</f>
        <v>AU (AU.B.Bystrica)EM1Spevák - sólista</v>
      </c>
      <c r="E638" s="18">
        <v>0.73611</v>
      </c>
      <c r="F638" s="18">
        <v>3</v>
      </c>
    </row>
    <row r="639">
      <c r="A639" s="9" t="str">
        <f>VLOOKUP(24807,$M$2:$N$42,2,FALSE)</f>
        <v>AU (AU.B.Bystrica)</v>
      </c>
      <c r="B639" t="s">
        <v>149</v>
      </c>
      <c r="C639" t="s">
        <v>96</v>
      </c>
      <c r="D639" t="str">
        <f>CONCATENATE(A639,B639,C639)</f>
        <v>AU (AU.B.Bystrica)EM2Dirigent</v>
      </c>
      <c r="E639" s="18">
        <v>2</v>
      </c>
      <c r="F639" s="18">
        <v>2</v>
      </c>
    </row>
    <row r="640">
      <c r="A640" s="9" t="str">
        <f>VLOOKUP(24807,$M$2:$N$42,2,FALSE)</f>
        <v>AU (AU.B.Bystrica)</v>
      </c>
      <c r="B640" t="s">
        <v>149</v>
      </c>
      <c r="C640" t="s">
        <v>107</v>
      </c>
      <c r="D640" t="str">
        <f>CONCATENATE(A640,B640,C640)</f>
        <v>AU (AU.B.Bystrica)EM2Dramaturg projektu</v>
      </c>
      <c r="E640" s="18">
        <v>1</v>
      </c>
      <c r="F640" s="18">
        <v>1</v>
      </c>
    </row>
    <row r="641">
      <c r="A641" s="9" t="str">
        <f>VLOOKUP(24807,$M$2:$N$42,2,FALSE)</f>
        <v>AU (AU.B.Bystrica)</v>
      </c>
      <c r="B641" t="s">
        <v>149</v>
      </c>
      <c r="C641" t="s">
        <v>89</v>
      </c>
      <c r="D641" t="str">
        <f>CONCATENATE(A641,B641,C641)</f>
        <v>AU (AU.B.Bystrica)EM2Inštrumentalista - sólista</v>
      </c>
      <c r="E641" s="18">
        <v>0.2</v>
      </c>
      <c r="F641" s="18">
        <v>1</v>
      </c>
    </row>
    <row r="642">
      <c r="A642" s="9" t="str">
        <f>VLOOKUP(24807,$M$2:$N$42,2,FALSE)</f>
        <v>AU (AU.B.Bystrica)</v>
      </c>
      <c r="B642" t="s">
        <v>149</v>
      </c>
      <c r="C642" t="s">
        <v>104</v>
      </c>
      <c r="D642" t="str">
        <f>CONCATENATE(A642,B642,C642)</f>
        <v>AU (AU.B.Bystrica)EM2Výtvarník</v>
      </c>
      <c r="E642" s="18">
        <v>3</v>
      </c>
      <c r="F642" s="18">
        <v>3</v>
      </c>
    </row>
    <row r="643">
      <c r="A643" s="9" t="str">
        <f>VLOOKUP(24807,$M$2:$N$42,2,FALSE)</f>
        <v>AU (AU.B.Bystrica)</v>
      </c>
      <c r="B643" t="s">
        <v>92</v>
      </c>
      <c r="C643" t="s">
        <v>96</v>
      </c>
      <c r="D643" t="str">
        <f>CONCATENATE(A643,B643,C643)</f>
        <v>AU (AU.B.Bystrica)EM3Dirigent</v>
      </c>
      <c r="E643" s="18">
        <v>1</v>
      </c>
      <c r="F643" s="18">
        <v>1</v>
      </c>
    </row>
    <row r="644">
      <c r="A644" s="9" t="str">
        <f>VLOOKUP(24807,$M$2:$N$42,2,FALSE)</f>
        <v>AU (AU.B.Bystrica)</v>
      </c>
      <c r="B644" t="s">
        <v>92</v>
      </c>
      <c r="C644" t="s">
        <v>107</v>
      </c>
      <c r="D644" t="str">
        <f>CONCATENATE(A644,B644,C644)</f>
        <v>AU (AU.B.Bystrica)EM3Dramaturg projektu</v>
      </c>
      <c r="E644" s="18">
        <v>1</v>
      </c>
      <c r="F644" s="18">
        <v>1</v>
      </c>
    </row>
    <row r="645">
      <c r="A645" s="9" t="str">
        <f>VLOOKUP(24807,$M$2:$N$42,2,FALSE)</f>
        <v>AU (AU.B.Bystrica)</v>
      </c>
      <c r="B645" t="s">
        <v>92</v>
      </c>
      <c r="C645" t="s">
        <v>89</v>
      </c>
      <c r="D645" t="str">
        <f>CONCATENATE(A645,B645,C645)</f>
        <v>AU (AU.B.Bystrica)EM3Inštrumentalista - sólista</v>
      </c>
      <c r="E645" s="18">
        <v>0.5</v>
      </c>
      <c r="F645" s="18">
        <v>2</v>
      </c>
    </row>
    <row r="646">
      <c r="A646" s="9" t="str">
        <f>VLOOKUP(24807,$M$2:$N$42,2,FALSE)</f>
        <v>AU (AU.B.Bystrica)</v>
      </c>
      <c r="B646" t="s">
        <v>92</v>
      </c>
      <c r="C646" t="s">
        <v>104</v>
      </c>
      <c r="D646" t="str">
        <f>CONCATENATE(A646,B646,C646)</f>
        <v>AU (AU.B.Bystrica)EM3Výtvarník</v>
      </c>
      <c r="E646" s="18">
        <v>1</v>
      </c>
      <c r="F646" s="18">
        <v>1</v>
      </c>
    </row>
    <row r="647">
      <c r="A647" s="9" t="str">
        <f>VLOOKUP(24807,$M$2:$N$42,2,FALSE)</f>
        <v>AU (AU.B.Bystrica)</v>
      </c>
      <c r="B647" t="s">
        <v>93</v>
      </c>
      <c r="C647" t="s">
        <v>86</v>
      </c>
      <c r="D647" t="str">
        <f>CONCATENATE(A647,B647,C647)</f>
        <v>AU (AU.B.Bystrica)EN1Autor hudby</v>
      </c>
      <c r="E647" s="18">
        <v>2</v>
      </c>
      <c r="F647" s="18">
        <v>2</v>
      </c>
    </row>
    <row r="648">
      <c r="A648" s="9" t="str">
        <f>VLOOKUP(24807,$M$2:$N$42,2,FALSE)</f>
        <v>AU (AU.B.Bystrica)</v>
      </c>
      <c r="B648" t="s">
        <v>93</v>
      </c>
      <c r="C648" t="s">
        <v>87</v>
      </c>
      <c r="D648" t="str">
        <f>CONCATENATE(A648,B648,C648)</f>
        <v>AU (AU.B.Bystrica)EN1Dramaturg</v>
      </c>
      <c r="E648" s="18">
        <v>2</v>
      </c>
      <c r="F648" s="18">
        <v>2</v>
      </c>
    </row>
    <row r="649">
      <c r="A649" s="9" t="str">
        <f>VLOOKUP(24807,$M$2:$N$42,2,FALSE)</f>
        <v>AU (AU.B.Bystrica)</v>
      </c>
      <c r="B649" t="s">
        <v>93</v>
      </c>
      <c r="C649" t="s">
        <v>87</v>
      </c>
      <c r="D649" t="str">
        <f>CONCATENATE(A649,B649,C649)</f>
        <v>AU (AU.B.Bystrica)EN1Dramaturg</v>
      </c>
      <c r="E649" s="18">
        <v>1</v>
      </c>
      <c r="F649" s="18">
        <v>1</v>
      </c>
    </row>
    <row r="650">
      <c r="A650" s="9" t="str">
        <f>VLOOKUP(24807,$M$2:$N$42,2,FALSE)</f>
        <v>AU (AU.B.Bystrica)</v>
      </c>
      <c r="B650" t="s">
        <v>93</v>
      </c>
      <c r="C650" t="s">
        <v>146</v>
      </c>
      <c r="D650" t="str">
        <f>CONCATENATE(A650,B650,C650)</f>
        <v>AU (AU.B.Bystrica)EN1Herec v hlavnej úlohe</v>
      </c>
      <c r="E650" s="18">
        <v>0.95836</v>
      </c>
      <c r="F650" s="18">
        <v>6</v>
      </c>
    </row>
    <row r="651">
      <c r="A651" s="9" t="str">
        <f>VLOOKUP(24807,$M$2:$N$42,2,FALSE)</f>
        <v>AU (AU.B.Bystrica)</v>
      </c>
      <c r="B651" t="s">
        <v>93</v>
      </c>
      <c r="C651" t="s">
        <v>88</v>
      </c>
      <c r="D651" t="str">
        <f>CONCATENATE(A651,B651,C651)</f>
        <v>AU (AU.B.Bystrica)EN1Inštrumentalista</v>
      </c>
      <c r="E651" s="18">
        <v>0.01</v>
      </c>
      <c r="F651" s="18">
        <v>1</v>
      </c>
    </row>
    <row r="652">
      <c r="A652" s="9" t="str">
        <f>VLOOKUP(24807,$M$2:$N$42,2,FALSE)</f>
        <v>AU (AU.B.Bystrica)</v>
      </c>
      <c r="B652" t="s">
        <v>93</v>
      </c>
      <c r="C652" t="s">
        <v>89</v>
      </c>
      <c r="D652" t="str">
        <f>CONCATENATE(A652,B652,C652)</f>
        <v>AU (AU.B.Bystrica)EN1Inštrumentalista - sólista</v>
      </c>
      <c r="E652" s="18">
        <v>1.5</v>
      </c>
      <c r="F652" s="18">
        <v>2</v>
      </c>
    </row>
    <row r="653">
      <c r="A653" s="9" t="str">
        <f>VLOOKUP(24807,$M$2:$N$42,2,FALSE)</f>
        <v>AU (AU.B.Bystrica)</v>
      </c>
      <c r="B653" t="s">
        <v>93</v>
      </c>
      <c r="C653" t="s">
        <v>162</v>
      </c>
      <c r="D653" t="str">
        <f>CONCATENATE(A653,B653,C653)</f>
        <v>AU (AU.B.Bystrica)EN1Korepetítor</v>
      </c>
      <c r="E653" s="18">
        <v>0.33334</v>
      </c>
      <c r="F653" s="18">
        <v>1</v>
      </c>
    </row>
    <row r="654">
      <c r="A654" s="9" t="str">
        <f>VLOOKUP(24807,$M$2:$N$42,2,FALSE)</f>
        <v>AU (AU.B.Bystrica)</v>
      </c>
      <c r="B654" t="s">
        <v>93</v>
      </c>
      <c r="C654" t="s">
        <v>97</v>
      </c>
      <c r="D654" t="str">
        <f>CONCATENATE(A654,B654,C654)</f>
        <v>AU (AU.B.Bystrica)EN1Kurátor výstavy</v>
      </c>
      <c r="E654" s="18">
        <v>1</v>
      </c>
      <c r="F654" s="18">
        <v>1</v>
      </c>
    </row>
    <row r="655">
      <c r="A655" s="9" t="str">
        <f>VLOOKUP(24807,$M$2:$N$42,2,FALSE)</f>
        <v>AU (AU.B.Bystrica)</v>
      </c>
      <c r="B655" t="s">
        <v>93</v>
      </c>
      <c r="C655" t="s">
        <v>102</v>
      </c>
      <c r="D655" t="str">
        <f>CONCATENATE(A655,B655,C655)</f>
        <v>AU (AU.B.Bystrica)EN1Režisér</v>
      </c>
      <c r="E655" s="18">
        <v>1</v>
      </c>
      <c r="F655" s="18">
        <v>1</v>
      </c>
    </row>
    <row r="656">
      <c r="A656" s="9" t="str">
        <f>VLOOKUP(24807,$M$2:$N$42,2,FALSE)</f>
        <v>AU (AU.B.Bystrica)</v>
      </c>
      <c r="B656" t="s">
        <v>93</v>
      </c>
      <c r="C656" t="s">
        <v>171</v>
      </c>
      <c r="D656" t="str">
        <f>CONCATENATE(A656,B656,C656)</f>
        <v>AU (AU.B.Bystrica)EN1Spevák</v>
      </c>
      <c r="E656" s="18">
        <v>0.03</v>
      </c>
      <c r="F656" s="18">
        <v>3</v>
      </c>
    </row>
    <row r="657">
      <c r="A657" s="9" t="str">
        <f>VLOOKUP(24807,$M$2:$N$42,2,FALSE)</f>
        <v>AU (AU.B.Bystrica)</v>
      </c>
      <c r="B657" t="s">
        <v>93</v>
      </c>
      <c r="C657" t="s">
        <v>114</v>
      </c>
      <c r="D657" t="str">
        <f>CONCATENATE(A657,B657,C657)</f>
        <v>AU (AU.B.Bystrica)EN1Spevák - sólista</v>
      </c>
      <c r="E657" s="18">
        <v>0.2679</v>
      </c>
      <c r="F657" s="18">
        <v>2</v>
      </c>
    </row>
    <row r="658">
      <c r="A658" s="9" t="str">
        <f>VLOOKUP(24807,$M$2:$N$42,2,FALSE)</f>
        <v>AU (AU.B.Bystrica)</v>
      </c>
      <c r="B658" t="s">
        <v>93</v>
      </c>
      <c r="C658" t="s">
        <v>121</v>
      </c>
      <c r="D658" t="str">
        <f>CONCATENATE(A658,B658,C658)</f>
        <v>AU (AU.B.Bystrica)EN1Zbormajster</v>
      </c>
      <c r="E658" s="18">
        <v>1</v>
      </c>
      <c r="F658" s="18">
        <v>1</v>
      </c>
    </row>
    <row r="659">
      <c r="A659" s="9" t="str">
        <f>VLOOKUP(24807,$M$2:$N$42,2,FALSE)</f>
        <v>AU (AU.B.Bystrica)</v>
      </c>
      <c r="B659" t="s">
        <v>94</v>
      </c>
      <c r="C659" t="s">
        <v>89</v>
      </c>
      <c r="D659" t="str">
        <f>CONCATENATE(A659,B659,C659)</f>
        <v>AU (AU.B.Bystrica)EN2Inštrumentalista - sólista</v>
      </c>
      <c r="E659" s="18">
        <v>0.5</v>
      </c>
      <c r="F659" s="18">
        <v>1</v>
      </c>
    </row>
    <row r="660">
      <c r="A660" s="9" t="str">
        <f>VLOOKUP(24807,$M$2:$N$42,2,FALSE)</f>
        <v>AU (AU.B.Bystrica)</v>
      </c>
      <c r="B660" t="s">
        <v>7</v>
      </c>
      <c r="C660" t="s">
        <v>99</v>
      </c>
      <c r="D660" t="str">
        <f>CONCATENATE(A660,B660,C660)</f>
        <v>AU (AU.B.Bystrica)IAutor námetu</v>
      </c>
      <c r="E660" s="18">
        <v>1</v>
      </c>
      <c r="F660" s="18">
        <v>1</v>
      </c>
    </row>
    <row r="661">
      <c r="A661" s="9" t="str">
        <f>VLOOKUP(24807,$M$2:$N$42,2,FALSE)</f>
        <v>AU (AU.B.Bystrica)</v>
      </c>
      <c r="B661" t="s">
        <v>7</v>
      </c>
      <c r="C661" t="s">
        <v>100</v>
      </c>
      <c r="D661" t="str">
        <f>CONCATENATE(A661,B661,C661)</f>
        <v>AU (AU.B.Bystrica)IAutor scenára</v>
      </c>
      <c r="E661" s="18">
        <v>1</v>
      </c>
      <c r="F661" s="18">
        <v>1</v>
      </c>
    </row>
    <row r="662">
      <c r="A662" s="9" t="str">
        <f>VLOOKUP(24807,$M$2:$N$42,2,FALSE)</f>
        <v>AU (AU.B.Bystrica)</v>
      </c>
      <c r="B662" t="s">
        <v>7</v>
      </c>
      <c r="C662" t="s">
        <v>87</v>
      </c>
      <c r="D662" t="str">
        <f>CONCATENATE(A662,B662,C662)</f>
        <v>AU (AU.B.Bystrica)IDramaturg</v>
      </c>
      <c r="E662" s="18">
        <v>1</v>
      </c>
      <c r="F662" s="18">
        <v>1</v>
      </c>
    </row>
    <row r="663">
      <c r="A663" s="9" t="str">
        <f>VLOOKUP(24807,$M$2:$N$42,2,FALSE)</f>
        <v>AU (AU.B.Bystrica)</v>
      </c>
      <c r="B663" t="s">
        <v>7</v>
      </c>
      <c r="C663" t="s">
        <v>130</v>
      </c>
      <c r="D663" t="str">
        <f>CONCATENATE(A663,B663,C663)</f>
        <v>AU (AU.B.Bystrica)IKameraman</v>
      </c>
      <c r="E663" s="18">
        <v>1</v>
      </c>
      <c r="F663" s="18">
        <v>1</v>
      </c>
    </row>
    <row r="664">
      <c r="A664" s="9" t="str">
        <f>VLOOKUP(24807,$M$2:$N$42,2,FALSE)</f>
        <v>AU (AU.B.Bystrica)</v>
      </c>
      <c r="B664" t="s">
        <v>7</v>
      </c>
      <c r="C664" t="s">
        <v>120</v>
      </c>
      <c r="D664" t="str">
        <f>CONCATENATE(A664,B664,C664)</f>
        <v>AU (AU.B.Bystrica)IProducent</v>
      </c>
      <c r="E664" s="18">
        <v>1</v>
      </c>
      <c r="F664" s="18">
        <v>1</v>
      </c>
    </row>
    <row r="665">
      <c r="A665" s="9" t="str">
        <f>VLOOKUP(24807,$M$2:$N$42,2,FALSE)</f>
        <v>AU (AU.B.Bystrica)</v>
      </c>
      <c r="B665" t="s">
        <v>7</v>
      </c>
      <c r="C665" t="s">
        <v>102</v>
      </c>
      <c r="D665" t="str">
        <f>CONCATENATE(A665,B665,C665)</f>
        <v>AU (AU.B.Bystrica)IRežisér</v>
      </c>
      <c r="E665" s="18">
        <v>1</v>
      </c>
      <c r="F665" s="18">
        <v>1</v>
      </c>
    </row>
    <row r="666">
      <c r="A666" s="9" t="str">
        <f>VLOOKUP(24807,$M$2:$N$42,2,FALSE)</f>
        <v>AU (AU.B.Bystrica)</v>
      </c>
      <c r="B666" t="s">
        <v>7</v>
      </c>
      <c r="C666" t="s">
        <v>114</v>
      </c>
      <c r="D666" t="str">
        <f>CONCATENATE(A666,B666,C666)</f>
        <v>AU (AU.B.Bystrica)ISpevák - sólista</v>
      </c>
      <c r="E666" s="18">
        <v>2</v>
      </c>
      <c r="F666" s="18">
        <v>2</v>
      </c>
    </row>
    <row r="667">
      <c r="A667" s="9" t="str">
        <f>VLOOKUP(24807,$M$2:$N$42,2,FALSE)</f>
        <v>AU (AU.B.Bystrica)</v>
      </c>
      <c r="B667" t="s">
        <v>7</v>
      </c>
      <c r="C667" t="s">
        <v>133</v>
      </c>
      <c r="D667" t="str">
        <f>CONCATENATE(A667,B667,C667)</f>
        <v>AU (AU.B.Bystrica)IStrihač</v>
      </c>
      <c r="E667" s="18">
        <v>1</v>
      </c>
      <c r="F667" s="18">
        <v>1</v>
      </c>
    </row>
    <row r="668">
      <c r="A668" s="9" t="str">
        <f>VLOOKUP(24807,$M$2:$N$42,2,FALSE)</f>
        <v>AU (AU.B.Bystrica)</v>
      </c>
      <c r="B668" t="s">
        <v>7</v>
      </c>
      <c r="C668" t="s">
        <v>126</v>
      </c>
      <c r="D668" t="str">
        <f>CONCATENATE(A668,B668,C668)</f>
        <v>AU (AU.B.Bystrica)IZvukár</v>
      </c>
      <c r="E668" s="18">
        <v>1</v>
      </c>
      <c r="F668" s="18">
        <v>1</v>
      </c>
    </row>
    <row r="669">
      <c r="A669" s="9" t="str">
        <f>VLOOKUP(24807,$M$2:$N$42,2,FALSE)</f>
        <v>AU (AU.B.Bystrica)</v>
      </c>
      <c r="B669" t="s">
        <v>98</v>
      </c>
      <c r="C669" t="s">
        <v>86</v>
      </c>
      <c r="D669" t="str">
        <f>CONCATENATE(A669,B669,C669)</f>
        <v>AU (AU.B.Bystrica)SM1Autor hudby</v>
      </c>
      <c r="E669" s="18">
        <v>1</v>
      </c>
      <c r="F669" s="18">
        <v>1</v>
      </c>
    </row>
    <row r="670">
      <c r="A670" s="9" t="str">
        <f>VLOOKUP(24807,$M$2:$N$42,2,FALSE)</f>
        <v>AU (AU.B.Bystrica)</v>
      </c>
      <c r="B670" t="s">
        <v>98</v>
      </c>
      <c r="C670" t="s">
        <v>151</v>
      </c>
      <c r="D670" t="str">
        <f>CONCATENATE(A670,B670,C670)</f>
        <v>AU (AU.B.Bystrica)SM1Autor pohybovej spolupráce</v>
      </c>
      <c r="E670" s="18">
        <v>1</v>
      </c>
      <c r="F670" s="18">
        <v>1</v>
      </c>
    </row>
    <row r="671">
      <c r="A671" s="9" t="str">
        <f>VLOOKUP(24807,$M$2:$N$42,2,FALSE)</f>
        <v>AU (AU.B.Bystrica)</v>
      </c>
      <c r="B671" t="s">
        <v>98</v>
      </c>
      <c r="C671" t="s">
        <v>96</v>
      </c>
      <c r="D671" t="str">
        <f>CONCATENATE(A671,B671,C671)</f>
        <v>AU (AU.B.Bystrica)SM1Dirigent</v>
      </c>
      <c r="E671" s="18">
        <v>8</v>
      </c>
      <c r="F671" s="18">
        <v>8</v>
      </c>
    </row>
    <row r="672">
      <c r="A672" s="9" t="str">
        <f>VLOOKUP(24807,$M$2:$N$42,2,FALSE)</f>
        <v>AU (AU.B.Bystrica)</v>
      </c>
      <c r="B672" t="s">
        <v>98</v>
      </c>
      <c r="C672" t="s">
        <v>159</v>
      </c>
      <c r="D672" t="str">
        <f>CONCATENATE(A672,B672,C672)</f>
        <v>AU (AU.B.Bystrica)SM1Herec</v>
      </c>
      <c r="E672" s="18">
        <v>0.1</v>
      </c>
      <c r="F672" s="18">
        <v>1</v>
      </c>
    </row>
    <row r="673">
      <c r="A673" s="9" t="str">
        <f>VLOOKUP(24807,$M$2:$N$42,2,FALSE)</f>
        <v>AU (AU.B.Bystrica)</v>
      </c>
      <c r="B673" t="s">
        <v>98</v>
      </c>
      <c r="C673" t="s">
        <v>146</v>
      </c>
      <c r="D673" t="str">
        <f>CONCATENATE(A673,B673,C673)</f>
        <v>AU (AU.B.Bystrica)SM1Herec v hlavnej úlohe</v>
      </c>
      <c r="E673" s="18">
        <v>1.53334</v>
      </c>
      <c r="F673" s="18">
        <v>3</v>
      </c>
    </row>
    <row r="674">
      <c r="A674" s="9" t="str">
        <f>VLOOKUP(24807,$M$2:$N$42,2,FALSE)</f>
        <v>AU (AU.B.Bystrica)</v>
      </c>
      <c r="B674" t="s">
        <v>98</v>
      </c>
      <c r="C674" t="s">
        <v>153</v>
      </c>
      <c r="D674" t="str">
        <f>CONCATENATE(A674,B674,C674)</f>
        <v>AU (AU.B.Bystrica)SM1Herec vo vedľajšej úlohe</v>
      </c>
      <c r="E674" s="18">
        <v>1.1429</v>
      </c>
      <c r="F674" s="18">
        <v>2</v>
      </c>
    </row>
    <row r="675">
      <c r="A675" s="9" t="str">
        <f>VLOOKUP(24807,$M$2:$N$42,2,FALSE)</f>
        <v>AU (AU.B.Bystrica)</v>
      </c>
      <c r="B675" t="s">
        <v>98</v>
      </c>
      <c r="C675" t="s">
        <v>142</v>
      </c>
      <c r="D675" t="str">
        <f>CONCATENATE(A675,B675,C675)</f>
        <v>AU (AU.B.Bystrica)SM1Hudobný dramaturg</v>
      </c>
      <c r="E675" s="18">
        <v>1</v>
      </c>
      <c r="F675" s="18">
        <v>1</v>
      </c>
    </row>
    <row r="676">
      <c r="A676" s="9" t="str">
        <f>VLOOKUP(24807,$M$2:$N$42,2,FALSE)</f>
        <v>AU (AU.B.Bystrica)</v>
      </c>
      <c r="B676" t="s">
        <v>98</v>
      </c>
      <c r="C676" t="s">
        <v>88</v>
      </c>
      <c r="D676" t="str">
        <f>CONCATENATE(A676,B676,C676)</f>
        <v>AU (AU.B.Bystrica)SM1Inštrumentalista</v>
      </c>
      <c r="E676" s="18">
        <v>2.88971</v>
      </c>
      <c r="F676" s="18">
        <v>17</v>
      </c>
    </row>
    <row r="677">
      <c r="A677" s="9" t="str">
        <f>VLOOKUP(24807,$M$2:$N$42,2,FALSE)</f>
        <v>AU (AU.B.Bystrica)</v>
      </c>
      <c r="B677" t="s">
        <v>98</v>
      </c>
      <c r="C677" t="s">
        <v>89</v>
      </c>
      <c r="D677" t="str">
        <f>CONCATENATE(A677,B677,C677)</f>
        <v>AU (AU.B.Bystrica)SM1Inštrumentalista - sólista</v>
      </c>
      <c r="E677" s="18">
        <v>17.96677</v>
      </c>
      <c r="F677" s="18">
        <v>31</v>
      </c>
    </row>
    <row r="678">
      <c r="A678" s="9" t="str">
        <f>VLOOKUP(24807,$M$2:$N$42,2,FALSE)</f>
        <v>AU (AU.B.Bystrica)</v>
      </c>
      <c r="B678" t="s">
        <v>98</v>
      </c>
      <c r="C678" t="s">
        <v>97</v>
      </c>
      <c r="D678" t="str">
        <f>CONCATENATE(A678,B678,C678)</f>
        <v>AU (AU.B.Bystrica)SM1Kurátor výstavy</v>
      </c>
      <c r="E678" s="18">
        <v>1.5</v>
      </c>
      <c r="F678" s="18">
        <v>2</v>
      </c>
    </row>
    <row r="679">
      <c r="A679" s="9" t="str">
        <f>VLOOKUP(24807,$M$2:$N$42,2,FALSE)</f>
        <v>AU (AU.B.Bystrica)</v>
      </c>
      <c r="B679" t="s">
        <v>98</v>
      </c>
      <c r="C679" t="s">
        <v>120</v>
      </c>
      <c r="D679" t="str">
        <f>CONCATENATE(A679,B679,C679)</f>
        <v>AU (AU.B.Bystrica)SM1Producent</v>
      </c>
      <c r="E679" s="18">
        <v>0.6167</v>
      </c>
      <c r="F679" s="18">
        <v>3</v>
      </c>
    </row>
    <row r="680">
      <c r="A680" s="9" t="str">
        <f>VLOOKUP(24807,$M$2:$N$42,2,FALSE)</f>
        <v>AU (AU.B.Bystrica)</v>
      </c>
      <c r="B680" t="s">
        <v>98</v>
      </c>
      <c r="C680" t="s">
        <v>171</v>
      </c>
      <c r="D680" t="str">
        <f>CONCATENATE(A680,B680,C680)</f>
        <v>AU (AU.B.Bystrica)SM1Spevák</v>
      </c>
      <c r="E680" s="18">
        <v>0.34334</v>
      </c>
      <c r="F680" s="18">
        <v>2</v>
      </c>
    </row>
    <row r="681">
      <c r="A681" s="9" t="str">
        <f>VLOOKUP(24807,$M$2:$N$42,2,FALSE)</f>
        <v>AU (AU.B.Bystrica)</v>
      </c>
      <c r="B681" t="s">
        <v>98</v>
      </c>
      <c r="C681" t="s">
        <v>114</v>
      </c>
      <c r="D681" t="str">
        <f>CONCATENATE(A681,B681,C681)</f>
        <v>AU (AU.B.Bystrica)SM1Spevák - sólista</v>
      </c>
      <c r="E681" s="18">
        <v>1</v>
      </c>
      <c r="F681" s="18">
        <v>1</v>
      </c>
    </row>
    <row r="682">
      <c r="A682" s="9" t="str">
        <f>VLOOKUP(24807,$M$2:$N$42,2,FALSE)</f>
        <v>AU (AU.B.Bystrica)</v>
      </c>
      <c r="B682" t="s">
        <v>98</v>
      </c>
      <c r="C682" t="s">
        <v>104</v>
      </c>
      <c r="D682" t="str">
        <f>CONCATENATE(A682,B682,C682)</f>
        <v>AU (AU.B.Bystrica)SM1Výtvarník</v>
      </c>
      <c r="E682" s="18">
        <v>14</v>
      </c>
      <c r="F682" s="18">
        <v>15</v>
      </c>
    </row>
    <row r="683">
      <c r="A683" s="9" t="str">
        <f>VLOOKUP(24807,$M$2:$N$42,2,FALSE)</f>
        <v>AU (AU.B.Bystrica)</v>
      </c>
      <c r="B683" t="s">
        <v>103</v>
      </c>
      <c r="C683" t="s">
        <v>86</v>
      </c>
      <c r="D683" t="str">
        <f>CONCATENATE(A683,B683,C683)</f>
        <v>AU (AU.B.Bystrica)SM2Autor hudby</v>
      </c>
      <c r="E683" s="18">
        <v>2.2</v>
      </c>
      <c r="F683" s="18">
        <v>3</v>
      </c>
    </row>
    <row r="684">
      <c r="A684" s="9" t="str">
        <f>VLOOKUP(24807,$M$2:$N$42,2,FALSE)</f>
        <v>AU (AU.B.Bystrica)</v>
      </c>
      <c r="B684" t="s">
        <v>103</v>
      </c>
      <c r="C684" t="s">
        <v>96</v>
      </c>
      <c r="D684" t="str">
        <f>CONCATENATE(A684,B684,C684)</f>
        <v>AU (AU.B.Bystrica)SM2Dirigent</v>
      </c>
      <c r="E684" s="18">
        <v>3</v>
      </c>
      <c r="F684" s="18">
        <v>3</v>
      </c>
    </row>
    <row r="685">
      <c r="A685" s="9" t="str">
        <f>VLOOKUP(24807,$M$2:$N$42,2,FALSE)</f>
        <v>AU (AU.B.Bystrica)</v>
      </c>
      <c r="B685" t="s">
        <v>103</v>
      </c>
      <c r="C685" t="s">
        <v>88</v>
      </c>
      <c r="D685" t="str">
        <f>CONCATENATE(A685,B685,C685)</f>
        <v>AU (AU.B.Bystrica)SM2Inštrumentalista</v>
      </c>
      <c r="E685" s="18">
        <v>0.2</v>
      </c>
      <c r="F685" s="18">
        <v>1</v>
      </c>
    </row>
    <row r="686">
      <c r="A686" s="9" t="str">
        <f>VLOOKUP(24807,$M$2:$N$42,2,FALSE)</f>
        <v>AU (AU.B.Bystrica)</v>
      </c>
      <c r="B686" t="s">
        <v>103</v>
      </c>
      <c r="C686" t="s">
        <v>89</v>
      </c>
      <c r="D686" t="str">
        <f>CONCATENATE(A686,B686,C686)</f>
        <v>AU (AU.B.Bystrica)SM2Inštrumentalista - sólista</v>
      </c>
      <c r="E686" s="18">
        <v>7.45008</v>
      </c>
      <c r="F686" s="18">
        <v>14</v>
      </c>
    </row>
    <row r="687">
      <c r="A687" s="9" t="str">
        <f>VLOOKUP(24807,$M$2:$N$42,2,FALSE)</f>
        <v>AU (AU.B.Bystrica)</v>
      </c>
      <c r="B687" t="s">
        <v>103</v>
      </c>
      <c r="C687" t="s">
        <v>97</v>
      </c>
      <c r="D687" t="str">
        <f>CONCATENATE(A687,B687,C687)</f>
        <v>AU (AU.B.Bystrica)SM2Kurátor výstavy</v>
      </c>
      <c r="E687" s="18">
        <v>0.33334</v>
      </c>
      <c r="F687" s="18">
        <v>1</v>
      </c>
    </row>
    <row r="688">
      <c r="A688" s="9" t="str">
        <f>VLOOKUP(24807,$M$2:$N$42,2,FALSE)</f>
        <v>AU (AU.B.Bystrica)</v>
      </c>
      <c r="B688" t="s">
        <v>103</v>
      </c>
      <c r="C688" t="s">
        <v>90</v>
      </c>
      <c r="D688" t="str">
        <f>CONCATENATE(A688,B688,C688)</f>
        <v>AU (AU.B.Bystrica)SM2Performer</v>
      </c>
      <c r="E688" s="18">
        <v>0.1667</v>
      </c>
      <c r="F688" s="18">
        <v>1</v>
      </c>
    </row>
    <row r="689">
      <c r="A689" s="9" t="str">
        <f>VLOOKUP(24807,$M$2:$N$42,2,FALSE)</f>
        <v>AU (AU.B.Bystrica)</v>
      </c>
      <c r="B689" t="s">
        <v>103</v>
      </c>
      <c r="C689" t="s">
        <v>104</v>
      </c>
      <c r="D689" t="str">
        <f>CONCATENATE(A689,B689,C689)</f>
        <v>AU (AU.B.Bystrica)SM2Výtvarník</v>
      </c>
      <c r="E689" s="18">
        <v>50</v>
      </c>
      <c r="F689" s="18">
        <v>50</v>
      </c>
    </row>
    <row r="690">
      <c r="A690" s="9" t="str">
        <f>VLOOKUP(24807,$M$2:$N$42,2,FALSE)</f>
        <v>AU (AU.B.Bystrica)</v>
      </c>
      <c r="B690" t="s">
        <v>103</v>
      </c>
      <c r="C690" t="s">
        <v>121</v>
      </c>
      <c r="D690" t="str">
        <f>CONCATENATE(A690,B690,C690)</f>
        <v>AU (AU.B.Bystrica)SM2Zbormajster</v>
      </c>
      <c r="E690" s="18">
        <v>1</v>
      </c>
      <c r="F690" s="18">
        <v>1</v>
      </c>
    </row>
    <row r="691">
      <c r="A691" s="9" t="str">
        <f>VLOOKUP(24807,$M$2:$N$42,2,FALSE)</f>
        <v>AU (AU.B.Bystrica)</v>
      </c>
      <c r="B691" t="s">
        <v>105</v>
      </c>
      <c r="C691" t="s">
        <v>172</v>
      </c>
      <c r="D691" t="str">
        <f>CONCATENATE(A691,B691,C691)</f>
        <v>AU (AU.B.Bystrica)SM3Autor gradingu</v>
      </c>
      <c r="E691" s="18">
        <v>1</v>
      </c>
      <c r="F691" s="18">
        <v>1</v>
      </c>
    </row>
    <row r="692">
      <c r="A692" s="9" t="str">
        <f>VLOOKUP(24807,$M$2:$N$42,2,FALSE)</f>
        <v>AU (AU.B.Bystrica)</v>
      </c>
      <c r="B692" t="s">
        <v>105</v>
      </c>
      <c r="C692" t="s">
        <v>86</v>
      </c>
      <c r="D692" t="str">
        <f>CONCATENATE(A692,B692,C692)</f>
        <v>AU (AU.B.Bystrica)SM3Autor hudby</v>
      </c>
      <c r="E692" s="18">
        <v>2</v>
      </c>
      <c r="F692" s="18">
        <v>2</v>
      </c>
    </row>
    <row r="693">
      <c r="A693" s="9" t="str">
        <f>VLOOKUP(24807,$M$2:$N$42,2,FALSE)</f>
        <v>AU (AU.B.Bystrica)</v>
      </c>
      <c r="B693" t="s">
        <v>105</v>
      </c>
      <c r="C693" t="s">
        <v>173</v>
      </c>
      <c r="D693" t="str">
        <f>CONCATENATE(A693,B693,C693)</f>
        <v>AU (AU.B.Bystrica)SM3Autor hudobnej úpravy</v>
      </c>
      <c r="E693" s="18">
        <v>0.25</v>
      </c>
      <c r="F693" s="18">
        <v>1</v>
      </c>
    </row>
    <row r="694">
      <c r="A694" s="9" t="str">
        <f>VLOOKUP(24807,$M$2:$N$42,2,FALSE)</f>
        <v>AU (AU.B.Bystrica)</v>
      </c>
      <c r="B694" t="s">
        <v>105</v>
      </c>
      <c r="C694" t="s">
        <v>96</v>
      </c>
      <c r="D694" t="str">
        <f>CONCATENATE(A694,B694,C694)</f>
        <v>AU (AU.B.Bystrica)SM3Dirigent</v>
      </c>
      <c r="E694" s="18">
        <v>7</v>
      </c>
      <c r="F694" s="18">
        <v>7</v>
      </c>
    </row>
    <row r="695">
      <c r="A695" s="9" t="str">
        <f>VLOOKUP(24807,$M$2:$N$42,2,FALSE)</f>
        <v>AU (AU.B.Bystrica)</v>
      </c>
      <c r="B695" t="s">
        <v>105</v>
      </c>
      <c r="C695" t="s">
        <v>142</v>
      </c>
      <c r="D695" t="str">
        <f>CONCATENATE(A695,B695,C695)</f>
        <v>AU (AU.B.Bystrica)SM3Hudobný dramaturg</v>
      </c>
      <c r="E695" s="18">
        <v>51</v>
      </c>
      <c r="F695" s="18">
        <v>51</v>
      </c>
    </row>
    <row r="696">
      <c r="A696" s="9" t="str">
        <f>VLOOKUP(24807,$M$2:$N$42,2,FALSE)</f>
        <v>AU (AU.B.Bystrica)</v>
      </c>
      <c r="B696" t="s">
        <v>105</v>
      </c>
      <c r="C696" t="s">
        <v>88</v>
      </c>
      <c r="D696" t="str">
        <f>CONCATENATE(A696,B696,C696)</f>
        <v>AU (AU.B.Bystrica)SM3Inštrumentalista</v>
      </c>
      <c r="E696" s="18">
        <v>0.4249</v>
      </c>
      <c r="F696" s="18">
        <v>5</v>
      </c>
    </row>
    <row r="697">
      <c r="A697" s="9" t="str">
        <f>VLOOKUP(24807,$M$2:$N$42,2,FALSE)</f>
        <v>AU (AU.B.Bystrica)</v>
      </c>
      <c r="B697" t="s">
        <v>105</v>
      </c>
      <c r="C697" t="s">
        <v>89</v>
      </c>
      <c r="D697" t="str">
        <f>CONCATENATE(A697,B697,C697)</f>
        <v>AU (AU.B.Bystrica)SM3Inštrumentalista - sólista</v>
      </c>
      <c r="E697" s="18">
        <v>59.61682</v>
      </c>
      <c r="F697" s="18">
        <v>90</v>
      </c>
    </row>
    <row r="698">
      <c r="A698" s="9" t="str">
        <f>VLOOKUP(24807,$M$2:$N$42,2,FALSE)</f>
        <v>AU (AU.B.Bystrica)</v>
      </c>
      <c r="B698" t="s">
        <v>105</v>
      </c>
      <c r="C698" t="s">
        <v>162</v>
      </c>
      <c r="D698" t="str">
        <f>CONCATENATE(A698,B698,C698)</f>
        <v>AU (AU.B.Bystrica)SM3Korepetítor</v>
      </c>
      <c r="E698" s="18">
        <v>2</v>
      </c>
      <c r="F698" s="18">
        <v>2</v>
      </c>
    </row>
    <row r="699">
      <c r="A699" s="9" t="str">
        <f>VLOOKUP(24807,$M$2:$N$42,2,FALSE)</f>
        <v>AU (AU.B.Bystrica)</v>
      </c>
      <c r="B699" t="s">
        <v>105</v>
      </c>
      <c r="C699" t="s">
        <v>97</v>
      </c>
      <c r="D699" t="str">
        <f>CONCATENATE(A699,B699,C699)</f>
        <v>AU (AU.B.Bystrica)SM3Kurátor výstavy</v>
      </c>
      <c r="E699" s="18">
        <v>1.33334</v>
      </c>
      <c r="F699" s="18">
        <v>2</v>
      </c>
    </row>
    <row r="700">
      <c r="A700" s="9" t="str">
        <f>VLOOKUP(24807,$M$2:$N$42,2,FALSE)</f>
        <v>AU (AU.B.Bystrica)</v>
      </c>
      <c r="B700" t="s">
        <v>105</v>
      </c>
      <c r="C700" t="s">
        <v>102</v>
      </c>
      <c r="D700" t="str">
        <f>CONCATENATE(A700,B700,C700)</f>
        <v>AU (AU.B.Bystrica)SM3Režisér</v>
      </c>
      <c r="E700" s="18">
        <v>1</v>
      </c>
      <c r="F700" s="18">
        <v>1</v>
      </c>
    </row>
    <row r="701">
      <c r="A701" s="9" t="str">
        <f>VLOOKUP(24807,$M$2:$N$42,2,FALSE)</f>
        <v>AU (AU.B.Bystrica)</v>
      </c>
      <c r="B701" t="s">
        <v>105</v>
      </c>
      <c r="C701" t="s">
        <v>114</v>
      </c>
      <c r="D701" t="str">
        <f>CONCATENATE(A701,B701,C701)</f>
        <v>AU (AU.B.Bystrica)SM3Spevák - sólista</v>
      </c>
      <c r="E701" s="18">
        <v>14</v>
      </c>
      <c r="F701" s="18">
        <v>16</v>
      </c>
    </row>
    <row r="702">
      <c r="A702" s="9" t="str">
        <f>VLOOKUP(24807,$M$2:$N$42,2,FALSE)</f>
        <v>AU (AU.B.Bystrica)</v>
      </c>
      <c r="B702" t="s">
        <v>105</v>
      </c>
      <c r="C702" t="s">
        <v>133</v>
      </c>
      <c r="D702" t="str">
        <f>CONCATENATE(A702,B702,C702)</f>
        <v>AU (AU.B.Bystrica)SM3Strihač</v>
      </c>
      <c r="E702" s="18">
        <v>1</v>
      </c>
      <c r="F702" s="18">
        <v>1</v>
      </c>
    </row>
    <row r="703">
      <c r="A703" s="9" t="str">
        <f>VLOOKUP(24807,$M$2:$N$42,2,FALSE)</f>
        <v>AU (AU.B.Bystrica)</v>
      </c>
      <c r="B703" t="s">
        <v>105</v>
      </c>
      <c r="C703" t="s">
        <v>125</v>
      </c>
      <c r="D703" t="str">
        <f>CONCATENATE(A703,B703,C703)</f>
        <v>AU (AU.B.Bystrica)SM3Strihač zvuku</v>
      </c>
      <c r="E703" s="18">
        <v>1</v>
      </c>
      <c r="F703" s="18">
        <v>1</v>
      </c>
    </row>
    <row r="704">
      <c r="A704" s="9" t="str">
        <f>VLOOKUP(24807,$M$2:$N$42,2,FALSE)</f>
        <v>AU (AU.B.Bystrica)</v>
      </c>
      <c r="B704" t="s">
        <v>105</v>
      </c>
      <c r="C704" t="s">
        <v>104</v>
      </c>
      <c r="D704" t="str">
        <f>CONCATENATE(A704,B704,C704)</f>
        <v>AU (AU.B.Bystrica)SM3Výtvarník</v>
      </c>
      <c r="E704" s="18">
        <v>50</v>
      </c>
      <c r="F704" s="18">
        <v>50</v>
      </c>
    </row>
    <row r="705">
      <c r="A705" s="9" t="str">
        <f>VLOOKUP(24807,$M$2:$N$42,2,FALSE)</f>
        <v>AU (AU.B.Bystrica)</v>
      </c>
      <c r="B705" t="s">
        <v>106</v>
      </c>
      <c r="C705" t="s">
        <v>143</v>
      </c>
      <c r="D705" t="str">
        <f>CONCATENATE(A705,B705,C705)</f>
        <v>AU (AU.B.Bystrica)SN1Asistent réžie</v>
      </c>
      <c r="E705" s="18">
        <v>1</v>
      </c>
      <c r="F705" s="18">
        <v>1</v>
      </c>
    </row>
    <row r="706">
      <c r="A706" s="9" t="str">
        <f>VLOOKUP(24807,$M$2:$N$42,2,FALSE)</f>
        <v>AU (AU.B.Bystrica)</v>
      </c>
      <c r="B706" t="s">
        <v>106</v>
      </c>
      <c r="C706" t="s">
        <v>172</v>
      </c>
      <c r="D706" t="str">
        <f>CONCATENATE(A706,B706,C706)</f>
        <v>AU (AU.B.Bystrica)SN1Autor gradingu</v>
      </c>
      <c r="E706" s="18">
        <v>1</v>
      </c>
      <c r="F706" s="18">
        <v>1</v>
      </c>
    </row>
    <row r="707">
      <c r="A707" s="9" t="str">
        <f>VLOOKUP(24807,$M$2:$N$42,2,FALSE)</f>
        <v>AU (AU.B.Bystrica)</v>
      </c>
      <c r="B707" t="s">
        <v>106</v>
      </c>
      <c r="C707" t="s">
        <v>173</v>
      </c>
      <c r="D707" t="str">
        <f>CONCATENATE(A707,B707,C707)</f>
        <v>AU (AU.B.Bystrica)SN1Autor hudobnej úpravy</v>
      </c>
      <c r="E707" s="18">
        <v>1</v>
      </c>
      <c r="F707" s="18">
        <v>1</v>
      </c>
    </row>
    <row r="708">
      <c r="A708" s="9" t="str">
        <f>VLOOKUP(24807,$M$2:$N$42,2,FALSE)</f>
        <v>AU (AU.B.Bystrica)</v>
      </c>
      <c r="B708" t="s">
        <v>106</v>
      </c>
      <c r="C708" t="s">
        <v>174</v>
      </c>
      <c r="D708" t="str">
        <f>CONCATENATE(A708,B708,C708)</f>
        <v>AU (AU.B.Bystrica)SN1Autor konceptu</v>
      </c>
      <c r="E708" s="18">
        <v>1</v>
      </c>
      <c r="F708" s="18">
        <v>1</v>
      </c>
    </row>
    <row r="709">
      <c r="A709" s="9" t="str">
        <f>VLOOKUP(24807,$M$2:$N$42,2,FALSE)</f>
        <v>AU (AU.B.Bystrica)</v>
      </c>
      <c r="B709" t="s">
        <v>106</v>
      </c>
      <c r="C709" t="s">
        <v>151</v>
      </c>
      <c r="D709" t="str">
        <f>CONCATENATE(A709,B709,C709)</f>
        <v>AU (AU.B.Bystrica)SN1Autor pohybovej spolupráce</v>
      </c>
      <c r="E709" s="18">
        <v>2.5</v>
      </c>
      <c r="F709" s="18">
        <v>3</v>
      </c>
    </row>
    <row r="710">
      <c r="A710" s="9" t="str">
        <f>VLOOKUP(24807,$M$2:$N$42,2,FALSE)</f>
        <v>AU (AU.B.Bystrica)</v>
      </c>
      <c r="B710" t="s">
        <v>106</v>
      </c>
      <c r="C710" t="s">
        <v>165</v>
      </c>
      <c r="D710" t="str">
        <f>CONCATENATE(A710,B710,C710)</f>
        <v>AU (AU.B.Bystrica)SN1Autor úpravy dramatického diela</v>
      </c>
      <c r="E710" s="18">
        <v>2</v>
      </c>
      <c r="F710" s="18">
        <v>2</v>
      </c>
    </row>
    <row r="711">
      <c r="A711" s="9" t="str">
        <f>VLOOKUP(24807,$M$2:$N$42,2,FALSE)</f>
        <v>AU (AU.B.Bystrica)</v>
      </c>
      <c r="B711" t="s">
        <v>106</v>
      </c>
      <c r="C711" t="s">
        <v>96</v>
      </c>
      <c r="D711" t="str">
        <f>CONCATENATE(A711,B711,C711)</f>
        <v>AU (AU.B.Bystrica)SN1Dirigent</v>
      </c>
      <c r="E711" s="18">
        <v>8</v>
      </c>
      <c r="F711" s="18">
        <v>8</v>
      </c>
    </row>
    <row r="712">
      <c r="A712" s="9" t="str">
        <f>VLOOKUP(24807,$M$2:$N$42,2,FALSE)</f>
        <v>AU (AU.B.Bystrica)</v>
      </c>
      <c r="B712" t="s">
        <v>106</v>
      </c>
      <c r="C712" t="s">
        <v>101</v>
      </c>
      <c r="D712" t="str">
        <f>CONCATENATE(A712,B712,C712)</f>
        <v>AU (AU.B.Bystrica)SN1Dizajnér</v>
      </c>
      <c r="E712" s="18">
        <v>10</v>
      </c>
      <c r="F712" s="18">
        <v>10</v>
      </c>
    </row>
    <row r="713">
      <c r="A713" s="9" t="str">
        <f>VLOOKUP(24807,$M$2:$N$42,2,FALSE)</f>
        <v>AU (AU.B.Bystrica)</v>
      </c>
      <c r="B713" t="s">
        <v>106</v>
      </c>
      <c r="C713" t="s">
        <v>87</v>
      </c>
      <c r="D713" t="str">
        <f>CONCATENATE(A713,B713,C713)</f>
        <v>AU (AU.B.Bystrica)SN1Dramaturg</v>
      </c>
      <c r="E713" s="18">
        <v>5</v>
      </c>
      <c r="F713" s="18">
        <v>5</v>
      </c>
    </row>
    <row r="714">
      <c r="A714" s="9" t="str">
        <f>VLOOKUP(24807,$M$2:$N$42,2,FALSE)</f>
        <v>AU (AU.B.Bystrica)</v>
      </c>
      <c r="B714" t="s">
        <v>106</v>
      </c>
      <c r="C714" t="s">
        <v>87</v>
      </c>
      <c r="D714" t="str">
        <f>CONCATENATE(A714,B714,C714)</f>
        <v>AU (AU.B.Bystrica)SN1Dramaturg</v>
      </c>
      <c r="E714" s="18">
        <v>0.25</v>
      </c>
      <c r="F714" s="18">
        <v>1</v>
      </c>
    </row>
    <row r="715">
      <c r="A715" s="9" t="str">
        <f>VLOOKUP(24807,$M$2:$N$42,2,FALSE)</f>
        <v>AU (AU.B.Bystrica)</v>
      </c>
      <c r="B715" t="s">
        <v>106</v>
      </c>
      <c r="C715" t="s">
        <v>107</v>
      </c>
      <c r="D715" t="str">
        <f>CONCATENATE(A715,B715,C715)</f>
        <v>AU (AU.B.Bystrica)SN1Dramaturg projektu</v>
      </c>
      <c r="E715" s="18">
        <v>5</v>
      </c>
      <c r="F715" s="18">
        <v>5</v>
      </c>
    </row>
    <row r="716">
      <c r="A716" s="9" t="str">
        <f>VLOOKUP(24807,$M$2:$N$42,2,FALSE)</f>
        <v>AU (AU.B.Bystrica)</v>
      </c>
      <c r="B716" t="s">
        <v>106</v>
      </c>
      <c r="C716" t="s">
        <v>159</v>
      </c>
      <c r="D716" t="str">
        <f>CONCATENATE(A716,B716,C716)</f>
        <v>AU (AU.B.Bystrica)SN1Herec</v>
      </c>
      <c r="E716" s="18">
        <v>1.881</v>
      </c>
      <c r="F716" s="18">
        <v>5</v>
      </c>
    </row>
    <row r="717">
      <c r="A717" s="9" t="str">
        <f>VLOOKUP(24807,$M$2:$N$42,2,FALSE)</f>
        <v>AU (AU.B.Bystrica)</v>
      </c>
      <c r="B717" t="s">
        <v>106</v>
      </c>
      <c r="C717" t="s">
        <v>159</v>
      </c>
      <c r="D717" t="str">
        <f>CONCATENATE(A717,B717,C717)</f>
        <v>AU (AU.B.Bystrica)SN1Herec</v>
      </c>
      <c r="E717" s="18">
        <v>0.22623</v>
      </c>
      <c r="F717" s="18">
        <v>2</v>
      </c>
    </row>
    <row r="718">
      <c r="A718" s="9" t="str">
        <f>VLOOKUP(24807,$M$2:$N$42,2,FALSE)</f>
        <v>AU (AU.B.Bystrica)</v>
      </c>
      <c r="B718" t="s">
        <v>106</v>
      </c>
      <c r="C718" t="s">
        <v>146</v>
      </c>
      <c r="D718" t="str">
        <f>CONCATENATE(A718,B718,C718)</f>
        <v>AU (AU.B.Bystrica)SN1Herec v hlavnej úlohe</v>
      </c>
      <c r="E718" s="18">
        <v>4.09296</v>
      </c>
      <c r="F718" s="18">
        <v>11</v>
      </c>
    </row>
    <row r="719">
      <c r="A719" s="9" t="str">
        <f>VLOOKUP(24807,$M$2:$N$42,2,FALSE)</f>
        <v>AU (AU.B.Bystrica)</v>
      </c>
      <c r="B719" t="s">
        <v>106</v>
      </c>
      <c r="C719" t="s">
        <v>153</v>
      </c>
      <c r="D719" t="str">
        <f>CONCATENATE(A719,B719,C719)</f>
        <v>AU (AU.B.Bystrica)SN1Herec vo vedľajšej úlohe</v>
      </c>
      <c r="E719" s="18">
        <v>1.58334</v>
      </c>
      <c r="F719" s="18">
        <v>3</v>
      </c>
    </row>
    <row r="720">
      <c r="A720" s="9" t="str">
        <f>VLOOKUP(24807,$M$2:$N$42,2,FALSE)</f>
        <v>AU (AU.B.Bystrica)</v>
      </c>
      <c r="B720" t="s">
        <v>106</v>
      </c>
      <c r="C720" t="s">
        <v>153</v>
      </c>
      <c r="D720" t="str">
        <f>CONCATENATE(A720,B720,C720)</f>
        <v>AU (AU.B.Bystrica)SN1Herec vo vedľajšej úlohe</v>
      </c>
      <c r="E720" s="18">
        <v>2</v>
      </c>
      <c r="F720" s="18">
        <v>2</v>
      </c>
    </row>
    <row r="721">
      <c r="A721" s="9" t="str">
        <f>VLOOKUP(24807,$M$2:$N$42,2,FALSE)</f>
        <v>AU (AU.B.Bystrica)</v>
      </c>
      <c r="B721" t="s">
        <v>106</v>
      </c>
      <c r="C721" t="s">
        <v>88</v>
      </c>
      <c r="D721" t="str">
        <f>CONCATENATE(A721,B721,C721)</f>
        <v>AU (AU.B.Bystrica)SN1Inštrumentalista</v>
      </c>
      <c r="E721" s="18">
        <v>0.3329</v>
      </c>
      <c r="F721" s="18">
        <v>17</v>
      </c>
    </row>
    <row r="722">
      <c r="A722" s="9" t="str">
        <f>VLOOKUP(24807,$M$2:$N$42,2,FALSE)</f>
        <v>AU (AU.B.Bystrica)</v>
      </c>
      <c r="B722" t="s">
        <v>106</v>
      </c>
      <c r="C722" t="s">
        <v>89</v>
      </c>
      <c r="D722" t="str">
        <f>CONCATENATE(A722,B722,C722)</f>
        <v>AU (AU.B.Bystrica)SN1Inštrumentalista - sólista</v>
      </c>
      <c r="E722" s="18">
        <v>30.113</v>
      </c>
      <c r="F722" s="18">
        <v>52</v>
      </c>
    </row>
    <row r="723">
      <c r="A723" s="9" t="str">
        <f>VLOOKUP(24807,$M$2:$N$42,2,FALSE)</f>
        <v>AU (AU.B.Bystrica)</v>
      </c>
      <c r="B723" t="s">
        <v>106</v>
      </c>
      <c r="C723" t="s">
        <v>156</v>
      </c>
      <c r="D723" t="str">
        <f>CONCATENATE(A723,B723,C723)</f>
        <v>AU (AU.B.Bystrica)SN1Kostýmový výtvarník</v>
      </c>
      <c r="E723" s="18">
        <v>1</v>
      </c>
      <c r="F723" s="18">
        <v>1</v>
      </c>
    </row>
    <row r="724">
      <c r="A724" s="9" t="str">
        <f>VLOOKUP(24807,$M$2:$N$42,2,FALSE)</f>
        <v>AU (AU.B.Bystrica)</v>
      </c>
      <c r="B724" t="s">
        <v>106</v>
      </c>
      <c r="C724" t="s">
        <v>97</v>
      </c>
      <c r="D724" t="str">
        <f>CONCATENATE(A724,B724,C724)</f>
        <v>AU (AU.B.Bystrica)SN1Kurátor výstavy</v>
      </c>
      <c r="E724" s="18">
        <v>2.23333</v>
      </c>
      <c r="F724" s="18">
        <v>3</v>
      </c>
    </row>
    <row r="725">
      <c r="A725" s="9" t="str">
        <f>VLOOKUP(24807,$M$2:$N$42,2,FALSE)</f>
        <v>AU (AU.B.Bystrica)</v>
      </c>
      <c r="B725" t="s">
        <v>106</v>
      </c>
      <c r="C725" t="s">
        <v>90</v>
      </c>
      <c r="D725" t="str">
        <f>CONCATENATE(A725,B725,C725)</f>
        <v>AU (AU.B.Bystrica)SN1Performer</v>
      </c>
      <c r="E725" s="18">
        <v>0.125</v>
      </c>
      <c r="F725" s="18">
        <v>1</v>
      </c>
    </row>
    <row r="726">
      <c r="A726" s="9" t="str">
        <f>VLOOKUP(24807,$M$2:$N$42,2,FALSE)</f>
        <v>AU (AU.B.Bystrica)</v>
      </c>
      <c r="B726" t="s">
        <v>106</v>
      </c>
      <c r="C726" t="s">
        <v>168</v>
      </c>
      <c r="D726" t="str">
        <f>CONCATENATE(A726,B726,C726)</f>
        <v>AU (AU.B.Bystrica)SN1Prekladateľ</v>
      </c>
      <c r="E726" s="18">
        <v>1</v>
      </c>
      <c r="F726" s="18">
        <v>1</v>
      </c>
    </row>
    <row r="727">
      <c r="A727" s="9" t="str">
        <f>VLOOKUP(24807,$M$2:$N$42,2,FALSE)</f>
        <v>AU (AU.B.Bystrica)</v>
      </c>
      <c r="B727" t="s">
        <v>106</v>
      </c>
      <c r="C727" t="s">
        <v>168</v>
      </c>
      <c r="D727" t="str">
        <f>CONCATENATE(A727,B727,C727)</f>
        <v>AU (AU.B.Bystrica)SN1Prekladateľ</v>
      </c>
      <c r="E727" s="18">
        <v>0.5</v>
      </c>
      <c r="F727" s="18">
        <v>1</v>
      </c>
    </row>
    <row r="728">
      <c r="A728" s="9" t="str">
        <f>VLOOKUP(24807,$M$2:$N$42,2,FALSE)</f>
        <v>AU (AU.B.Bystrica)</v>
      </c>
      <c r="B728" t="s">
        <v>106</v>
      </c>
      <c r="C728" t="s">
        <v>120</v>
      </c>
      <c r="D728" t="str">
        <f>CONCATENATE(A728,B728,C728)</f>
        <v>AU (AU.B.Bystrica)SN1Producent</v>
      </c>
      <c r="E728" s="18">
        <v>1</v>
      </c>
      <c r="F728" s="18">
        <v>1</v>
      </c>
    </row>
    <row r="729">
      <c r="A729" s="9" t="str">
        <f>VLOOKUP(24807,$M$2:$N$42,2,FALSE)</f>
        <v>AU (AU.B.Bystrica)</v>
      </c>
      <c r="B729" t="s">
        <v>106</v>
      </c>
      <c r="C729" t="s">
        <v>102</v>
      </c>
      <c r="D729" t="str">
        <f>CONCATENATE(A729,B729,C729)</f>
        <v>AU (AU.B.Bystrica)SN1Režisér</v>
      </c>
      <c r="E729" s="18">
        <v>1</v>
      </c>
      <c r="F729" s="18">
        <v>1</v>
      </c>
    </row>
    <row r="730">
      <c r="A730" s="9" t="str">
        <f>VLOOKUP(24807,$M$2:$N$42,2,FALSE)</f>
        <v>AU (AU.B.Bystrica)</v>
      </c>
      <c r="B730" t="s">
        <v>106</v>
      </c>
      <c r="C730" t="s">
        <v>157</v>
      </c>
      <c r="D730" t="str">
        <f>CONCATENATE(A730,B730,C730)</f>
        <v>AU (AU.B.Bystrica)SN1Scénograf</v>
      </c>
      <c r="E730" s="18">
        <v>4</v>
      </c>
      <c r="F730" s="18">
        <v>4</v>
      </c>
    </row>
    <row r="731">
      <c r="A731" s="9" t="str">
        <f>VLOOKUP(24807,$M$2:$N$42,2,FALSE)</f>
        <v>AU (AU.B.Bystrica)</v>
      </c>
      <c r="B731" t="s">
        <v>106</v>
      </c>
      <c r="C731" t="s">
        <v>171</v>
      </c>
      <c r="D731" t="str">
        <f>CONCATENATE(A731,B731,C731)</f>
        <v>AU (AU.B.Bystrica)SN1Spevák</v>
      </c>
      <c r="E731" s="18">
        <v>0.1</v>
      </c>
      <c r="F731" s="18">
        <v>9</v>
      </c>
    </row>
    <row r="732">
      <c r="A732" s="9" t="str">
        <f>VLOOKUP(24807,$M$2:$N$42,2,FALSE)</f>
        <v>AU (AU.B.Bystrica)</v>
      </c>
      <c r="B732" t="s">
        <v>106</v>
      </c>
      <c r="C732" t="s">
        <v>114</v>
      </c>
      <c r="D732" t="str">
        <f>CONCATENATE(A732,B732,C732)</f>
        <v>AU (AU.B.Bystrica)SN1Spevák - sólista</v>
      </c>
      <c r="E732" s="18">
        <v>5.5</v>
      </c>
      <c r="F732" s="18">
        <v>6</v>
      </c>
    </row>
    <row r="733">
      <c r="A733" s="9" t="str">
        <f>VLOOKUP(24807,$M$2:$N$42,2,FALSE)</f>
        <v>AU (AU.B.Bystrica)</v>
      </c>
      <c r="B733" t="s">
        <v>106</v>
      </c>
      <c r="C733" t="s">
        <v>104</v>
      </c>
      <c r="D733" t="str">
        <f>CONCATENATE(A733,B733,C733)</f>
        <v>AU (AU.B.Bystrica)SN1Výtvarník</v>
      </c>
      <c r="E733" s="18">
        <v>113.5</v>
      </c>
      <c r="F733" s="18">
        <v>116</v>
      </c>
    </row>
    <row r="734">
      <c r="A734" s="9" t="str">
        <f>VLOOKUP(24807,$M$2:$N$42,2,FALSE)</f>
        <v>AU (AU.B.Bystrica)</v>
      </c>
      <c r="B734" t="s">
        <v>106</v>
      </c>
      <c r="C734" t="s">
        <v>121</v>
      </c>
      <c r="D734" t="str">
        <f>CONCATENATE(A734,B734,C734)</f>
        <v>AU (AU.B.Bystrica)SN1Zbormajster</v>
      </c>
      <c r="E734" s="18">
        <v>1</v>
      </c>
      <c r="F734" s="18">
        <v>1</v>
      </c>
    </row>
    <row r="735">
      <c r="A735" s="9" t="str">
        <f>VLOOKUP(24807,$M$2:$N$42,2,FALSE)</f>
        <v>AU (AU.B.Bystrica)</v>
      </c>
      <c r="B735" t="s">
        <v>108</v>
      </c>
      <c r="C735" t="s">
        <v>172</v>
      </c>
      <c r="D735" t="str">
        <f>CONCATENATE(A735,B735,C735)</f>
        <v>AU (AU.B.Bystrica)SN2Autor gradingu</v>
      </c>
      <c r="E735" s="18">
        <v>1</v>
      </c>
      <c r="F735" s="18">
        <v>1</v>
      </c>
    </row>
    <row r="736">
      <c r="A736" s="9" t="str">
        <f>VLOOKUP(24807,$M$2:$N$42,2,FALSE)</f>
        <v>AU (AU.B.Bystrica)</v>
      </c>
      <c r="B736" t="s">
        <v>108</v>
      </c>
      <c r="C736" t="s">
        <v>136</v>
      </c>
      <c r="D736" t="str">
        <f>CONCATENATE(A736,B736,C736)</f>
        <v>AU (AU.B.Bystrica)SN2Autor grafiky</v>
      </c>
      <c r="E736" s="18">
        <v>1</v>
      </c>
      <c r="F736" s="18">
        <v>1</v>
      </c>
    </row>
    <row r="737">
      <c r="A737" s="9" t="str">
        <f>VLOOKUP(24807,$M$2:$N$42,2,FALSE)</f>
        <v>AU (AU.B.Bystrica)</v>
      </c>
      <c r="B737" t="s">
        <v>108</v>
      </c>
      <c r="C737" t="s">
        <v>86</v>
      </c>
      <c r="D737" t="str">
        <f>CONCATENATE(A737,B737,C737)</f>
        <v>AU (AU.B.Bystrica)SN2Autor hudby</v>
      </c>
      <c r="E737" s="18">
        <v>3</v>
      </c>
      <c r="F737" s="18">
        <v>3</v>
      </c>
    </row>
    <row r="738">
      <c r="A738" s="9" t="str">
        <f>VLOOKUP(24807,$M$2:$N$42,2,FALSE)</f>
        <v>AU (AU.B.Bystrica)</v>
      </c>
      <c r="B738" t="s">
        <v>108</v>
      </c>
      <c r="C738" t="s">
        <v>173</v>
      </c>
      <c r="D738" t="str">
        <f>CONCATENATE(A738,B738,C738)</f>
        <v>AU (AU.B.Bystrica)SN2Autor hudobnej úpravy</v>
      </c>
      <c r="E738" s="18">
        <v>1</v>
      </c>
      <c r="F738" s="18">
        <v>1</v>
      </c>
    </row>
    <row r="739">
      <c r="A739" s="9" t="str">
        <f>VLOOKUP(24807,$M$2:$N$42,2,FALSE)</f>
        <v>AU (AU.B.Bystrica)</v>
      </c>
      <c r="B739" t="s">
        <v>108</v>
      </c>
      <c r="C739" t="s">
        <v>99</v>
      </c>
      <c r="D739" t="str">
        <f>CONCATENATE(A739,B739,C739)</f>
        <v>AU (AU.B.Bystrica)SN2Autor námetu</v>
      </c>
      <c r="E739" s="18">
        <v>1</v>
      </c>
      <c r="F739" s="18">
        <v>1</v>
      </c>
    </row>
    <row r="740">
      <c r="A740" s="9" t="str">
        <f>VLOOKUP(24807,$M$2:$N$42,2,FALSE)</f>
        <v>AU (AU.B.Bystrica)</v>
      </c>
      <c r="B740" t="s">
        <v>108</v>
      </c>
      <c r="C740" t="s">
        <v>151</v>
      </c>
      <c r="D740" t="str">
        <f>CONCATENATE(A740,B740,C740)</f>
        <v>AU (AU.B.Bystrica)SN2Autor pohybovej spolupráce</v>
      </c>
      <c r="E740" s="18">
        <v>2</v>
      </c>
      <c r="F740" s="18">
        <v>2</v>
      </c>
    </row>
    <row r="741">
      <c r="A741" s="9" t="str">
        <f>VLOOKUP(24807,$M$2:$N$42,2,FALSE)</f>
        <v>AU (AU.B.Bystrica)</v>
      </c>
      <c r="B741" t="s">
        <v>108</v>
      </c>
      <c r="C741" t="s">
        <v>100</v>
      </c>
      <c r="D741" t="str">
        <f>CONCATENATE(A741,B741,C741)</f>
        <v>AU (AU.B.Bystrica)SN2Autor scenára</v>
      </c>
      <c r="E741" s="18">
        <v>2</v>
      </c>
      <c r="F741" s="18">
        <v>2</v>
      </c>
    </row>
    <row r="742">
      <c r="A742" s="9" t="str">
        <f>VLOOKUP(24807,$M$2:$N$42,2,FALSE)</f>
        <v>AU (AU.B.Bystrica)</v>
      </c>
      <c r="B742" t="s">
        <v>108</v>
      </c>
      <c r="C742" t="s">
        <v>96</v>
      </c>
      <c r="D742" t="str">
        <f>CONCATENATE(A742,B742,C742)</f>
        <v>AU (AU.B.Bystrica)SN2Dirigent</v>
      </c>
      <c r="E742" s="18">
        <v>1</v>
      </c>
      <c r="F742" s="18">
        <v>1</v>
      </c>
    </row>
    <row r="743">
      <c r="A743" s="9" t="str">
        <f>VLOOKUP(24807,$M$2:$N$42,2,FALSE)</f>
        <v>AU (AU.B.Bystrica)</v>
      </c>
      <c r="B743" t="s">
        <v>108</v>
      </c>
      <c r="C743" t="s">
        <v>101</v>
      </c>
      <c r="D743" t="str">
        <f>CONCATENATE(A743,B743,C743)</f>
        <v>AU (AU.B.Bystrica)SN2Dizajnér</v>
      </c>
      <c r="E743" s="18">
        <v>14</v>
      </c>
      <c r="F743" s="18">
        <v>14</v>
      </c>
    </row>
    <row r="744">
      <c r="A744" s="9" t="str">
        <f>VLOOKUP(24807,$M$2:$N$42,2,FALSE)</f>
        <v>AU (AU.B.Bystrica)</v>
      </c>
      <c r="B744" t="s">
        <v>108</v>
      </c>
      <c r="C744" t="s">
        <v>87</v>
      </c>
      <c r="D744" t="str">
        <f>CONCATENATE(A744,B744,C744)</f>
        <v>AU (AU.B.Bystrica)SN2Dramaturg</v>
      </c>
      <c r="E744" s="18">
        <v>2</v>
      </c>
      <c r="F744" s="18">
        <v>2</v>
      </c>
    </row>
    <row r="745">
      <c r="A745" s="9" t="str">
        <f>VLOOKUP(24807,$M$2:$N$42,2,FALSE)</f>
        <v>AU (AU.B.Bystrica)</v>
      </c>
      <c r="B745" t="s">
        <v>108</v>
      </c>
      <c r="C745" t="s">
        <v>146</v>
      </c>
      <c r="D745" t="str">
        <f>CONCATENATE(A745,B745,C745)</f>
        <v>AU (AU.B.Bystrica)SN2Herec v hlavnej úlohe</v>
      </c>
      <c r="E745" s="18">
        <v>0.78334</v>
      </c>
      <c r="F745" s="18">
        <v>3</v>
      </c>
    </row>
    <row r="746">
      <c r="A746" s="9" t="str">
        <f>VLOOKUP(24807,$M$2:$N$42,2,FALSE)</f>
        <v>AU (AU.B.Bystrica)</v>
      </c>
      <c r="B746" t="s">
        <v>108</v>
      </c>
      <c r="C746" t="s">
        <v>146</v>
      </c>
      <c r="D746" t="str">
        <f>CONCATENATE(A746,B746,C746)</f>
        <v>AU (AU.B.Bystrica)SN2Herec v hlavnej úlohe</v>
      </c>
      <c r="E746" s="18">
        <v>0.9526</v>
      </c>
      <c r="F746" s="18">
        <v>6</v>
      </c>
    </row>
    <row r="747">
      <c r="A747" s="9" t="str">
        <f>VLOOKUP(24807,$M$2:$N$42,2,FALSE)</f>
        <v>AU (AU.B.Bystrica)</v>
      </c>
      <c r="B747" t="s">
        <v>108</v>
      </c>
      <c r="C747" t="s">
        <v>88</v>
      </c>
      <c r="D747" t="str">
        <f>CONCATENATE(A747,B747,C747)</f>
        <v>AU (AU.B.Bystrica)SN2Inštrumentalista</v>
      </c>
      <c r="E747" s="18">
        <v>0.7229</v>
      </c>
      <c r="F747" s="18">
        <v>7</v>
      </c>
    </row>
    <row r="748">
      <c r="A748" s="9" t="str">
        <f>VLOOKUP(24807,$M$2:$N$42,2,FALSE)</f>
        <v>AU (AU.B.Bystrica)</v>
      </c>
      <c r="B748" t="s">
        <v>108</v>
      </c>
      <c r="C748" t="s">
        <v>89</v>
      </c>
      <c r="D748" t="str">
        <f>CONCATENATE(A748,B748,C748)</f>
        <v>AU (AU.B.Bystrica)SN2Inštrumentalista - sólista</v>
      </c>
      <c r="E748" s="18">
        <v>14.24999</v>
      </c>
      <c r="F748" s="18">
        <v>22</v>
      </c>
    </row>
    <row r="749">
      <c r="A749" s="9" t="str">
        <f>VLOOKUP(24807,$M$2:$N$42,2,FALSE)</f>
        <v>AU (AU.B.Bystrica)</v>
      </c>
      <c r="B749" t="s">
        <v>108</v>
      </c>
      <c r="C749" t="s">
        <v>175</v>
      </c>
      <c r="D749" t="str">
        <f>CONCATENATE(A749,B749,C749)</f>
        <v>AU (AU.B.Bystrica)SN2Interpret komentára</v>
      </c>
      <c r="E749" s="18">
        <v>1</v>
      </c>
      <c r="F749" s="18">
        <v>1</v>
      </c>
    </row>
    <row r="750">
      <c r="A750" s="9" t="str">
        <f>VLOOKUP(24807,$M$2:$N$42,2,FALSE)</f>
        <v>AU (AU.B.Bystrica)</v>
      </c>
      <c r="B750" t="s">
        <v>108</v>
      </c>
      <c r="C750" t="s">
        <v>97</v>
      </c>
      <c r="D750" t="str">
        <f>CONCATENATE(A750,B750,C750)</f>
        <v>AU (AU.B.Bystrica)SN2Kurátor výstavy</v>
      </c>
      <c r="E750" s="18">
        <v>4.46667</v>
      </c>
      <c r="F750" s="18">
        <v>6</v>
      </c>
    </row>
    <row r="751">
      <c r="A751" s="9" t="str">
        <f>VLOOKUP(24807,$M$2:$N$42,2,FALSE)</f>
        <v>AU (AU.B.Bystrica)</v>
      </c>
      <c r="B751" t="s">
        <v>108</v>
      </c>
      <c r="C751" t="s">
        <v>168</v>
      </c>
      <c r="D751" t="str">
        <f>CONCATENATE(A751,B751,C751)</f>
        <v>AU (AU.B.Bystrica)SN2Prekladateľ</v>
      </c>
      <c r="E751" s="18">
        <v>1</v>
      </c>
      <c r="F751" s="18">
        <v>1</v>
      </c>
    </row>
    <row r="752">
      <c r="A752" s="9" t="str">
        <f>VLOOKUP(24807,$M$2:$N$42,2,FALSE)</f>
        <v>AU (AU.B.Bystrica)</v>
      </c>
      <c r="B752" t="s">
        <v>108</v>
      </c>
      <c r="C752" t="s">
        <v>102</v>
      </c>
      <c r="D752" t="str">
        <f>CONCATENATE(A752,B752,C752)</f>
        <v>AU (AU.B.Bystrica)SN2Režisér</v>
      </c>
      <c r="E752" s="18">
        <v>7</v>
      </c>
      <c r="F752" s="18">
        <v>12</v>
      </c>
    </row>
    <row r="753">
      <c r="A753" s="9" t="str">
        <f>VLOOKUP(24807,$M$2:$N$42,2,FALSE)</f>
        <v>AU (AU.B.Bystrica)</v>
      </c>
      <c r="B753" t="s">
        <v>108</v>
      </c>
      <c r="C753" t="s">
        <v>102</v>
      </c>
      <c r="D753" t="str">
        <f>CONCATENATE(A753,B753,C753)</f>
        <v>AU (AU.B.Bystrica)SN2Režisér</v>
      </c>
      <c r="E753" s="18">
        <v>2</v>
      </c>
      <c r="F753" s="18">
        <v>2</v>
      </c>
    </row>
    <row r="754">
      <c r="A754" s="9" t="str">
        <f>VLOOKUP(24807,$M$2:$N$42,2,FALSE)</f>
        <v>AU (AU.B.Bystrica)</v>
      </c>
      <c r="B754" t="s">
        <v>108</v>
      </c>
      <c r="C754" t="s">
        <v>157</v>
      </c>
      <c r="D754" t="str">
        <f>CONCATENATE(A754,B754,C754)</f>
        <v>AU (AU.B.Bystrica)SN2Scénograf</v>
      </c>
      <c r="E754" s="18">
        <v>1</v>
      </c>
      <c r="F754" s="18">
        <v>1</v>
      </c>
    </row>
    <row r="755">
      <c r="A755" s="9" t="str">
        <f>VLOOKUP(24807,$M$2:$N$42,2,FALSE)</f>
        <v>AU (AU.B.Bystrica)</v>
      </c>
      <c r="B755" t="s">
        <v>108</v>
      </c>
      <c r="C755" t="s">
        <v>114</v>
      </c>
      <c r="D755" t="str">
        <f>CONCATENATE(A755,B755,C755)</f>
        <v>AU (AU.B.Bystrica)SN2Spevák - sólista</v>
      </c>
      <c r="E755" s="18">
        <v>0.5</v>
      </c>
      <c r="F755" s="18">
        <v>1</v>
      </c>
    </row>
    <row r="756">
      <c r="A756" s="9" t="str">
        <f>VLOOKUP(24807,$M$2:$N$42,2,FALSE)</f>
        <v>AU (AU.B.Bystrica)</v>
      </c>
      <c r="B756" t="s">
        <v>108</v>
      </c>
      <c r="C756" t="s">
        <v>133</v>
      </c>
      <c r="D756" t="str">
        <f>CONCATENATE(A756,B756,C756)</f>
        <v>AU (AU.B.Bystrica)SN2Strihač</v>
      </c>
      <c r="E756" s="18">
        <v>10</v>
      </c>
      <c r="F756" s="18">
        <v>10</v>
      </c>
    </row>
    <row r="757">
      <c r="A757" s="9" t="str">
        <f>VLOOKUP(24807,$M$2:$N$42,2,FALSE)</f>
        <v>AU (AU.B.Bystrica)</v>
      </c>
      <c r="B757" t="s">
        <v>108</v>
      </c>
      <c r="C757" t="s">
        <v>104</v>
      </c>
      <c r="D757" t="str">
        <f>CONCATENATE(A757,B757,C757)</f>
        <v>AU (AU.B.Bystrica)SN2Výtvarník</v>
      </c>
      <c r="E757" s="18">
        <v>67.5</v>
      </c>
      <c r="F757" s="18">
        <v>69</v>
      </c>
    </row>
    <row r="758">
      <c r="A758" s="9" t="str">
        <f>VLOOKUP(24807,$M$2:$N$42,2,FALSE)</f>
        <v>AU (AU.B.Bystrica)</v>
      </c>
      <c r="B758" t="s">
        <v>109</v>
      </c>
      <c r="C758" t="s">
        <v>99</v>
      </c>
      <c r="D758" t="str">
        <f>CONCATENATE(A758,B758,C758)</f>
        <v>AU (AU.B.Bystrica)SN3Autor námetu</v>
      </c>
      <c r="E758" s="18">
        <v>5</v>
      </c>
      <c r="F758" s="18">
        <v>5</v>
      </c>
    </row>
    <row r="759">
      <c r="A759" s="9" t="str">
        <f>VLOOKUP(24807,$M$2:$N$42,2,FALSE)</f>
        <v>AU (AU.B.Bystrica)</v>
      </c>
      <c r="B759" t="s">
        <v>109</v>
      </c>
      <c r="C759" t="s">
        <v>100</v>
      </c>
      <c r="D759" t="str">
        <f>CONCATENATE(A759,B759,C759)</f>
        <v>AU (AU.B.Bystrica)SN3Autor scenára</v>
      </c>
      <c r="E759" s="18">
        <v>3</v>
      </c>
      <c r="F759" s="18">
        <v>3</v>
      </c>
    </row>
    <row r="760">
      <c r="A760" s="9" t="str">
        <f>VLOOKUP(24807,$M$2:$N$42,2,FALSE)</f>
        <v>AU (AU.B.Bystrica)</v>
      </c>
      <c r="B760" t="s">
        <v>109</v>
      </c>
      <c r="C760" t="s">
        <v>96</v>
      </c>
      <c r="D760" t="str">
        <f>CONCATENATE(A760,B760,C760)</f>
        <v>AU (AU.B.Bystrica)SN3Dirigent</v>
      </c>
      <c r="E760" s="18">
        <v>24</v>
      </c>
      <c r="F760" s="18">
        <v>24</v>
      </c>
    </row>
    <row r="761">
      <c r="A761" s="9" t="str">
        <f>VLOOKUP(24807,$M$2:$N$42,2,FALSE)</f>
        <v>AU (AU.B.Bystrica)</v>
      </c>
      <c r="B761" t="s">
        <v>109</v>
      </c>
      <c r="C761" t="s">
        <v>101</v>
      </c>
      <c r="D761" t="str">
        <f>CONCATENATE(A761,B761,C761)</f>
        <v>AU (AU.B.Bystrica)SN3Dizajnér</v>
      </c>
      <c r="E761" s="18">
        <v>5</v>
      </c>
      <c r="F761" s="18">
        <v>5</v>
      </c>
    </row>
    <row r="762">
      <c r="A762" s="9" t="str">
        <f>VLOOKUP(24807,$M$2:$N$42,2,FALSE)</f>
        <v>AU (AU.B.Bystrica)</v>
      </c>
      <c r="B762" t="s">
        <v>109</v>
      </c>
      <c r="C762" t="s">
        <v>87</v>
      </c>
      <c r="D762" t="str">
        <f>CONCATENATE(A762,B762,C762)</f>
        <v>AU (AU.B.Bystrica)SN3Dramaturg</v>
      </c>
      <c r="E762" s="18">
        <v>3.5</v>
      </c>
      <c r="F762" s="18">
        <v>6</v>
      </c>
    </row>
    <row r="763">
      <c r="A763" s="9" t="str">
        <f>VLOOKUP(24807,$M$2:$N$42,2,FALSE)</f>
        <v>AU (AU.B.Bystrica)</v>
      </c>
      <c r="B763" t="s">
        <v>109</v>
      </c>
      <c r="C763" t="s">
        <v>159</v>
      </c>
      <c r="D763" t="str">
        <f>CONCATENATE(A763,B763,C763)</f>
        <v>AU (AU.B.Bystrica)SN3Herec</v>
      </c>
      <c r="E763" s="18">
        <v>1</v>
      </c>
      <c r="F763" s="18">
        <v>1</v>
      </c>
    </row>
    <row r="764">
      <c r="A764" s="9" t="str">
        <f>VLOOKUP(24807,$M$2:$N$42,2,FALSE)</f>
        <v>AU (AU.B.Bystrica)</v>
      </c>
      <c r="B764" t="s">
        <v>109</v>
      </c>
      <c r="C764" t="s">
        <v>88</v>
      </c>
      <c r="D764" t="str">
        <f>CONCATENATE(A764,B764,C764)</f>
        <v>AU (AU.B.Bystrica)SN3Inštrumentalista</v>
      </c>
      <c r="E764" s="18">
        <v>2.05678</v>
      </c>
      <c r="F764" s="18">
        <v>21</v>
      </c>
    </row>
    <row r="765">
      <c r="A765" s="9" t="str">
        <f>VLOOKUP(24807,$M$2:$N$42,2,FALSE)</f>
        <v>AU (AU.B.Bystrica)</v>
      </c>
      <c r="B765" t="s">
        <v>109</v>
      </c>
      <c r="C765" t="s">
        <v>89</v>
      </c>
      <c r="D765" t="str">
        <f>CONCATENATE(A765,B765,C765)</f>
        <v>AU (AU.B.Bystrica)SN3Inštrumentalista - sólista</v>
      </c>
      <c r="E765" s="18">
        <v>63.2671</v>
      </c>
      <c r="F765" s="18">
        <v>109</v>
      </c>
    </row>
    <row r="766">
      <c r="A766" s="9" t="str">
        <f>VLOOKUP(24807,$M$2:$N$42,2,FALSE)</f>
        <v>AU (AU.B.Bystrica)</v>
      </c>
      <c r="B766" t="s">
        <v>109</v>
      </c>
      <c r="C766" t="s">
        <v>162</v>
      </c>
      <c r="D766" t="str">
        <f>CONCATENATE(A766,B766,C766)</f>
        <v>AU (AU.B.Bystrica)SN3Korepetítor</v>
      </c>
      <c r="E766" s="18">
        <v>2</v>
      </c>
      <c r="F766" s="18">
        <v>2</v>
      </c>
    </row>
    <row r="767">
      <c r="A767" s="9" t="str">
        <f>VLOOKUP(24807,$M$2:$N$42,2,FALSE)</f>
        <v>AU (AU.B.Bystrica)</v>
      </c>
      <c r="B767" t="s">
        <v>109</v>
      </c>
      <c r="C767" t="s">
        <v>97</v>
      </c>
      <c r="D767" t="str">
        <f>CONCATENATE(A767,B767,C767)</f>
        <v>AU (AU.B.Bystrica)SN3Kurátor výstavy</v>
      </c>
      <c r="E767" s="18">
        <v>5</v>
      </c>
      <c r="F767" s="18">
        <v>5</v>
      </c>
    </row>
    <row r="768">
      <c r="A768" s="9" t="str">
        <f>VLOOKUP(24807,$M$2:$N$42,2,FALSE)</f>
        <v>AU (AU.B.Bystrica)</v>
      </c>
      <c r="B768" t="s">
        <v>109</v>
      </c>
      <c r="C768" t="s">
        <v>132</v>
      </c>
      <c r="D768" t="str">
        <f>CONCATENATE(A768,B768,C768)</f>
        <v>AU (AU.B.Bystrica)SN3Majster zvuku</v>
      </c>
      <c r="E768" s="18">
        <v>1</v>
      </c>
      <c r="F768" s="18">
        <v>1</v>
      </c>
    </row>
    <row r="769">
      <c r="A769" s="9" t="str">
        <f>VLOOKUP(24807,$M$2:$N$42,2,FALSE)</f>
        <v>AU (AU.B.Bystrica)</v>
      </c>
      <c r="B769" t="s">
        <v>109</v>
      </c>
      <c r="C769" t="s">
        <v>102</v>
      </c>
      <c r="D769" t="str">
        <f>CONCATENATE(A769,B769,C769)</f>
        <v>AU (AU.B.Bystrica)SN3Režisér</v>
      </c>
      <c r="E769" s="18">
        <v>5</v>
      </c>
      <c r="F769" s="18">
        <v>5</v>
      </c>
    </row>
    <row r="770">
      <c r="A770" s="9" t="str">
        <f>VLOOKUP(24807,$M$2:$N$42,2,FALSE)</f>
        <v>AU (AU.B.Bystrica)</v>
      </c>
      <c r="B770" t="s">
        <v>109</v>
      </c>
      <c r="C770" t="s">
        <v>171</v>
      </c>
      <c r="D770" t="str">
        <f>CONCATENATE(A770,B770,C770)</f>
        <v>AU (AU.B.Bystrica)SN3Spevák</v>
      </c>
      <c r="E770" s="18">
        <v>0.03</v>
      </c>
      <c r="F770" s="18">
        <v>3</v>
      </c>
    </row>
    <row r="771">
      <c r="A771" s="9" t="str">
        <f>VLOOKUP(24807,$M$2:$N$42,2,FALSE)</f>
        <v>AU (AU.B.Bystrica)</v>
      </c>
      <c r="B771" t="s">
        <v>109</v>
      </c>
      <c r="C771" t="s">
        <v>114</v>
      </c>
      <c r="D771" t="str">
        <f>CONCATENATE(A771,B771,C771)</f>
        <v>AU (AU.B.Bystrica)SN3Spevák - sólista</v>
      </c>
      <c r="E771" s="18">
        <v>8.6667</v>
      </c>
      <c r="F771" s="18">
        <v>10</v>
      </c>
    </row>
    <row r="772">
      <c r="A772" s="9" t="str">
        <f>VLOOKUP(24807,$M$2:$N$42,2,FALSE)</f>
        <v>AU (AU.B.Bystrica)</v>
      </c>
      <c r="B772" t="s">
        <v>109</v>
      </c>
      <c r="C772" t="s">
        <v>133</v>
      </c>
      <c r="D772" t="str">
        <f>CONCATENATE(A772,B772,C772)</f>
        <v>AU (AU.B.Bystrica)SN3Strihač</v>
      </c>
      <c r="E772" s="18">
        <v>2</v>
      </c>
      <c r="F772" s="18">
        <v>2</v>
      </c>
    </row>
    <row r="773">
      <c r="A773" s="9" t="str">
        <f>VLOOKUP(24807,$M$2:$N$42,2,FALSE)</f>
        <v>AU (AU.B.Bystrica)</v>
      </c>
      <c r="B773" t="s">
        <v>109</v>
      </c>
      <c r="C773" t="s">
        <v>104</v>
      </c>
      <c r="D773" t="str">
        <f>CONCATENATE(A773,B773,C773)</f>
        <v>AU (AU.B.Bystrica)SN3Výtvarník</v>
      </c>
      <c r="E773" s="18">
        <v>85</v>
      </c>
      <c r="F773" s="18">
        <v>85</v>
      </c>
    </row>
    <row r="774">
      <c r="A774" s="9" t="str">
        <f>VLOOKUP(24807,$M$2:$N$42,2,FALSE)</f>
        <v>AU (AU.B.Bystrica)</v>
      </c>
      <c r="B774" t="s">
        <v>109</v>
      </c>
      <c r="C774" t="s">
        <v>121</v>
      </c>
      <c r="D774" t="str">
        <f>CONCATENATE(A774,B774,C774)</f>
        <v>AU (AU.B.Bystrica)SN3Zbormajster</v>
      </c>
      <c r="E774" s="18">
        <v>8</v>
      </c>
      <c r="F774" s="18">
        <v>8</v>
      </c>
    </row>
    <row r="775">
      <c r="A775" s="9" t="str">
        <f>VLOOKUP(24807,$M$2:$N$42,2,FALSE)</f>
        <v>AU (AU.B.Bystrica)</v>
      </c>
      <c r="B775" t="s">
        <v>109</v>
      </c>
      <c r="C775" t="s">
        <v>126</v>
      </c>
      <c r="D775" t="str">
        <f>CONCATENATE(A775,B775,C775)</f>
        <v>AU (AU.B.Bystrica)SN3Zvukár</v>
      </c>
      <c r="E775" s="18">
        <v>4</v>
      </c>
      <c r="F775" s="18">
        <v>4</v>
      </c>
    </row>
    <row r="776">
      <c r="A776" s="9" t="str">
        <f>VLOOKUP(24807,$M$2:$N$42,2,FALSE)</f>
        <v>AU (AU.B.Bystrica)</v>
      </c>
      <c r="B776" t="s">
        <v>110</v>
      </c>
      <c r="C776" t="s">
        <v>100</v>
      </c>
      <c r="D776" t="str">
        <f>CONCATENATE(A776,B776,C776)</f>
        <v>AU (AU.B.Bystrica)SR1Autor scenára</v>
      </c>
      <c r="E776" s="18">
        <v>1</v>
      </c>
      <c r="F776" s="18">
        <v>1</v>
      </c>
    </row>
    <row r="777">
      <c r="A777" s="9" t="str">
        <f>VLOOKUP(24807,$M$2:$N$42,2,FALSE)</f>
        <v>AU (AU.B.Bystrica)</v>
      </c>
      <c r="B777" t="s">
        <v>110</v>
      </c>
      <c r="C777" t="s">
        <v>165</v>
      </c>
      <c r="D777" t="str">
        <f>CONCATENATE(A777,B777,C777)</f>
        <v>AU (AU.B.Bystrica)SR1Autor úpravy dramatického diela</v>
      </c>
      <c r="E777" s="18">
        <v>1</v>
      </c>
      <c r="F777" s="18">
        <v>1</v>
      </c>
    </row>
    <row r="778">
      <c r="A778" s="9" t="str">
        <f>VLOOKUP(24807,$M$2:$N$42,2,FALSE)</f>
        <v>AU (AU.B.Bystrica)</v>
      </c>
      <c r="B778" t="s">
        <v>110</v>
      </c>
      <c r="C778" t="s">
        <v>96</v>
      </c>
      <c r="D778" t="str">
        <f>CONCATENATE(A778,B778,C778)</f>
        <v>AU (AU.B.Bystrica)SR1Dirigent</v>
      </c>
      <c r="E778" s="18">
        <v>1</v>
      </c>
      <c r="F778" s="18">
        <v>1</v>
      </c>
    </row>
    <row r="779">
      <c r="A779" s="9" t="str">
        <f>VLOOKUP(24807,$M$2:$N$42,2,FALSE)</f>
        <v>AU (AU.B.Bystrica)</v>
      </c>
      <c r="B779" t="s">
        <v>110</v>
      </c>
      <c r="C779" t="s">
        <v>101</v>
      </c>
      <c r="D779" t="str">
        <f>CONCATENATE(A779,B779,C779)</f>
        <v>AU (AU.B.Bystrica)SR1Dizajnér</v>
      </c>
      <c r="E779" s="18">
        <v>7</v>
      </c>
      <c r="F779" s="18">
        <v>7</v>
      </c>
    </row>
    <row r="780">
      <c r="A780" s="9" t="str">
        <f>VLOOKUP(24807,$M$2:$N$42,2,FALSE)</f>
        <v>AU (AU.B.Bystrica)</v>
      </c>
      <c r="B780" t="s">
        <v>110</v>
      </c>
      <c r="C780" t="s">
        <v>87</v>
      </c>
      <c r="D780" t="str">
        <f>CONCATENATE(A780,B780,C780)</f>
        <v>AU (AU.B.Bystrica)SR1Dramaturg</v>
      </c>
      <c r="E780" s="18">
        <v>1</v>
      </c>
      <c r="F780" s="18">
        <v>1</v>
      </c>
    </row>
    <row r="781">
      <c r="A781" s="9" t="str">
        <f>VLOOKUP(24807,$M$2:$N$42,2,FALSE)</f>
        <v>AU (AU.B.Bystrica)</v>
      </c>
      <c r="B781" t="s">
        <v>110</v>
      </c>
      <c r="C781" t="s">
        <v>159</v>
      </c>
      <c r="D781" t="str">
        <f>CONCATENATE(A781,B781,C781)</f>
        <v>AU (AU.B.Bystrica)SR1Herec</v>
      </c>
      <c r="E781" s="18">
        <v>0.58337</v>
      </c>
      <c r="F781" s="18">
        <v>2</v>
      </c>
    </row>
    <row r="782">
      <c r="A782" s="9" t="str">
        <f>VLOOKUP(24807,$M$2:$N$42,2,FALSE)</f>
        <v>AU (AU.B.Bystrica)</v>
      </c>
      <c r="B782" t="s">
        <v>110</v>
      </c>
      <c r="C782" t="s">
        <v>146</v>
      </c>
      <c r="D782" t="str">
        <f>CONCATENATE(A782,B782,C782)</f>
        <v>AU (AU.B.Bystrica)SR1Herec v hlavnej úlohe</v>
      </c>
      <c r="E782" s="18">
        <v>0.75</v>
      </c>
      <c r="F782" s="18">
        <v>2</v>
      </c>
    </row>
    <row r="783">
      <c r="A783" s="9" t="str">
        <f>VLOOKUP(24807,$M$2:$N$42,2,FALSE)</f>
        <v>AU (AU.B.Bystrica)</v>
      </c>
      <c r="B783" t="s">
        <v>110</v>
      </c>
      <c r="C783" t="s">
        <v>153</v>
      </c>
      <c r="D783" t="str">
        <f>CONCATENATE(A783,B783,C783)</f>
        <v>AU (AU.B.Bystrica)SR1Herec vo vedľajšej úlohe</v>
      </c>
      <c r="E783" s="18">
        <v>0.33334</v>
      </c>
      <c r="F783" s="18">
        <v>1</v>
      </c>
    </row>
    <row r="784">
      <c r="A784" s="9" t="str">
        <f>VLOOKUP(24807,$M$2:$N$42,2,FALSE)</f>
        <v>AU (AU.B.Bystrica)</v>
      </c>
      <c r="B784" t="s">
        <v>110</v>
      </c>
      <c r="C784" t="s">
        <v>142</v>
      </c>
      <c r="D784" t="str">
        <f>CONCATENATE(A784,B784,C784)</f>
        <v>AU (AU.B.Bystrica)SR1Hudobný dramaturg</v>
      </c>
      <c r="E784" s="18">
        <v>2</v>
      </c>
      <c r="F784" s="18">
        <v>2</v>
      </c>
    </row>
    <row r="785">
      <c r="A785" s="9" t="str">
        <f>VLOOKUP(24807,$M$2:$N$42,2,FALSE)</f>
        <v>AU (AU.B.Bystrica)</v>
      </c>
      <c r="B785" t="s">
        <v>110</v>
      </c>
      <c r="C785" t="s">
        <v>88</v>
      </c>
      <c r="D785" t="str">
        <f>CONCATENATE(A785,B785,C785)</f>
        <v>AU (AU.B.Bystrica)SR1Inštrumentalista</v>
      </c>
      <c r="E785" s="18">
        <v>0.01</v>
      </c>
      <c r="F785" s="18">
        <v>1</v>
      </c>
    </row>
    <row r="786">
      <c r="A786" s="9" t="str">
        <f>VLOOKUP(24807,$M$2:$N$42,2,FALSE)</f>
        <v>AU (AU.B.Bystrica)</v>
      </c>
      <c r="B786" t="s">
        <v>110</v>
      </c>
      <c r="C786" t="s">
        <v>89</v>
      </c>
      <c r="D786" t="str">
        <f>CONCATENATE(A786,B786,C786)</f>
        <v>AU (AU.B.Bystrica)SR1Inštrumentalista - sólista</v>
      </c>
      <c r="E786" s="18">
        <v>25.0191</v>
      </c>
      <c r="F786" s="18">
        <v>40</v>
      </c>
    </row>
    <row r="787">
      <c r="A787" s="9" t="str">
        <f>VLOOKUP(24807,$M$2:$N$42,2,FALSE)</f>
        <v>AU (AU.B.Bystrica)</v>
      </c>
      <c r="B787" t="s">
        <v>110</v>
      </c>
      <c r="C787" t="s">
        <v>162</v>
      </c>
      <c r="D787" t="str">
        <f>CONCATENATE(A787,B787,C787)</f>
        <v>AU (AU.B.Bystrica)SR1Korepetítor</v>
      </c>
      <c r="E787" s="18">
        <v>2</v>
      </c>
      <c r="F787" s="18">
        <v>2</v>
      </c>
    </row>
    <row r="788">
      <c r="A788" s="9" t="str">
        <f>VLOOKUP(24807,$M$2:$N$42,2,FALSE)</f>
        <v>AU (AU.B.Bystrica)</v>
      </c>
      <c r="B788" t="s">
        <v>110</v>
      </c>
      <c r="C788" t="s">
        <v>97</v>
      </c>
      <c r="D788" t="str">
        <f>CONCATENATE(A788,B788,C788)</f>
        <v>AU (AU.B.Bystrica)SR1Kurátor výstavy</v>
      </c>
      <c r="E788" s="18">
        <v>3</v>
      </c>
      <c r="F788" s="18">
        <v>3</v>
      </c>
    </row>
    <row r="789">
      <c r="A789" s="9" t="str">
        <f>VLOOKUP(24807,$M$2:$N$42,2,FALSE)</f>
        <v>AU (AU.B.Bystrica)</v>
      </c>
      <c r="B789" t="s">
        <v>110</v>
      </c>
      <c r="C789" t="s">
        <v>102</v>
      </c>
      <c r="D789" t="str">
        <f>CONCATENATE(A789,B789,C789)</f>
        <v>AU (AU.B.Bystrica)SR1Režisér</v>
      </c>
      <c r="E789" s="18">
        <v>4</v>
      </c>
      <c r="F789" s="18">
        <v>4</v>
      </c>
    </row>
    <row r="790">
      <c r="A790" s="9" t="str">
        <f>VLOOKUP(24807,$M$2:$N$42,2,FALSE)</f>
        <v>AU (AU.B.Bystrica)</v>
      </c>
      <c r="B790" t="s">
        <v>110</v>
      </c>
      <c r="C790" t="s">
        <v>157</v>
      </c>
      <c r="D790" t="str">
        <f>CONCATENATE(A790,B790,C790)</f>
        <v>AU (AU.B.Bystrica)SR1Scénograf</v>
      </c>
      <c r="E790" s="18">
        <v>2</v>
      </c>
      <c r="F790" s="18">
        <v>2</v>
      </c>
    </row>
    <row r="791">
      <c r="A791" s="9" t="str">
        <f>VLOOKUP(24807,$M$2:$N$42,2,FALSE)</f>
        <v>AU (AU.B.Bystrica)</v>
      </c>
      <c r="B791" t="s">
        <v>110</v>
      </c>
      <c r="C791" t="s">
        <v>114</v>
      </c>
      <c r="D791" t="str">
        <f>CONCATENATE(A791,B791,C791)</f>
        <v>AU (AU.B.Bystrica)SR1Spevák - sólista</v>
      </c>
      <c r="E791" s="18">
        <v>13.4167</v>
      </c>
      <c r="F791" s="18">
        <v>15</v>
      </c>
    </row>
    <row r="792">
      <c r="A792" s="9" t="str">
        <f>VLOOKUP(24807,$M$2:$N$42,2,FALSE)</f>
        <v>AU (AU.B.Bystrica)</v>
      </c>
      <c r="B792" t="s">
        <v>110</v>
      </c>
      <c r="C792" t="s">
        <v>104</v>
      </c>
      <c r="D792" t="str">
        <f>CONCATENATE(A792,B792,C792)</f>
        <v>AU (AU.B.Bystrica)SR1Výtvarník</v>
      </c>
      <c r="E792" s="18">
        <v>58.3</v>
      </c>
      <c r="F792" s="18">
        <v>60</v>
      </c>
    </row>
    <row r="793">
      <c r="A793" s="9" t="str">
        <f>VLOOKUP(24807,$M$2:$N$42,2,FALSE)</f>
        <v>AU (AU.B.Bystrica)</v>
      </c>
      <c r="B793" t="s">
        <v>111</v>
      </c>
      <c r="C793" t="s">
        <v>151</v>
      </c>
      <c r="D793" t="str">
        <f>CONCATENATE(A793,B793,C793)</f>
        <v>AU (AU.B.Bystrica)SR2Autor pohybovej spolupráce</v>
      </c>
      <c r="E793" s="18">
        <v>1</v>
      </c>
      <c r="F793" s="18">
        <v>1</v>
      </c>
    </row>
    <row r="794">
      <c r="A794" s="9" t="str">
        <f>VLOOKUP(24807,$M$2:$N$42,2,FALSE)</f>
        <v>AU (AU.B.Bystrica)</v>
      </c>
      <c r="B794" t="s">
        <v>111</v>
      </c>
      <c r="C794" t="s">
        <v>96</v>
      </c>
      <c r="D794" t="str">
        <f>CONCATENATE(A794,B794,C794)</f>
        <v>AU (AU.B.Bystrica)SR2Dirigent</v>
      </c>
      <c r="E794" s="18">
        <v>2</v>
      </c>
      <c r="F794" s="18">
        <v>2</v>
      </c>
    </row>
    <row r="795">
      <c r="A795" s="9" t="str">
        <f>VLOOKUP(24807,$M$2:$N$42,2,FALSE)</f>
        <v>AU (AU.B.Bystrica)</v>
      </c>
      <c r="B795" t="s">
        <v>111</v>
      </c>
      <c r="C795" t="s">
        <v>101</v>
      </c>
      <c r="D795" t="str">
        <f>CONCATENATE(A795,B795,C795)</f>
        <v>AU (AU.B.Bystrica)SR2Dizajnér</v>
      </c>
      <c r="E795" s="18">
        <v>1</v>
      </c>
      <c r="F795" s="18">
        <v>1</v>
      </c>
    </row>
    <row r="796">
      <c r="A796" s="9" t="str">
        <f>VLOOKUP(24807,$M$2:$N$42,2,FALSE)</f>
        <v>AU (AU.B.Bystrica)</v>
      </c>
      <c r="B796" t="s">
        <v>111</v>
      </c>
      <c r="C796" t="s">
        <v>88</v>
      </c>
      <c r="D796" t="str">
        <f>CONCATENATE(A796,B796,C796)</f>
        <v>AU (AU.B.Bystrica)SR2Inštrumentalista</v>
      </c>
      <c r="E796" s="18">
        <v>0.7</v>
      </c>
      <c r="F796" s="18">
        <v>2</v>
      </c>
    </row>
    <row r="797">
      <c r="A797" s="9" t="str">
        <f>VLOOKUP(24807,$M$2:$N$42,2,FALSE)</f>
        <v>AU (AU.B.Bystrica)</v>
      </c>
      <c r="B797" t="s">
        <v>111</v>
      </c>
      <c r="C797" t="s">
        <v>89</v>
      </c>
      <c r="D797" t="str">
        <f>CONCATENATE(A797,B797,C797)</f>
        <v>AU (AU.B.Bystrica)SR2Inštrumentalista - sólista</v>
      </c>
      <c r="E797" s="18">
        <v>13.95002</v>
      </c>
      <c r="F797" s="18">
        <v>27</v>
      </c>
    </row>
    <row r="798">
      <c r="A798" s="9" t="str">
        <f>VLOOKUP(24807,$M$2:$N$42,2,FALSE)</f>
        <v>AU (AU.B.Bystrica)</v>
      </c>
      <c r="B798" t="s">
        <v>111</v>
      </c>
      <c r="C798" t="s">
        <v>97</v>
      </c>
      <c r="D798" t="str">
        <f>CONCATENATE(A798,B798,C798)</f>
        <v>AU (AU.B.Bystrica)SR2Kurátor výstavy</v>
      </c>
      <c r="E798" s="18">
        <v>4</v>
      </c>
      <c r="F798" s="18">
        <v>4</v>
      </c>
    </row>
    <row r="799">
      <c r="A799" s="9" t="str">
        <f>VLOOKUP(24807,$M$2:$N$42,2,FALSE)</f>
        <v>AU (AU.B.Bystrica)</v>
      </c>
      <c r="B799" t="s">
        <v>111</v>
      </c>
      <c r="C799" t="s">
        <v>102</v>
      </c>
      <c r="D799" t="str">
        <f>CONCATENATE(A799,B799,C799)</f>
        <v>AU (AU.B.Bystrica)SR2Režisér</v>
      </c>
      <c r="E799" s="18">
        <v>1</v>
      </c>
      <c r="F799" s="18">
        <v>1</v>
      </c>
    </row>
    <row r="800">
      <c r="A800" s="9" t="str">
        <f>VLOOKUP(24807,$M$2:$N$42,2,FALSE)</f>
        <v>AU (AU.B.Bystrica)</v>
      </c>
      <c r="B800" t="s">
        <v>111</v>
      </c>
      <c r="C800" t="s">
        <v>114</v>
      </c>
      <c r="D800" t="str">
        <f>CONCATENATE(A800,B800,C800)</f>
        <v>AU (AU.B.Bystrica)SR2Spevák - sólista</v>
      </c>
      <c r="E800" s="18">
        <v>4</v>
      </c>
      <c r="F800" s="18">
        <v>4</v>
      </c>
    </row>
    <row r="801">
      <c r="A801" s="9" t="str">
        <f>VLOOKUP(24807,$M$2:$N$42,2,FALSE)</f>
        <v>AU (AU.B.Bystrica)</v>
      </c>
      <c r="B801" t="s">
        <v>111</v>
      </c>
      <c r="C801" t="s">
        <v>104</v>
      </c>
      <c r="D801" t="str">
        <f>CONCATENATE(A801,B801,C801)</f>
        <v>AU (AU.B.Bystrica)SR2Výtvarník</v>
      </c>
      <c r="E801" s="18">
        <v>35.8</v>
      </c>
      <c r="F801" s="18">
        <v>37</v>
      </c>
    </row>
    <row r="802">
      <c r="A802" s="9" t="str">
        <f>VLOOKUP(24807,$M$2:$N$42,2,FALSE)</f>
        <v>AU (AU.B.Bystrica)</v>
      </c>
      <c r="B802" t="s">
        <v>112</v>
      </c>
      <c r="C802" t="s">
        <v>86</v>
      </c>
      <c r="D802" t="str">
        <f>CONCATENATE(A802,B802,C802)</f>
        <v>AU (AU.B.Bystrica)SR3Autor hudby</v>
      </c>
      <c r="E802" s="18">
        <v>1</v>
      </c>
      <c r="F802" s="18">
        <v>1</v>
      </c>
    </row>
    <row r="803">
      <c r="A803" s="9" t="str">
        <f>VLOOKUP(24807,$M$2:$N$42,2,FALSE)</f>
        <v>AU (AU.B.Bystrica)</v>
      </c>
      <c r="B803" t="s">
        <v>112</v>
      </c>
      <c r="C803" t="s">
        <v>151</v>
      </c>
      <c r="D803" t="str">
        <f>CONCATENATE(A803,B803,C803)</f>
        <v>AU (AU.B.Bystrica)SR3Autor pohybovej spolupráce</v>
      </c>
      <c r="E803" s="18">
        <v>1</v>
      </c>
      <c r="F803" s="18">
        <v>1</v>
      </c>
    </row>
    <row r="804">
      <c r="A804" s="9" t="str">
        <f>VLOOKUP(24807,$M$2:$N$42,2,FALSE)</f>
        <v>AU (AU.B.Bystrica)</v>
      </c>
      <c r="B804" t="s">
        <v>112</v>
      </c>
      <c r="C804" t="s">
        <v>145</v>
      </c>
      <c r="D804" t="str">
        <f>CONCATENATE(A804,B804,C804)</f>
        <v>AU (AU.B.Bystrica)SR3Autor textu</v>
      </c>
      <c r="E804" s="18">
        <v>0.5</v>
      </c>
      <c r="F804" s="18">
        <v>1</v>
      </c>
    </row>
    <row r="805">
      <c r="A805" s="9" t="str">
        <f>VLOOKUP(24807,$M$2:$N$42,2,FALSE)</f>
        <v>AU (AU.B.Bystrica)</v>
      </c>
      <c r="B805" t="s">
        <v>112</v>
      </c>
      <c r="C805" t="s">
        <v>96</v>
      </c>
      <c r="D805" t="str">
        <f>CONCATENATE(A805,B805,C805)</f>
        <v>AU (AU.B.Bystrica)SR3Dirigent</v>
      </c>
      <c r="E805" s="18">
        <v>31</v>
      </c>
      <c r="F805" s="18">
        <v>31</v>
      </c>
    </row>
    <row r="806">
      <c r="A806" s="9" t="str">
        <f>VLOOKUP(24807,$M$2:$N$42,2,FALSE)</f>
        <v>AU (AU.B.Bystrica)</v>
      </c>
      <c r="B806" t="s">
        <v>112</v>
      </c>
      <c r="C806" t="s">
        <v>101</v>
      </c>
      <c r="D806" t="str">
        <f>CONCATENATE(A806,B806,C806)</f>
        <v>AU (AU.B.Bystrica)SR3Dizajnér</v>
      </c>
      <c r="E806" s="18">
        <v>2</v>
      </c>
      <c r="F806" s="18">
        <v>2</v>
      </c>
    </row>
    <row r="807">
      <c r="A807" s="9" t="str">
        <f>VLOOKUP(24807,$M$2:$N$42,2,FALSE)</f>
        <v>AU (AU.B.Bystrica)</v>
      </c>
      <c r="B807" t="s">
        <v>112</v>
      </c>
      <c r="C807" t="s">
        <v>87</v>
      </c>
      <c r="D807" t="str">
        <f>CONCATENATE(A807,B807,C807)</f>
        <v>AU (AU.B.Bystrica)SR3Dramaturg</v>
      </c>
      <c r="E807" s="18">
        <v>1</v>
      </c>
      <c r="F807" s="18">
        <v>1</v>
      </c>
    </row>
    <row r="808">
      <c r="A808" s="9" t="str">
        <f>VLOOKUP(24807,$M$2:$N$42,2,FALSE)</f>
        <v>AU (AU.B.Bystrica)</v>
      </c>
      <c r="B808" t="s">
        <v>112</v>
      </c>
      <c r="C808" t="s">
        <v>159</v>
      </c>
      <c r="D808" t="str">
        <f>CONCATENATE(A808,B808,C808)</f>
        <v>AU (AU.B.Bystrica)SR3Herec</v>
      </c>
      <c r="E808" s="18">
        <v>1</v>
      </c>
      <c r="F808" s="18">
        <v>1</v>
      </c>
    </row>
    <row r="809">
      <c r="A809" s="9" t="str">
        <f>VLOOKUP(24807,$M$2:$N$42,2,FALSE)</f>
        <v>AU (AU.B.Bystrica)</v>
      </c>
      <c r="B809" t="s">
        <v>112</v>
      </c>
      <c r="C809" t="s">
        <v>142</v>
      </c>
      <c r="D809" t="str">
        <f>CONCATENATE(A809,B809,C809)</f>
        <v>AU (AU.B.Bystrica)SR3Hudobný dramaturg</v>
      </c>
      <c r="E809" s="18">
        <v>10</v>
      </c>
      <c r="F809" s="18">
        <v>10</v>
      </c>
    </row>
    <row r="810">
      <c r="A810" s="9" t="str">
        <f>VLOOKUP(24807,$M$2:$N$42,2,FALSE)</f>
        <v>AU (AU.B.Bystrica)</v>
      </c>
      <c r="B810" t="s">
        <v>112</v>
      </c>
      <c r="C810" t="s">
        <v>88</v>
      </c>
      <c r="D810" t="str">
        <f>CONCATENATE(A810,B810,C810)</f>
        <v>AU (AU.B.Bystrica)SR3Inštrumentalista</v>
      </c>
      <c r="E810" s="18">
        <v>0.68</v>
      </c>
      <c r="F810" s="18">
        <v>20</v>
      </c>
    </row>
    <row r="811">
      <c r="A811" s="9" t="str">
        <f>VLOOKUP(24807,$M$2:$N$42,2,FALSE)</f>
        <v>AU (AU.B.Bystrica)</v>
      </c>
      <c r="B811" t="s">
        <v>112</v>
      </c>
      <c r="C811" t="s">
        <v>89</v>
      </c>
      <c r="D811" t="str">
        <f>CONCATENATE(A811,B811,C811)</f>
        <v>AU (AU.B.Bystrica)SR3Inštrumentalista - sólista</v>
      </c>
      <c r="E811" s="18">
        <v>130.00039</v>
      </c>
      <c r="F811" s="18">
        <v>222</v>
      </c>
    </row>
    <row r="812">
      <c r="A812" s="9" t="str">
        <f>VLOOKUP(24807,$M$2:$N$42,2,FALSE)</f>
        <v>AU (AU.B.Bystrica)</v>
      </c>
      <c r="B812" t="s">
        <v>112</v>
      </c>
      <c r="C812" t="s">
        <v>162</v>
      </c>
      <c r="D812" t="str">
        <f>CONCATENATE(A812,B812,C812)</f>
        <v>AU (AU.B.Bystrica)SR3Korepetítor</v>
      </c>
      <c r="E812" s="18">
        <v>8.5</v>
      </c>
      <c r="F812" s="18">
        <v>9</v>
      </c>
    </row>
    <row r="813">
      <c r="A813" s="9" t="str">
        <f>VLOOKUP(24807,$M$2:$N$42,2,FALSE)</f>
        <v>AU (AU.B.Bystrica)</v>
      </c>
      <c r="B813" t="s">
        <v>112</v>
      </c>
      <c r="C813" t="s">
        <v>97</v>
      </c>
      <c r="D813" t="str">
        <f>CONCATENATE(A813,B813,C813)</f>
        <v>AU (AU.B.Bystrica)SR3Kurátor výstavy</v>
      </c>
      <c r="E813" s="18">
        <v>1</v>
      </c>
      <c r="F813" s="18">
        <v>1</v>
      </c>
    </row>
    <row r="814">
      <c r="A814" s="9" t="str">
        <f>VLOOKUP(24807,$M$2:$N$42,2,FALSE)</f>
        <v>AU (AU.B.Bystrica)</v>
      </c>
      <c r="B814" t="s">
        <v>112</v>
      </c>
      <c r="C814" t="s">
        <v>170</v>
      </c>
      <c r="D814" t="str">
        <f>CONCATENATE(A814,B814,C814)</f>
        <v>AU (AU.B.Bystrica)SR3Recitátor</v>
      </c>
      <c r="E814" s="18">
        <v>1</v>
      </c>
      <c r="F814" s="18">
        <v>1</v>
      </c>
    </row>
    <row r="815">
      <c r="A815" s="9" t="str">
        <f>VLOOKUP(24807,$M$2:$N$42,2,FALSE)</f>
        <v>AU (AU.B.Bystrica)</v>
      </c>
      <c r="B815" t="s">
        <v>112</v>
      </c>
      <c r="C815" t="s">
        <v>102</v>
      </c>
      <c r="D815" t="str">
        <f>CONCATENATE(A815,B815,C815)</f>
        <v>AU (AU.B.Bystrica)SR3Režisér</v>
      </c>
      <c r="E815" s="18">
        <v>1</v>
      </c>
      <c r="F815" s="18">
        <v>1</v>
      </c>
    </row>
    <row r="816">
      <c r="A816" s="9" t="str">
        <f>VLOOKUP(24807,$M$2:$N$42,2,FALSE)</f>
        <v>AU (AU.B.Bystrica)</v>
      </c>
      <c r="B816" t="s">
        <v>112</v>
      </c>
      <c r="C816" t="s">
        <v>171</v>
      </c>
      <c r="D816" t="str">
        <f>CONCATENATE(A816,B816,C816)</f>
        <v>AU (AU.B.Bystrica)SR3Spevák</v>
      </c>
      <c r="E816" s="18">
        <v>5.50001</v>
      </c>
      <c r="F816" s="18">
        <v>8</v>
      </c>
    </row>
    <row r="817">
      <c r="A817" s="9" t="str">
        <f>VLOOKUP(24807,$M$2:$N$42,2,FALSE)</f>
        <v>AU (AU.B.Bystrica)</v>
      </c>
      <c r="B817" t="s">
        <v>112</v>
      </c>
      <c r="C817" t="s">
        <v>114</v>
      </c>
      <c r="D817" t="str">
        <f>CONCATENATE(A817,B817,C817)</f>
        <v>AU (AU.B.Bystrica)SR3Spevák - sólista</v>
      </c>
      <c r="E817" s="18">
        <v>41.09336</v>
      </c>
      <c r="F817" s="18">
        <v>52</v>
      </c>
    </row>
    <row r="818">
      <c r="A818" s="9" t="str">
        <f>VLOOKUP(24807,$M$2:$N$42,2,FALSE)</f>
        <v>AU (AU.B.Bystrica)</v>
      </c>
      <c r="B818" t="s">
        <v>112</v>
      </c>
      <c r="C818" t="s">
        <v>104</v>
      </c>
      <c r="D818" t="str">
        <f>CONCATENATE(A818,B818,C818)</f>
        <v>AU (AU.B.Bystrica)SR3Výtvarník</v>
      </c>
      <c r="E818" s="18">
        <v>25.7</v>
      </c>
      <c r="F818" s="18">
        <v>26</v>
      </c>
    </row>
    <row r="819">
      <c r="A819" s="9" t="str">
        <f>VLOOKUP(24807,$M$2:$N$42,2,FALSE)</f>
        <v>AU (AU.B.Bystrica)</v>
      </c>
      <c r="B819" t="s">
        <v>112</v>
      </c>
      <c r="C819" t="s">
        <v>121</v>
      </c>
      <c r="D819" t="str">
        <f>CONCATENATE(A819,B819,C819)</f>
        <v>AU (AU.B.Bystrica)SR3Zbormajster</v>
      </c>
      <c r="E819" s="18">
        <v>7</v>
      </c>
      <c r="F819" s="18">
        <v>7</v>
      </c>
    </row>
    <row r="820">
      <c r="A820" s="9" t="str">
        <f>VLOOKUP(24807,$M$2:$N$42,2,FALSE)</f>
        <v>AU (AU.B.Bystrica)</v>
      </c>
      <c r="B820" t="s">
        <v>123</v>
      </c>
      <c r="C820" t="s">
        <v>96</v>
      </c>
      <c r="D820" t="str">
        <f>CONCATENATE(A820,B820,C820)</f>
        <v>AU (AU.B.Bystrica)ZM1Dirigent</v>
      </c>
      <c r="E820" s="18">
        <v>1</v>
      </c>
      <c r="F820" s="18">
        <v>1</v>
      </c>
    </row>
    <row r="821">
      <c r="A821" s="9" t="str">
        <f>VLOOKUP(24807,$M$2:$N$42,2,FALSE)</f>
        <v>AU (AU.B.Bystrica)</v>
      </c>
      <c r="B821" t="s">
        <v>123</v>
      </c>
      <c r="C821" t="s">
        <v>87</v>
      </c>
      <c r="D821" t="str">
        <f>CONCATENATE(A821,B821,C821)</f>
        <v>AU (AU.B.Bystrica)ZM1Dramaturg</v>
      </c>
      <c r="E821" s="18">
        <v>1</v>
      </c>
      <c r="F821" s="18">
        <v>1</v>
      </c>
    </row>
    <row r="822">
      <c r="A822" s="9" t="str">
        <f>VLOOKUP(24807,$M$2:$N$42,2,FALSE)</f>
        <v>AU (AU.B.Bystrica)</v>
      </c>
      <c r="B822" t="s">
        <v>123</v>
      </c>
      <c r="C822" t="s">
        <v>146</v>
      </c>
      <c r="D822" t="str">
        <f>CONCATENATE(A822,B822,C822)</f>
        <v>AU (AU.B.Bystrica)ZM1Herec v hlavnej úlohe</v>
      </c>
      <c r="E822" s="18">
        <v>0.125</v>
      </c>
      <c r="F822" s="18">
        <v>1</v>
      </c>
    </row>
    <row r="823">
      <c r="A823" s="9" t="str">
        <f>VLOOKUP(24807,$M$2:$N$42,2,FALSE)</f>
        <v>AU (AU.B.Bystrica)</v>
      </c>
      <c r="B823" t="s">
        <v>123</v>
      </c>
      <c r="C823" t="s">
        <v>89</v>
      </c>
      <c r="D823" t="str">
        <f>CONCATENATE(A823,B823,C823)</f>
        <v>AU (AU.B.Bystrica)ZM1Inštrumentalista - sólista</v>
      </c>
      <c r="E823" s="18">
        <v>0.5</v>
      </c>
      <c r="F823" s="18">
        <v>1</v>
      </c>
    </row>
    <row r="824">
      <c r="A824" s="9" t="str">
        <f>VLOOKUP(24807,$M$2:$N$42,2,FALSE)</f>
        <v>AU (AU.B.Bystrica)</v>
      </c>
      <c r="B824" t="s">
        <v>115</v>
      </c>
      <c r="C824" t="s">
        <v>88</v>
      </c>
      <c r="D824" t="str">
        <f>CONCATENATE(A824,B824,C824)</f>
        <v>AU (AU.B.Bystrica)ZM2Inštrumentalista</v>
      </c>
      <c r="E824" s="18">
        <v>0.33334</v>
      </c>
      <c r="F824" s="18">
        <v>1</v>
      </c>
    </row>
    <row r="825">
      <c r="A825" s="9" t="str">
        <f>VLOOKUP(24807,$M$2:$N$42,2,FALSE)</f>
        <v>AU (AU.B.Bystrica)</v>
      </c>
      <c r="B825" t="s">
        <v>115</v>
      </c>
      <c r="C825" t="s">
        <v>89</v>
      </c>
      <c r="D825" t="str">
        <f>CONCATENATE(A825,B825,C825)</f>
        <v>AU (AU.B.Bystrica)ZM2Inštrumentalista - sólista</v>
      </c>
      <c r="E825" s="18">
        <v>0.3667</v>
      </c>
      <c r="F825" s="18">
        <v>2</v>
      </c>
    </row>
    <row r="826">
      <c r="A826" s="9" t="str">
        <f>VLOOKUP(24807,$M$2:$N$42,2,FALSE)</f>
        <v>AU (AU.B.Bystrica)</v>
      </c>
      <c r="B826" t="s">
        <v>115</v>
      </c>
      <c r="C826" t="s">
        <v>104</v>
      </c>
      <c r="D826" t="str">
        <f>CONCATENATE(A826,B826,C826)</f>
        <v>AU (AU.B.Bystrica)ZM2Výtvarník</v>
      </c>
      <c r="E826" s="18">
        <v>2</v>
      </c>
      <c r="F826" s="18">
        <v>2</v>
      </c>
    </row>
    <row r="827">
      <c r="A827" s="9" t="str">
        <f>VLOOKUP(24807,$M$2:$N$42,2,FALSE)</f>
        <v>AU (AU.B.Bystrica)</v>
      </c>
      <c r="B827" t="s">
        <v>116</v>
      </c>
      <c r="C827" t="s">
        <v>89</v>
      </c>
      <c r="D827" t="str">
        <f>CONCATENATE(A827,B827,C827)</f>
        <v>AU (AU.B.Bystrica)ZM3Inštrumentalista - sólista</v>
      </c>
      <c r="E827" s="18">
        <v>0.1667</v>
      </c>
      <c r="F827" s="18">
        <v>1</v>
      </c>
    </row>
    <row r="828">
      <c r="A828" s="9" t="str">
        <f>VLOOKUP(24807,$M$2:$N$42,2,FALSE)</f>
        <v>AU (AU.B.Bystrica)</v>
      </c>
      <c r="B828" t="s">
        <v>117</v>
      </c>
      <c r="C828" t="s">
        <v>151</v>
      </c>
      <c r="D828" t="str">
        <f>CONCATENATE(A828,B828,C828)</f>
        <v>AU (AU.B.Bystrica)ZN1Autor pohybovej spolupráce</v>
      </c>
      <c r="E828" s="18">
        <v>1</v>
      </c>
      <c r="F828" s="18">
        <v>1</v>
      </c>
    </row>
    <row r="829">
      <c r="A829" s="9" t="str">
        <f>VLOOKUP(24807,$M$2:$N$42,2,FALSE)</f>
        <v>AU (AU.B.Bystrica)</v>
      </c>
      <c r="B829" t="s">
        <v>117</v>
      </c>
      <c r="C829" t="s">
        <v>96</v>
      </c>
      <c r="D829" t="str">
        <f>CONCATENATE(A829,B829,C829)</f>
        <v>AU (AU.B.Bystrica)ZN1Dirigent</v>
      </c>
      <c r="E829" s="18">
        <v>1</v>
      </c>
      <c r="F829" s="18">
        <v>1</v>
      </c>
    </row>
    <row r="830">
      <c r="A830" s="9" t="str">
        <f>VLOOKUP(24807,$M$2:$N$42,2,FALSE)</f>
        <v>AU (AU.B.Bystrica)</v>
      </c>
      <c r="B830" t="s">
        <v>117</v>
      </c>
      <c r="C830" t="s">
        <v>159</v>
      </c>
      <c r="D830" t="str">
        <f>CONCATENATE(A830,B830,C830)</f>
        <v>AU (AU.B.Bystrica)ZN1Herec</v>
      </c>
      <c r="E830" s="18">
        <v>0.57154</v>
      </c>
      <c r="F830" s="18">
        <v>2</v>
      </c>
    </row>
    <row r="831">
      <c r="A831" s="9" t="str">
        <f>VLOOKUP(24807,$M$2:$N$42,2,FALSE)</f>
        <v>AU (AU.B.Bystrica)</v>
      </c>
      <c r="B831" t="s">
        <v>117</v>
      </c>
      <c r="C831" t="s">
        <v>146</v>
      </c>
      <c r="D831" t="str">
        <f>CONCATENATE(A831,B831,C831)</f>
        <v>AU (AU.B.Bystrica)ZN1Herec v hlavnej úlohe</v>
      </c>
      <c r="E831" s="18">
        <v>0.5929</v>
      </c>
      <c r="F831" s="18">
        <v>3</v>
      </c>
    </row>
    <row r="832">
      <c r="A832" s="9" t="str">
        <f>VLOOKUP(24807,$M$2:$N$42,2,FALSE)</f>
        <v>AU (AU.B.Bystrica)</v>
      </c>
      <c r="B832" t="s">
        <v>117</v>
      </c>
      <c r="C832" t="s">
        <v>88</v>
      </c>
      <c r="D832" t="str">
        <f>CONCATENATE(A832,B832,C832)</f>
        <v>AU (AU.B.Bystrica)ZN1Inštrumentalista</v>
      </c>
      <c r="E832" s="18">
        <v>0.04</v>
      </c>
      <c r="F832" s="18">
        <v>4</v>
      </c>
    </row>
    <row r="833">
      <c r="A833" s="9" t="str">
        <f>VLOOKUP(24807,$M$2:$N$42,2,FALSE)</f>
        <v>AU (AU.B.Bystrica)</v>
      </c>
      <c r="B833" t="s">
        <v>117</v>
      </c>
      <c r="C833" t="s">
        <v>89</v>
      </c>
      <c r="D833" t="str">
        <f>CONCATENATE(A833,B833,C833)</f>
        <v>AU (AU.B.Bystrica)ZN1Inštrumentalista - sólista</v>
      </c>
      <c r="E833" s="18">
        <v>2.83334</v>
      </c>
      <c r="F833" s="18">
        <v>6</v>
      </c>
    </row>
    <row r="834">
      <c r="A834" s="9" t="str">
        <f>VLOOKUP(24807,$M$2:$N$42,2,FALSE)</f>
        <v>AU (AU.B.Bystrica)</v>
      </c>
      <c r="B834" t="s">
        <v>117</v>
      </c>
      <c r="C834" t="s">
        <v>97</v>
      </c>
      <c r="D834" t="str">
        <f>CONCATENATE(A834,B834,C834)</f>
        <v>AU (AU.B.Bystrica)ZN1Kurátor výstavy</v>
      </c>
      <c r="E834" s="18">
        <v>2</v>
      </c>
      <c r="F834" s="18">
        <v>2</v>
      </c>
    </row>
    <row r="835">
      <c r="A835" s="9" t="str">
        <f>VLOOKUP(24807,$M$2:$N$42,2,FALSE)</f>
        <v>AU (AU.B.Bystrica)</v>
      </c>
      <c r="B835" t="s">
        <v>117</v>
      </c>
      <c r="C835" t="s">
        <v>170</v>
      </c>
      <c r="D835" t="str">
        <f>CONCATENATE(A835,B835,C835)</f>
        <v>AU (AU.B.Bystrica)ZN1Recitátor</v>
      </c>
      <c r="E835" s="18">
        <v>0.5</v>
      </c>
      <c r="F835" s="18">
        <v>1</v>
      </c>
    </row>
    <row r="836">
      <c r="A836" s="9" t="str">
        <f>VLOOKUP(24807,$M$2:$N$42,2,FALSE)</f>
        <v>AU (AU.B.Bystrica)</v>
      </c>
      <c r="B836" t="s">
        <v>117</v>
      </c>
      <c r="C836" t="s">
        <v>102</v>
      </c>
      <c r="D836" t="str">
        <f>CONCATENATE(A836,B836,C836)</f>
        <v>AU (AU.B.Bystrica)ZN1Režisér</v>
      </c>
      <c r="E836" s="18">
        <v>1</v>
      </c>
      <c r="F836" s="18">
        <v>1</v>
      </c>
    </row>
    <row r="837">
      <c r="A837" s="9" t="str">
        <f>VLOOKUP(24807,$M$2:$N$42,2,FALSE)</f>
        <v>AU (AU.B.Bystrica)</v>
      </c>
      <c r="B837" t="s">
        <v>117</v>
      </c>
      <c r="C837" t="s">
        <v>157</v>
      </c>
      <c r="D837" t="str">
        <f>CONCATENATE(A837,B837,C837)</f>
        <v>AU (AU.B.Bystrica)ZN1Scénograf</v>
      </c>
      <c r="E837" s="18">
        <v>1</v>
      </c>
      <c r="F837" s="18">
        <v>1</v>
      </c>
    </row>
    <row r="838">
      <c r="A838" s="9" t="str">
        <f>VLOOKUP(24807,$M$2:$N$42,2,FALSE)</f>
        <v>AU (AU.B.Bystrica)</v>
      </c>
      <c r="B838" t="s">
        <v>117</v>
      </c>
      <c r="C838" t="s">
        <v>171</v>
      </c>
      <c r="D838" t="str">
        <f>CONCATENATE(A838,B838,C838)</f>
        <v>AU (AU.B.Bystrica)ZN1Spevák</v>
      </c>
      <c r="E838" s="18">
        <v>0.25</v>
      </c>
      <c r="F838" s="18">
        <v>1</v>
      </c>
    </row>
    <row r="839">
      <c r="A839" s="9" t="str">
        <f>VLOOKUP(24807,$M$2:$N$42,2,FALSE)</f>
        <v>AU (AU.B.Bystrica)</v>
      </c>
      <c r="B839" t="s">
        <v>117</v>
      </c>
      <c r="C839" t="s">
        <v>114</v>
      </c>
      <c r="D839" t="str">
        <f>CONCATENATE(A839,B839,C839)</f>
        <v>AU (AU.B.Bystrica)ZN1Spevák - sólista</v>
      </c>
      <c r="E839" s="18">
        <v>0.125</v>
      </c>
      <c r="F839" s="18">
        <v>1</v>
      </c>
    </row>
    <row r="840">
      <c r="A840" s="9" t="str">
        <f>VLOOKUP(24807,$M$2:$N$42,2,FALSE)</f>
        <v>AU (AU.B.Bystrica)</v>
      </c>
      <c r="B840" t="s">
        <v>118</v>
      </c>
      <c r="C840" t="s">
        <v>96</v>
      </c>
      <c r="D840" t="str">
        <f>CONCATENATE(A840,B840,C840)</f>
        <v>AU (AU.B.Bystrica)ZN2Dirigent</v>
      </c>
      <c r="E840" s="18">
        <v>1</v>
      </c>
      <c r="F840" s="18">
        <v>1</v>
      </c>
    </row>
    <row r="841">
      <c r="A841" s="9" t="str">
        <f>VLOOKUP(24807,$M$2:$N$42,2,FALSE)</f>
        <v>AU (AU.B.Bystrica)</v>
      </c>
      <c r="B841" t="s">
        <v>118</v>
      </c>
      <c r="C841" t="s">
        <v>146</v>
      </c>
      <c r="D841" t="str">
        <f>CONCATENATE(A841,B841,C841)</f>
        <v>AU (AU.B.Bystrica)ZN2Herec v hlavnej úlohe</v>
      </c>
      <c r="E841" s="18">
        <v>0.2</v>
      </c>
      <c r="F841" s="18">
        <v>1</v>
      </c>
    </row>
    <row r="842">
      <c r="A842" s="9" t="str">
        <f>VLOOKUP(24807,$M$2:$N$42,2,FALSE)</f>
        <v>AU (AU.B.Bystrica)</v>
      </c>
      <c r="B842" t="s">
        <v>118</v>
      </c>
      <c r="C842" t="s">
        <v>88</v>
      </c>
      <c r="D842" t="str">
        <f>CONCATENATE(A842,B842,C842)</f>
        <v>AU (AU.B.Bystrica)ZN2Inštrumentalista</v>
      </c>
      <c r="E842" s="18">
        <v>0.011</v>
      </c>
      <c r="F842" s="18">
        <v>2</v>
      </c>
    </row>
    <row r="843">
      <c r="A843" s="9" t="str">
        <f>VLOOKUP(24807,$M$2:$N$42,2,FALSE)</f>
        <v>AU (AU.B.Bystrica)</v>
      </c>
      <c r="B843" t="s">
        <v>118</v>
      </c>
      <c r="C843" t="s">
        <v>89</v>
      </c>
      <c r="D843" t="str">
        <f>CONCATENATE(A843,B843,C843)</f>
        <v>AU (AU.B.Bystrica)ZN2Inštrumentalista - sólista</v>
      </c>
      <c r="E843" s="18">
        <v>1.5</v>
      </c>
      <c r="F843" s="18">
        <v>2</v>
      </c>
    </row>
    <row r="844">
      <c r="A844" s="9" t="str">
        <f>VLOOKUP(24807,$M$2:$N$42,2,FALSE)</f>
        <v>AU (AU.B.Bystrica)</v>
      </c>
      <c r="B844" t="s">
        <v>118</v>
      </c>
      <c r="C844" t="s">
        <v>121</v>
      </c>
      <c r="D844" t="str">
        <f>CONCATENATE(A844,B844,C844)</f>
        <v>AU (AU.B.Bystrica)ZN2Zbormajster</v>
      </c>
      <c r="E844" s="18">
        <v>2</v>
      </c>
      <c r="F844" s="18">
        <v>2</v>
      </c>
    </row>
    <row r="845">
      <c r="A845" s="9" t="str">
        <f>VLOOKUP(24807,$M$2:$N$42,2,FALSE)</f>
        <v>AU (AU.B.Bystrica)</v>
      </c>
      <c r="B845" t="s">
        <v>147</v>
      </c>
      <c r="C845" t="s">
        <v>89</v>
      </c>
      <c r="D845" t="str">
        <f>CONCATENATE(A845,B845,C845)</f>
        <v>AU (AU.B.Bystrica)ZN3Inštrumentalista - sólista</v>
      </c>
      <c r="E845" s="18">
        <v>2</v>
      </c>
      <c r="F845" s="18">
        <v>2</v>
      </c>
    </row>
    <row r="846">
      <c r="A846" s="9" t="str">
        <f>VLOOKUP(24807,$M$2:$N$42,2,FALSE)</f>
        <v>AU (AU.B.Bystrica)</v>
      </c>
      <c r="B846" t="s">
        <v>147</v>
      </c>
      <c r="C846" t="s">
        <v>171</v>
      </c>
      <c r="D846" t="str">
        <f>CONCATENATE(A846,B846,C846)</f>
        <v>AU (AU.B.Bystrica)ZN3Spevák</v>
      </c>
      <c r="E846" s="18">
        <v>0.16</v>
      </c>
      <c r="F846" s="18">
        <v>16</v>
      </c>
    </row>
    <row r="847">
      <c r="A847" s="9" t="str">
        <f>VLOOKUP(24807,$M$2:$N$42,2,FALSE)</f>
        <v>AU (AU.B.Bystrica)</v>
      </c>
      <c r="B847" t="s">
        <v>147</v>
      </c>
      <c r="C847" t="s">
        <v>114</v>
      </c>
      <c r="D847" t="str">
        <f>CONCATENATE(A847,B847,C847)</f>
        <v>AU (AU.B.Bystrica)ZN3Spevák - sólista</v>
      </c>
      <c r="E847" s="18">
        <v>1.47624</v>
      </c>
      <c r="F847" s="18">
        <v>3</v>
      </c>
    </row>
    <row r="848">
      <c r="A848" s="9" t="str">
        <f>VLOOKUP(24807,$M$2:$N$42,2,FALSE)</f>
        <v>AU (AU.B.Bystrica)</v>
      </c>
      <c r="B848" t="s">
        <v>147</v>
      </c>
      <c r="C848" t="s">
        <v>121</v>
      </c>
      <c r="D848" t="str">
        <f>CONCATENATE(A848,B848,C848)</f>
        <v>AU (AU.B.Bystrica)ZN3Zbormajster</v>
      </c>
      <c r="E848" s="18">
        <v>9</v>
      </c>
      <c r="F848" s="18">
        <v>9</v>
      </c>
    </row>
    <row r="849">
      <c r="A849" s="9" t="str">
        <f>VLOOKUP(24807,$M$2:$N$42,2,FALSE)</f>
        <v>AU (AU.B.Bystrica)</v>
      </c>
      <c r="B849" t="s">
        <v>176</v>
      </c>
      <c r="C849" t="s">
        <v>96</v>
      </c>
      <c r="D849" t="str">
        <f>CONCATENATE(A849,B849,C849)</f>
        <v>AU (AU.B.Bystrica)ZR2Dirigent</v>
      </c>
      <c r="E849" s="18">
        <v>1</v>
      </c>
      <c r="F849" s="18">
        <v>1</v>
      </c>
    </row>
    <row r="850">
      <c r="A850" s="9" t="str">
        <f>VLOOKUP(24808,$M$2:$N$42,2,FALSE)</f>
        <v>KU (KU.Ružomberok)</v>
      </c>
      <c r="B850" t="s">
        <v>98</v>
      </c>
      <c r="C850" t="s">
        <v>88</v>
      </c>
      <c r="D850" t="str">
        <f>CONCATENATE(A850,B850,C850)</f>
        <v>KU (KU.Ružomberok)SM1Inštrumentalista</v>
      </c>
      <c r="E850" s="18">
        <v>2.1</v>
      </c>
      <c r="F850" s="18">
        <v>4</v>
      </c>
    </row>
    <row r="851">
      <c r="A851" s="9" t="str">
        <f>VLOOKUP(24808,$M$2:$N$42,2,FALSE)</f>
        <v>KU (KU.Ružomberok)</v>
      </c>
      <c r="B851" t="s">
        <v>98</v>
      </c>
      <c r="C851" t="s">
        <v>89</v>
      </c>
      <c r="D851" t="str">
        <f>CONCATENATE(A851,B851,C851)</f>
        <v>KU (KU.Ružomberok)SM1Inštrumentalista - sólista</v>
      </c>
      <c r="E851" s="18">
        <v>12.5</v>
      </c>
      <c r="F851" s="18">
        <v>13</v>
      </c>
    </row>
    <row r="852">
      <c r="A852" s="9" t="str">
        <f>VLOOKUP(24808,$M$2:$N$42,2,FALSE)</f>
        <v>KU (KU.Ružomberok)</v>
      </c>
      <c r="B852" t="s">
        <v>98</v>
      </c>
      <c r="C852" t="s">
        <v>114</v>
      </c>
      <c r="D852" t="str">
        <f>CONCATENATE(A852,B852,C852)</f>
        <v>KU (KU.Ružomberok)SM1Spevák - sólista</v>
      </c>
      <c r="E852" s="18">
        <v>1</v>
      </c>
      <c r="F852" s="18">
        <v>1</v>
      </c>
    </row>
    <row r="853">
      <c r="A853" s="9" t="str">
        <f>VLOOKUP(24808,$M$2:$N$42,2,FALSE)</f>
        <v>KU (KU.Ružomberok)</v>
      </c>
      <c r="B853" t="s">
        <v>103</v>
      </c>
      <c r="C853" t="s">
        <v>89</v>
      </c>
      <c r="D853" t="str">
        <f>CONCATENATE(A853,B853,C853)</f>
        <v>KU (KU.Ružomberok)SM2Inštrumentalista - sólista</v>
      </c>
      <c r="E853" s="18">
        <v>1</v>
      </c>
      <c r="F853" s="18">
        <v>1</v>
      </c>
    </row>
    <row r="854">
      <c r="A854" s="9" t="str">
        <f>VLOOKUP(24808,$M$2:$N$42,2,FALSE)</f>
        <v>KU (KU.Ružomberok)</v>
      </c>
      <c r="B854" t="s">
        <v>103</v>
      </c>
      <c r="C854" t="s">
        <v>104</v>
      </c>
      <c r="D854" t="str">
        <f>CONCATENATE(A854,B854,C854)</f>
        <v>KU (KU.Ružomberok)SM2Výtvarník</v>
      </c>
      <c r="E854" s="18">
        <v>1</v>
      </c>
      <c r="F854" s="18">
        <v>1</v>
      </c>
    </row>
    <row r="855">
      <c r="A855" s="9" t="str">
        <f>VLOOKUP(24808,$M$2:$N$42,2,FALSE)</f>
        <v>KU (KU.Ružomberok)</v>
      </c>
      <c r="B855" t="s">
        <v>105</v>
      </c>
      <c r="C855" t="s">
        <v>96</v>
      </c>
      <c r="D855" t="str">
        <f>CONCATENATE(A855,B855,C855)</f>
        <v>KU (KU.Ružomberok)SM3Dirigent</v>
      </c>
      <c r="E855" s="18">
        <v>10</v>
      </c>
      <c r="F855" s="18">
        <v>10</v>
      </c>
    </row>
    <row r="856">
      <c r="A856" s="9" t="str">
        <f>VLOOKUP(24808,$M$2:$N$42,2,FALSE)</f>
        <v>KU (KU.Ružomberok)</v>
      </c>
      <c r="B856" t="s">
        <v>105</v>
      </c>
      <c r="C856" t="s">
        <v>88</v>
      </c>
      <c r="D856" t="str">
        <f>CONCATENATE(A856,B856,C856)</f>
        <v>KU (KU.Ružomberok)SM3Inštrumentalista</v>
      </c>
      <c r="E856" s="18">
        <v>8</v>
      </c>
      <c r="F856" s="18">
        <v>8</v>
      </c>
    </row>
    <row r="857">
      <c r="A857" s="9" t="str">
        <f>VLOOKUP(24808,$M$2:$N$42,2,FALSE)</f>
        <v>KU (KU.Ružomberok)</v>
      </c>
      <c r="B857" t="s">
        <v>105</v>
      </c>
      <c r="C857" t="s">
        <v>89</v>
      </c>
      <c r="D857" t="str">
        <f>CONCATENATE(A857,B857,C857)</f>
        <v>KU (KU.Ružomberok)SM3Inštrumentalista - sólista</v>
      </c>
      <c r="E857" s="18">
        <v>4</v>
      </c>
      <c r="F857" s="18">
        <v>4</v>
      </c>
    </row>
    <row r="858">
      <c r="A858" s="9" t="str">
        <f>VLOOKUP(24808,$M$2:$N$42,2,FALSE)</f>
        <v>KU (KU.Ružomberok)</v>
      </c>
      <c r="B858" t="s">
        <v>106</v>
      </c>
      <c r="C858" t="s">
        <v>96</v>
      </c>
      <c r="D858" t="str">
        <f>CONCATENATE(A858,B858,C858)</f>
        <v>KU (KU.Ružomberok)SN1Dirigent</v>
      </c>
      <c r="E858" s="18">
        <v>2</v>
      </c>
      <c r="F858" s="18">
        <v>2</v>
      </c>
    </row>
    <row r="859">
      <c r="A859" s="9" t="str">
        <f>VLOOKUP(24808,$M$2:$N$42,2,FALSE)</f>
        <v>KU (KU.Ružomberok)</v>
      </c>
      <c r="B859" t="s">
        <v>106</v>
      </c>
      <c r="C859" t="s">
        <v>88</v>
      </c>
      <c r="D859" t="str">
        <f>CONCATENATE(A859,B859,C859)</f>
        <v>KU (KU.Ružomberok)SN1Inštrumentalista</v>
      </c>
      <c r="E859" s="18">
        <v>1.6</v>
      </c>
      <c r="F859" s="18">
        <v>3</v>
      </c>
    </row>
    <row r="860">
      <c r="A860" s="9" t="str">
        <f>VLOOKUP(24808,$M$2:$N$42,2,FALSE)</f>
        <v>KU (KU.Ružomberok)</v>
      </c>
      <c r="B860" t="s">
        <v>106</v>
      </c>
      <c r="C860" t="s">
        <v>89</v>
      </c>
      <c r="D860" t="str">
        <f>CONCATENATE(A860,B860,C860)</f>
        <v>KU (KU.Ružomberok)SN1Inštrumentalista - sólista</v>
      </c>
      <c r="E860" s="18">
        <v>3.5</v>
      </c>
      <c r="F860" s="18">
        <v>4</v>
      </c>
    </row>
    <row r="861">
      <c r="A861" s="9" t="str">
        <f>VLOOKUP(24808,$M$2:$N$42,2,FALSE)</f>
        <v>KU (KU.Ružomberok)</v>
      </c>
      <c r="B861" t="s">
        <v>106</v>
      </c>
      <c r="C861" t="s">
        <v>104</v>
      </c>
      <c r="D861" t="str">
        <f>CONCATENATE(A861,B861,C861)</f>
        <v>KU (KU.Ružomberok)SN1Výtvarník</v>
      </c>
      <c r="E861" s="18">
        <v>7</v>
      </c>
      <c r="F861" s="18">
        <v>7</v>
      </c>
    </row>
    <row r="862">
      <c r="A862" s="9" t="str">
        <f>VLOOKUP(24808,$M$2:$N$42,2,FALSE)</f>
        <v>KU (KU.Ružomberok)</v>
      </c>
      <c r="B862" t="s">
        <v>108</v>
      </c>
      <c r="C862" t="s">
        <v>88</v>
      </c>
      <c r="D862" t="str">
        <f>CONCATENATE(A862,B862,C862)</f>
        <v>KU (KU.Ružomberok)SN2Inštrumentalista</v>
      </c>
      <c r="E862" s="18">
        <v>1</v>
      </c>
      <c r="F862" s="18">
        <v>1</v>
      </c>
    </row>
    <row r="863">
      <c r="A863" s="9" t="str">
        <f>VLOOKUP(24808,$M$2:$N$42,2,FALSE)</f>
        <v>KU (KU.Ružomberok)</v>
      </c>
      <c r="B863" t="s">
        <v>108</v>
      </c>
      <c r="C863" t="s">
        <v>89</v>
      </c>
      <c r="D863" t="str">
        <f>CONCATENATE(A863,B863,C863)</f>
        <v>KU (KU.Ružomberok)SN2Inštrumentalista - sólista</v>
      </c>
      <c r="E863" s="18">
        <v>1</v>
      </c>
      <c r="F863" s="18">
        <v>1</v>
      </c>
    </row>
    <row r="864">
      <c r="A864" s="9" t="str">
        <f>VLOOKUP(24808,$M$2:$N$42,2,FALSE)</f>
        <v>KU (KU.Ružomberok)</v>
      </c>
      <c r="B864" t="s">
        <v>109</v>
      </c>
      <c r="C864" t="s">
        <v>88</v>
      </c>
      <c r="D864" t="str">
        <f>CONCATENATE(A864,B864,C864)</f>
        <v>KU (KU.Ružomberok)SN3Inštrumentalista</v>
      </c>
      <c r="E864" s="18">
        <v>3</v>
      </c>
      <c r="F864" s="18">
        <v>6</v>
      </c>
    </row>
    <row r="865">
      <c r="A865" s="9" t="str">
        <f>VLOOKUP(24808,$M$2:$N$42,2,FALSE)</f>
        <v>KU (KU.Ružomberok)</v>
      </c>
      <c r="B865" t="s">
        <v>109</v>
      </c>
      <c r="C865" t="s">
        <v>89</v>
      </c>
      <c r="D865" t="str">
        <f>CONCATENATE(A865,B865,C865)</f>
        <v>KU (KU.Ružomberok)SN3Inštrumentalista - sólista</v>
      </c>
      <c r="E865" s="18">
        <v>15</v>
      </c>
      <c r="F865" s="18">
        <v>18</v>
      </c>
    </row>
    <row r="866">
      <c r="A866" s="9" t="str">
        <f>VLOOKUP(24808,$M$2:$N$42,2,FALSE)</f>
        <v>KU (KU.Ružomberok)</v>
      </c>
      <c r="B866" t="s">
        <v>109</v>
      </c>
      <c r="C866" t="s">
        <v>171</v>
      </c>
      <c r="D866" t="str">
        <f>CONCATENATE(A866,B866,C866)</f>
        <v>KU (KU.Ružomberok)SN3Spevák</v>
      </c>
      <c r="E866" s="18">
        <v>1</v>
      </c>
      <c r="F866" s="18">
        <v>1</v>
      </c>
    </row>
    <row r="867">
      <c r="A867" s="9" t="str">
        <f>VLOOKUP(24808,$M$2:$N$42,2,FALSE)</f>
        <v>KU (KU.Ružomberok)</v>
      </c>
      <c r="B867" t="s">
        <v>109</v>
      </c>
      <c r="C867" t="s">
        <v>114</v>
      </c>
      <c r="D867" t="str">
        <f>CONCATENATE(A867,B867,C867)</f>
        <v>KU (KU.Ružomberok)SN3Spevák - sólista</v>
      </c>
      <c r="E867" s="18">
        <v>12</v>
      </c>
      <c r="F867" s="18">
        <v>12</v>
      </c>
    </row>
    <row r="868">
      <c r="A868" s="9" t="str">
        <f>VLOOKUP(24808,$M$2:$N$42,2,FALSE)</f>
        <v>KU (KU.Ružomberok)</v>
      </c>
      <c r="B868" t="s">
        <v>110</v>
      </c>
      <c r="C868" t="s">
        <v>88</v>
      </c>
      <c r="D868" t="str">
        <f>CONCATENATE(A868,B868,C868)</f>
        <v>KU (KU.Ružomberok)SR1Inštrumentalista</v>
      </c>
      <c r="E868" s="18">
        <v>1.2</v>
      </c>
      <c r="F868" s="18">
        <v>2</v>
      </c>
    </row>
    <row r="869">
      <c r="A869" s="9" t="str">
        <f>VLOOKUP(24808,$M$2:$N$42,2,FALSE)</f>
        <v>KU (KU.Ružomberok)</v>
      </c>
      <c r="B869" t="s">
        <v>110</v>
      </c>
      <c r="C869" t="s">
        <v>89</v>
      </c>
      <c r="D869" t="str">
        <f>CONCATENATE(A869,B869,C869)</f>
        <v>KU (KU.Ružomberok)SR1Inštrumentalista - sólista</v>
      </c>
      <c r="E869" s="18">
        <v>6.6</v>
      </c>
      <c r="F869" s="18">
        <v>7</v>
      </c>
    </row>
    <row r="870">
      <c r="A870" s="9" t="str">
        <f>VLOOKUP(24808,$M$2:$N$42,2,FALSE)</f>
        <v>KU (KU.Ružomberok)</v>
      </c>
      <c r="B870" t="s">
        <v>111</v>
      </c>
      <c r="C870" t="s">
        <v>88</v>
      </c>
      <c r="D870" t="str">
        <f>CONCATENATE(A870,B870,C870)</f>
        <v>KU (KU.Ružomberok)SR2Inštrumentalista</v>
      </c>
      <c r="E870" s="18">
        <v>0.8</v>
      </c>
      <c r="F870" s="18">
        <v>1</v>
      </c>
    </row>
    <row r="871">
      <c r="A871" s="9" t="str">
        <f>VLOOKUP(24808,$M$2:$N$42,2,FALSE)</f>
        <v>KU (KU.Ružomberok)</v>
      </c>
      <c r="B871" t="s">
        <v>111</v>
      </c>
      <c r="C871" t="s">
        <v>104</v>
      </c>
      <c r="D871" t="str">
        <f>CONCATENATE(A871,B871,C871)</f>
        <v>KU (KU.Ružomberok)SR2Výtvarník</v>
      </c>
      <c r="E871" s="18">
        <v>1</v>
      </c>
      <c r="F871" s="18">
        <v>1</v>
      </c>
    </row>
    <row r="872">
      <c r="A872" s="9" t="str">
        <f>VLOOKUP(24808,$M$2:$N$42,2,FALSE)</f>
        <v>KU (KU.Ružomberok)</v>
      </c>
      <c r="B872" t="s">
        <v>112</v>
      </c>
      <c r="C872" t="s">
        <v>96</v>
      </c>
      <c r="D872" t="str">
        <f>CONCATENATE(A872,B872,C872)</f>
        <v>KU (KU.Ružomberok)SR3Dirigent</v>
      </c>
      <c r="E872" s="18">
        <v>27</v>
      </c>
      <c r="F872" s="18">
        <v>27</v>
      </c>
    </row>
    <row r="873">
      <c r="A873" s="9" t="str">
        <f>VLOOKUP(24808,$M$2:$N$42,2,FALSE)</f>
        <v>KU (KU.Ružomberok)</v>
      </c>
      <c r="B873" t="s">
        <v>112</v>
      </c>
      <c r="C873" t="s">
        <v>88</v>
      </c>
      <c r="D873" t="str">
        <f>CONCATENATE(A873,B873,C873)</f>
        <v>KU (KU.Ružomberok)SR3Inštrumentalista</v>
      </c>
      <c r="E873" s="18">
        <v>13.33</v>
      </c>
      <c r="F873" s="18">
        <v>21</v>
      </c>
    </row>
    <row r="874">
      <c r="A874" s="9" t="str">
        <f>VLOOKUP(24808,$M$2:$N$42,2,FALSE)</f>
        <v>KU (KU.Ružomberok)</v>
      </c>
      <c r="B874" t="s">
        <v>112</v>
      </c>
      <c r="C874" t="s">
        <v>89</v>
      </c>
      <c r="D874" t="str">
        <f>CONCATENATE(A874,B874,C874)</f>
        <v>KU (KU.Ružomberok)SR3Inštrumentalista - sólista</v>
      </c>
      <c r="E874" s="18">
        <v>35.17</v>
      </c>
      <c r="F874" s="18">
        <v>47</v>
      </c>
    </row>
    <row r="875">
      <c r="A875" s="9" t="str">
        <f>VLOOKUP(24808,$M$2:$N$42,2,FALSE)</f>
        <v>KU (KU.Ružomberok)</v>
      </c>
      <c r="B875" t="s">
        <v>112</v>
      </c>
      <c r="C875" t="s">
        <v>171</v>
      </c>
      <c r="D875" t="str">
        <f>CONCATENATE(A875,B875,C875)</f>
        <v>KU (KU.Ružomberok)SR3Spevák</v>
      </c>
      <c r="E875" s="18">
        <v>20</v>
      </c>
      <c r="F875" s="18">
        <v>20</v>
      </c>
    </row>
    <row r="876">
      <c r="A876" s="9" t="str">
        <f>VLOOKUP(24808,$M$2:$N$42,2,FALSE)</f>
        <v>KU (KU.Ružomberok)</v>
      </c>
      <c r="B876" t="s">
        <v>112</v>
      </c>
      <c r="C876" t="s">
        <v>114</v>
      </c>
      <c r="D876" t="str">
        <f>CONCATENATE(A876,B876,C876)</f>
        <v>KU (KU.Ružomberok)SR3Spevák - sólista</v>
      </c>
      <c r="E876" s="18">
        <v>14</v>
      </c>
      <c r="F876" s="18">
        <v>21</v>
      </c>
    </row>
    <row r="877">
      <c r="A877" s="9" t="str">
        <f>VLOOKUP(24808,$M$2:$N$42,2,FALSE)</f>
        <v>KU (KU.Ružomberok)</v>
      </c>
      <c r="B877" t="s">
        <v>112</v>
      </c>
      <c r="C877" t="s">
        <v>104</v>
      </c>
      <c r="D877" t="str">
        <f>CONCATENATE(A877,B877,C877)</f>
        <v>KU (KU.Ružomberok)SR3Výtvarník</v>
      </c>
      <c r="E877" s="18">
        <v>2</v>
      </c>
      <c r="F877" s="18">
        <v>2</v>
      </c>
    </row>
    <row r="878">
      <c r="A878" s="9" t="str">
        <f>VLOOKUP(24808,$M$2:$N$42,2,FALSE)</f>
        <v>KU (KU.Ružomberok)</v>
      </c>
      <c r="B878" t="s">
        <v>112</v>
      </c>
      <c r="C878" t="s">
        <v>121</v>
      </c>
      <c r="D878" t="str">
        <f>CONCATENATE(A878,B878,C878)</f>
        <v>KU (KU.Ružomberok)SR3Zbormajster</v>
      </c>
      <c r="E878" s="18">
        <v>6</v>
      </c>
      <c r="F878" s="18">
        <v>6</v>
      </c>
    </row>
    <row r="879">
      <c r="A879" s="9" t="str">
        <f>VLOOKUP(24808,$M$2:$N$42,2,FALSE)</f>
        <v>KU (KU.Ružomberok)</v>
      </c>
      <c r="B879" t="s">
        <v>117</v>
      </c>
      <c r="C879" t="s">
        <v>104</v>
      </c>
      <c r="D879" t="str">
        <f>CONCATENATE(A879,B879,C879)</f>
        <v>KU (KU.Ružomberok)ZN1Výtvarník</v>
      </c>
      <c r="E879" s="18">
        <v>1</v>
      </c>
      <c r="F879" s="18">
        <v>1</v>
      </c>
    </row>
    <row r="880">
      <c r="A880" s="9" t="str">
        <f>VLOOKUP(26489,$M$2:$N$42,2,FALSE)</f>
        <v>STU v Bratislave (STUBA)</v>
      </c>
      <c r="B880" t="s">
        <v>85</v>
      </c>
      <c r="C880" t="s">
        <v>127</v>
      </c>
      <c r="D880" t="str">
        <f>CONCATENATE(A880,B880,C880)</f>
        <v>STU v Bratislave (STUBA)EM1Autor 3D modelov</v>
      </c>
      <c r="E880" s="18">
        <v>1</v>
      </c>
      <c r="F880" s="18">
        <v>1</v>
      </c>
    </row>
    <row r="881">
      <c r="A881" s="9" t="str">
        <f>VLOOKUP(26489,$M$2:$N$42,2,FALSE)</f>
        <v>STU v Bratislave (STUBA)</v>
      </c>
      <c r="B881" t="s">
        <v>85</v>
      </c>
      <c r="C881" t="s">
        <v>101</v>
      </c>
      <c r="D881" t="str">
        <f>CONCATENATE(A881,B881,C881)</f>
        <v>STU v Bratislave (STUBA)EM1Dizajnér</v>
      </c>
      <c r="E881" s="18">
        <v>0.5</v>
      </c>
      <c r="F881" s="18">
        <v>1</v>
      </c>
    </row>
    <row r="882">
      <c r="A882" s="9" t="str">
        <f>VLOOKUP(26489,$M$2:$N$42,2,FALSE)</f>
        <v>STU v Bratislave (STUBA)</v>
      </c>
      <c r="B882" t="s">
        <v>85</v>
      </c>
      <c r="C882" t="s">
        <v>102</v>
      </c>
      <c r="D882" t="str">
        <f>CONCATENATE(A882,B882,C882)</f>
        <v>STU v Bratislave (STUBA)EM1Režisér</v>
      </c>
      <c r="E882" s="18">
        <v>1</v>
      </c>
      <c r="F882" s="18">
        <v>1</v>
      </c>
    </row>
    <row r="883">
      <c r="A883" s="9" t="str">
        <f>VLOOKUP(26489,$M$2:$N$42,2,FALSE)</f>
        <v>STU v Bratislave (STUBA)</v>
      </c>
      <c r="B883" t="s">
        <v>85</v>
      </c>
      <c r="C883" t="s">
        <v>157</v>
      </c>
      <c r="D883" t="str">
        <f>CONCATENATE(A883,B883,C883)</f>
        <v>STU v Bratislave (STUBA)EM1Scénograf</v>
      </c>
      <c r="E883" s="18">
        <v>2</v>
      </c>
      <c r="F883" s="18">
        <v>2</v>
      </c>
    </row>
    <row r="884">
      <c r="A884" s="9" t="str">
        <f>VLOOKUP(26489,$M$2:$N$42,2,FALSE)</f>
        <v>STU v Bratislave (STUBA)</v>
      </c>
      <c r="B884" t="s">
        <v>85</v>
      </c>
      <c r="C884" t="s">
        <v>104</v>
      </c>
      <c r="D884" t="str">
        <f>CONCATENATE(A884,B884,C884)</f>
        <v>STU v Bratislave (STUBA)EM1Výtvarník</v>
      </c>
      <c r="E884" s="18">
        <v>2.7</v>
      </c>
      <c r="F884" s="18">
        <v>5</v>
      </c>
    </row>
    <row r="885">
      <c r="A885" s="9" t="str">
        <f>VLOOKUP(26489,$M$2:$N$42,2,FALSE)</f>
        <v>STU v Bratislave (STUBA)</v>
      </c>
      <c r="B885" t="s">
        <v>149</v>
      </c>
      <c r="C885" t="s">
        <v>101</v>
      </c>
      <c r="D885" t="str">
        <f>CONCATENATE(A885,B885,C885)</f>
        <v>STU v Bratislave (STUBA)EM2Dizajnér</v>
      </c>
      <c r="E885" s="18">
        <v>1</v>
      </c>
      <c r="F885" s="18">
        <v>1</v>
      </c>
    </row>
    <row r="886">
      <c r="A886" s="9" t="str">
        <f>VLOOKUP(26489,$M$2:$N$42,2,FALSE)</f>
        <v>STU v Bratislave (STUBA)</v>
      </c>
      <c r="B886" t="s">
        <v>92</v>
      </c>
      <c r="C886" t="s">
        <v>101</v>
      </c>
      <c r="D886" t="str">
        <f>CONCATENATE(A886,B886,C886)</f>
        <v>STU v Bratislave (STUBA)EM3Dizajnér</v>
      </c>
      <c r="E886" s="18">
        <v>2</v>
      </c>
      <c r="F886" s="18">
        <v>2</v>
      </c>
    </row>
    <row r="887">
      <c r="A887" s="9" t="str">
        <f>VLOOKUP(26489,$M$2:$N$42,2,FALSE)</f>
        <v>STU v Bratislave (STUBA)</v>
      </c>
      <c r="B887" t="s">
        <v>93</v>
      </c>
      <c r="C887" t="s">
        <v>159</v>
      </c>
      <c r="D887" t="str">
        <f>CONCATENATE(A887,B887,C887)</f>
        <v>STU v Bratislave (STUBA)EN1Herec</v>
      </c>
      <c r="E887" s="18">
        <v>0.33334</v>
      </c>
      <c r="F887" s="18">
        <v>1</v>
      </c>
    </row>
    <row r="888">
      <c r="A888" s="9" t="str">
        <f>VLOOKUP(26489,$M$2:$N$42,2,FALSE)</f>
        <v>STU v Bratislave (STUBA)</v>
      </c>
      <c r="B888" t="s">
        <v>93</v>
      </c>
      <c r="C888" t="s">
        <v>157</v>
      </c>
      <c r="D888" t="str">
        <f>CONCATENATE(A888,B888,C888)</f>
        <v>STU v Bratislave (STUBA)EN1Scénograf</v>
      </c>
      <c r="E888" s="18">
        <v>1</v>
      </c>
      <c r="F888" s="18">
        <v>1</v>
      </c>
    </row>
    <row r="889">
      <c r="A889" s="9" t="str">
        <f>VLOOKUP(26489,$M$2:$N$42,2,FALSE)</f>
        <v>STU v Bratislave (STUBA)</v>
      </c>
      <c r="B889" t="s">
        <v>7</v>
      </c>
      <c r="C889" t="s">
        <v>148</v>
      </c>
      <c r="D889" t="str">
        <f>CONCATENATE(A889,B889,C889)</f>
        <v>STU v Bratislave (STUBA)IArchitekt</v>
      </c>
      <c r="E889" s="18">
        <v>0.33</v>
      </c>
      <c r="F889" s="18">
        <v>1</v>
      </c>
    </row>
    <row r="890">
      <c r="A890" s="9" t="str">
        <f>VLOOKUP(26489,$M$2:$N$42,2,FALSE)</f>
        <v>STU v Bratislave (STUBA)</v>
      </c>
      <c r="B890" t="s">
        <v>98</v>
      </c>
      <c r="C890" t="s">
        <v>148</v>
      </c>
      <c r="D890" t="str">
        <f>CONCATENATE(A890,B890,C890)</f>
        <v>STU v Bratislave (STUBA)SM1Architekt</v>
      </c>
      <c r="E890" s="18">
        <v>4.34334</v>
      </c>
      <c r="F890" s="18">
        <v>9</v>
      </c>
    </row>
    <row r="891">
      <c r="A891" s="9" t="str">
        <f>VLOOKUP(26489,$M$2:$N$42,2,FALSE)</f>
        <v>STU v Bratislave (STUBA)</v>
      </c>
      <c r="B891" t="s">
        <v>98</v>
      </c>
      <c r="C891" t="s">
        <v>101</v>
      </c>
      <c r="D891" t="str">
        <f>CONCATENATE(A891,B891,C891)</f>
        <v>STU v Bratislave (STUBA)SM1Dizajnér</v>
      </c>
      <c r="E891" s="18">
        <v>1.4</v>
      </c>
      <c r="F891" s="18">
        <v>3</v>
      </c>
    </row>
    <row r="892">
      <c r="A892" s="9" t="str">
        <f>VLOOKUP(26489,$M$2:$N$42,2,FALSE)</f>
        <v>STU v Bratislave (STUBA)</v>
      </c>
      <c r="B892" t="s">
        <v>98</v>
      </c>
      <c r="C892" t="s">
        <v>157</v>
      </c>
      <c r="D892" t="str">
        <f>CONCATENATE(A892,B892,C892)</f>
        <v>STU v Bratislave (STUBA)SM1Scénograf</v>
      </c>
      <c r="E892" s="18">
        <v>2</v>
      </c>
      <c r="F892" s="18">
        <v>2</v>
      </c>
    </row>
    <row r="893">
      <c r="A893" s="9" t="str">
        <f>VLOOKUP(26489,$M$2:$N$42,2,FALSE)</f>
        <v>STU v Bratislave (STUBA)</v>
      </c>
      <c r="B893" t="s">
        <v>98</v>
      </c>
      <c r="C893" t="s">
        <v>104</v>
      </c>
      <c r="D893" t="str">
        <f>CONCATENATE(A893,B893,C893)</f>
        <v>STU v Bratislave (STUBA)SM1Výtvarník</v>
      </c>
      <c r="E893" s="18">
        <v>9.9</v>
      </c>
      <c r="F893" s="18">
        <v>15</v>
      </c>
    </row>
    <row r="894">
      <c r="A894" s="9" t="str">
        <f>VLOOKUP(26489,$M$2:$N$42,2,FALSE)</f>
        <v>STU v Bratislave (STUBA)</v>
      </c>
      <c r="B894" t="s">
        <v>103</v>
      </c>
      <c r="C894" t="s">
        <v>148</v>
      </c>
      <c r="D894" t="str">
        <f>CONCATENATE(A894,B894,C894)</f>
        <v>STU v Bratislave (STUBA)SM2Architekt</v>
      </c>
      <c r="E894" s="18">
        <v>12.92</v>
      </c>
      <c r="F894" s="18">
        <v>23</v>
      </c>
    </row>
    <row r="895">
      <c r="A895" s="9" t="str">
        <f>VLOOKUP(26489,$M$2:$N$42,2,FALSE)</f>
        <v>STU v Bratislave (STUBA)</v>
      </c>
      <c r="B895" t="s">
        <v>105</v>
      </c>
      <c r="C895" t="s">
        <v>148</v>
      </c>
      <c r="D895" t="str">
        <f>CONCATENATE(A895,B895,C895)</f>
        <v>STU v Bratislave (STUBA)SM3Architekt</v>
      </c>
      <c r="E895" s="18">
        <v>5.27</v>
      </c>
      <c r="F895" s="18">
        <v>11</v>
      </c>
    </row>
    <row r="896">
      <c r="A896" s="9" t="str">
        <f>VLOOKUP(26489,$M$2:$N$42,2,FALSE)</f>
        <v>STU v Bratislave (STUBA)</v>
      </c>
      <c r="B896" t="s">
        <v>105</v>
      </c>
      <c r="C896" t="s">
        <v>101</v>
      </c>
      <c r="D896" t="str">
        <f>CONCATENATE(A896,B896,C896)</f>
        <v>STU v Bratislave (STUBA)SM3Dizajnér</v>
      </c>
      <c r="E896" s="18">
        <v>6.6</v>
      </c>
      <c r="F896" s="18">
        <v>9</v>
      </c>
    </row>
    <row r="897">
      <c r="A897" s="9" t="str">
        <f>VLOOKUP(26489,$M$2:$N$42,2,FALSE)</f>
        <v>STU v Bratislave (STUBA)</v>
      </c>
      <c r="B897" t="s">
        <v>105</v>
      </c>
      <c r="C897" t="s">
        <v>97</v>
      </c>
      <c r="D897" t="str">
        <f>CONCATENATE(A897,B897,C897)</f>
        <v>STU v Bratislave (STUBA)SM3Kurátor výstavy</v>
      </c>
      <c r="E897" s="18">
        <v>6.5</v>
      </c>
      <c r="F897" s="18">
        <v>11</v>
      </c>
    </row>
    <row r="898">
      <c r="A898" s="9" t="str">
        <f>VLOOKUP(26489,$M$2:$N$42,2,FALSE)</f>
        <v>STU v Bratislave (STUBA)</v>
      </c>
      <c r="B898" t="s">
        <v>105</v>
      </c>
      <c r="C898" t="s">
        <v>104</v>
      </c>
      <c r="D898" t="str">
        <f>CONCATENATE(A898,B898,C898)</f>
        <v>STU v Bratislave (STUBA)SM3Výtvarník</v>
      </c>
      <c r="E898" s="18">
        <v>6</v>
      </c>
      <c r="F898" s="18">
        <v>6</v>
      </c>
    </row>
    <row r="899">
      <c r="A899" s="9" t="str">
        <f>VLOOKUP(26489,$M$2:$N$42,2,FALSE)</f>
        <v>STU v Bratislave (STUBA)</v>
      </c>
      <c r="B899" t="s">
        <v>106</v>
      </c>
      <c r="C899" t="s">
        <v>148</v>
      </c>
      <c r="D899" t="str">
        <f>CONCATENATE(A899,B899,C899)</f>
        <v>STU v Bratislave (STUBA)SN1Architekt</v>
      </c>
      <c r="E899" s="18">
        <v>7.04</v>
      </c>
      <c r="F899" s="18">
        <v>16</v>
      </c>
    </row>
    <row r="900">
      <c r="A900" s="9" t="str">
        <f>VLOOKUP(26489,$M$2:$N$42,2,FALSE)</f>
        <v>STU v Bratislave (STUBA)</v>
      </c>
      <c r="B900" t="s">
        <v>106</v>
      </c>
      <c r="C900" t="s">
        <v>174</v>
      </c>
      <c r="D900" t="str">
        <f>CONCATENATE(A900,B900,C900)</f>
        <v>STU v Bratislave (STUBA)SN1Autor konceptu</v>
      </c>
      <c r="E900" s="18">
        <v>1</v>
      </c>
      <c r="F900" s="18">
        <v>1</v>
      </c>
    </row>
    <row r="901">
      <c r="A901" s="9" t="str">
        <f>VLOOKUP(26489,$M$2:$N$42,2,FALSE)</f>
        <v>STU v Bratislave (STUBA)</v>
      </c>
      <c r="B901" t="s">
        <v>106</v>
      </c>
      <c r="C901" t="s">
        <v>101</v>
      </c>
      <c r="D901" t="str">
        <f>CONCATENATE(A901,B901,C901)</f>
        <v>STU v Bratislave (STUBA)SN1Dizajnér</v>
      </c>
      <c r="E901" s="18">
        <v>6.66668</v>
      </c>
      <c r="F901" s="18">
        <v>10</v>
      </c>
    </row>
    <row r="902">
      <c r="A902" s="9" t="str">
        <f>VLOOKUP(26489,$M$2:$N$42,2,FALSE)</f>
        <v>STU v Bratislave (STUBA)</v>
      </c>
      <c r="B902" t="s">
        <v>106</v>
      </c>
      <c r="C902" t="s">
        <v>90</v>
      </c>
      <c r="D902" t="str">
        <f>CONCATENATE(A902,B902,C902)</f>
        <v>STU v Bratislave (STUBA)SN1Performer</v>
      </c>
      <c r="E902" s="18">
        <v>0.125</v>
      </c>
      <c r="F902" s="18">
        <v>1</v>
      </c>
    </row>
    <row r="903">
      <c r="A903" s="9" t="str">
        <f>VLOOKUP(26489,$M$2:$N$42,2,FALSE)</f>
        <v>STU v Bratislave (STUBA)</v>
      </c>
      <c r="B903" t="s">
        <v>106</v>
      </c>
      <c r="C903" t="s">
        <v>102</v>
      </c>
      <c r="D903" t="str">
        <f>CONCATENATE(A903,B903,C903)</f>
        <v>STU v Bratislave (STUBA)SN1Režisér</v>
      </c>
      <c r="E903" s="18">
        <v>1</v>
      </c>
      <c r="F903" s="18">
        <v>1</v>
      </c>
    </row>
    <row r="904">
      <c r="A904" s="9" t="str">
        <f>VLOOKUP(26489,$M$2:$N$42,2,FALSE)</f>
        <v>STU v Bratislave (STUBA)</v>
      </c>
      <c r="B904" t="s">
        <v>106</v>
      </c>
      <c r="C904" t="s">
        <v>157</v>
      </c>
      <c r="D904" t="str">
        <f>CONCATENATE(A904,B904,C904)</f>
        <v>STU v Bratislave (STUBA)SN1Scénograf</v>
      </c>
      <c r="E904" s="18">
        <v>3</v>
      </c>
      <c r="F904" s="18">
        <v>3</v>
      </c>
    </row>
    <row r="905">
      <c r="A905" s="9" t="str">
        <f>VLOOKUP(26489,$M$2:$N$42,2,FALSE)</f>
        <v>STU v Bratislave (STUBA)</v>
      </c>
      <c r="B905" t="s">
        <v>106</v>
      </c>
      <c r="C905" t="s">
        <v>104</v>
      </c>
      <c r="D905" t="str">
        <f>CONCATENATE(A905,B905,C905)</f>
        <v>STU v Bratislave (STUBA)SN1Výtvarník</v>
      </c>
      <c r="E905" s="18">
        <v>31</v>
      </c>
      <c r="F905" s="18">
        <v>32</v>
      </c>
    </row>
    <row r="906">
      <c r="A906" s="9" t="str">
        <f>VLOOKUP(26489,$M$2:$N$42,2,FALSE)</f>
        <v>STU v Bratislave (STUBA)</v>
      </c>
      <c r="B906" t="s">
        <v>108</v>
      </c>
      <c r="C906" t="s">
        <v>148</v>
      </c>
      <c r="D906" t="str">
        <f>CONCATENATE(A906,B906,C906)</f>
        <v>STU v Bratislave (STUBA)SN2Architekt</v>
      </c>
      <c r="E906" s="18">
        <v>1.4</v>
      </c>
      <c r="F906" s="18">
        <v>3</v>
      </c>
    </row>
    <row r="907">
      <c r="A907" s="9" t="str">
        <f>VLOOKUP(26489,$M$2:$N$42,2,FALSE)</f>
        <v>STU v Bratislave (STUBA)</v>
      </c>
      <c r="B907" t="s">
        <v>108</v>
      </c>
      <c r="C907" t="s">
        <v>101</v>
      </c>
      <c r="D907" t="str">
        <f>CONCATENATE(A907,B907,C907)</f>
        <v>STU v Bratislave (STUBA)SN2Dizajnér</v>
      </c>
      <c r="E907" s="18">
        <v>6.5</v>
      </c>
      <c r="F907" s="18">
        <v>7</v>
      </c>
    </row>
    <row r="908">
      <c r="A908" s="9" t="str">
        <f>VLOOKUP(26489,$M$2:$N$42,2,FALSE)</f>
        <v>STU v Bratislave (STUBA)</v>
      </c>
      <c r="B908" t="s">
        <v>108</v>
      </c>
      <c r="C908" t="s">
        <v>97</v>
      </c>
      <c r="D908" t="str">
        <f>CONCATENATE(A908,B908,C908)</f>
        <v>STU v Bratislave (STUBA)SN2Kurátor výstavy</v>
      </c>
      <c r="E908" s="18">
        <v>1</v>
      </c>
      <c r="F908" s="18">
        <v>1</v>
      </c>
    </row>
    <row r="909">
      <c r="A909" s="9" t="str">
        <f>VLOOKUP(26489,$M$2:$N$42,2,FALSE)</f>
        <v>STU v Bratislave (STUBA)</v>
      </c>
      <c r="B909" t="s">
        <v>108</v>
      </c>
      <c r="C909" t="s">
        <v>104</v>
      </c>
      <c r="D909" t="str">
        <f>CONCATENATE(A909,B909,C909)</f>
        <v>STU v Bratislave (STUBA)SN2Výtvarník</v>
      </c>
      <c r="E909" s="18">
        <v>8</v>
      </c>
      <c r="F909" s="18">
        <v>8</v>
      </c>
    </row>
    <row r="910">
      <c r="A910" s="9" t="str">
        <f>VLOOKUP(26489,$M$2:$N$42,2,FALSE)</f>
        <v>STU v Bratislave (STUBA)</v>
      </c>
      <c r="B910" t="s">
        <v>109</v>
      </c>
      <c r="C910" t="s">
        <v>148</v>
      </c>
      <c r="D910" t="str">
        <f>CONCATENATE(A910,B910,C910)</f>
        <v>STU v Bratislave (STUBA)SN3Architekt</v>
      </c>
      <c r="E910" s="18">
        <v>1</v>
      </c>
      <c r="F910" s="18">
        <v>1</v>
      </c>
    </row>
    <row r="911">
      <c r="A911" s="9" t="str">
        <f>VLOOKUP(26489,$M$2:$N$42,2,FALSE)</f>
        <v>STU v Bratislave (STUBA)</v>
      </c>
      <c r="B911" t="s">
        <v>109</v>
      </c>
      <c r="C911" t="s">
        <v>101</v>
      </c>
      <c r="D911" t="str">
        <f>CONCATENATE(A911,B911,C911)</f>
        <v>STU v Bratislave (STUBA)SN3Dizajnér</v>
      </c>
      <c r="E911" s="18">
        <v>3.49</v>
      </c>
      <c r="F911" s="18">
        <v>6</v>
      </c>
    </row>
    <row r="912">
      <c r="A912" s="9" t="str">
        <f>VLOOKUP(26489,$M$2:$N$42,2,FALSE)</f>
        <v>STU v Bratislave (STUBA)</v>
      </c>
      <c r="B912" t="s">
        <v>109</v>
      </c>
      <c r="C912" t="s">
        <v>97</v>
      </c>
      <c r="D912" t="str">
        <f>CONCATENATE(A912,B912,C912)</f>
        <v>STU v Bratislave (STUBA)SN3Kurátor výstavy</v>
      </c>
      <c r="E912" s="18">
        <v>2</v>
      </c>
      <c r="F912" s="18">
        <v>3</v>
      </c>
    </row>
    <row r="913">
      <c r="A913" s="9" t="str">
        <f>VLOOKUP(26489,$M$2:$N$42,2,FALSE)</f>
        <v>STU v Bratislave (STUBA)</v>
      </c>
      <c r="B913" t="s">
        <v>109</v>
      </c>
      <c r="C913" t="s">
        <v>104</v>
      </c>
      <c r="D913" t="str">
        <f>CONCATENATE(A913,B913,C913)</f>
        <v>STU v Bratislave (STUBA)SN3Výtvarník</v>
      </c>
      <c r="E913" s="18">
        <v>3.5</v>
      </c>
      <c r="F913" s="18">
        <v>4</v>
      </c>
    </row>
    <row r="914">
      <c r="A914" s="9" t="str">
        <f>VLOOKUP(26489,$M$2:$N$42,2,FALSE)</f>
        <v>STU v Bratislave (STUBA)</v>
      </c>
      <c r="B914" t="s">
        <v>110</v>
      </c>
      <c r="C914" t="s">
        <v>148</v>
      </c>
      <c r="D914" t="str">
        <f>CONCATENATE(A914,B914,C914)</f>
        <v>STU v Bratislave (STUBA)SR1Architekt</v>
      </c>
      <c r="E914" s="18">
        <v>11.63334</v>
      </c>
      <c r="F914" s="18">
        <v>20</v>
      </c>
    </row>
    <row r="915">
      <c r="A915" s="9" t="str">
        <f>VLOOKUP(26489,$M$2:$N$42,2,FALSE)</f>
        <v>STU v Bratislave (STUBA)</v>
      </c>
      <c r="B915" t="s">
        <v>110</v>
      </c>
      <c r="C915" t="s">
        <v>101</v>
      </c>
      <c r="D915" t="str">
        <f>CONCATENATE(A915,B915,C915)</f>
        <v>STU v Bratislave (STUBA)SR1Dizajnér</v>
      </c>
      <c r="E915" s="18">
        <v>7</v>
      </c>
      <c r="F915" s="18">
        <v>7</v>
      </c>
    </row>
    <row r="916">
      <c r="A916" s="9" t="str">
        <f>VLOOKUP(26489,$M$2:$N$42,2,FALSE)</f>
        <v>STU v Bratislave (STUBA)</v>
      </c>
      <c r="B916" t="s">
        <v>110</v>
      </c>
      <c r="C916" t="s">
        <v>97</v>
      </c>
      <c r="D916" t="str">
        <f>CONCATENATE(A916,B916,C916)</f>
        <v>STU v Bratislave (STUBA)SR1Kurátor výstavy</v>
      </c>
      <c r="E916" s="18">
        <v>0.25</v>
      </c>
      <c r="F916" s="18">
        <v>1</v>
      </c>
    </row>
    <row r="917">
      <c r="A917" s="9" t="str">
        <f>VLOOKUP(26489,$M$2:$N$42,2,FALSE)</f>
        <v>STU v Bratislave (STUBA)</v>
      </c>
      <c r="B917" t="s">
        <v>110</v>
      </c>
      <c r="C917" t="s">
        <v>104</v>
      </c>
      <c r="D917" t="str">
        <f>CONCATENATE(A917,B917,C917)</f>
        <v>STU v Bratislave (STUBA)SR1Výtvarník</v>
      </c>
      <c r="E917" s="18">
        <v>18.34</v>
      </c>
      <c r="F917" s="18">
        <v>19</v>
      </c>
    </row>
    <row r="918">
      <c r="A918" s="9" t="str">
        <f>VLOOKUP(26489,$M$2:$N$42,2,FALSE)</f>
        <v>STU v Bratislave (STUBA)</v>
      </c>
      <c r="B918" t="s">
        <v>111</v>
      </c>
      <c r="C918" t="s">
        <v>148</v>
      </c>
      <c r="D918" t="str">
        <f>CONCATENATE(A918,B918,C918)</f>
        <v>STU v Bratislave (STUBA)SR2Architekt</v>
      </c>
      <c r="E918" s="18">
        <v>11.07</v>
      </c>
      <c r="F918" s="18">
        <v>15</v>
      </c>
    </row>
    <row r="919">
      <c r="A919" s="9" t="str">
        <f>VLOOKUP(26489,$M$2:$N$42,2,FALSE)</f>
        <v>STU v Bratislave (STUBA)</v>
      </c>
      <c r="B919" t="s">
        <v>111</v>
      </c>
      <c r="C919" t="s">
        <v>101</v>
      </c>
      <c r="D919" t="str">
        <f>CONCATENATE(A919,B919,C919)</f>
        <v>STU v Bratislave (STUBA)SR2Dizajnér</v>
      </c>
      <c r="E919" s="18">
        <v>4.5</v>
      </c>
      <c r="F919" s="18">
        <v>5</v>
      </c>
    </row>
    <row r="920">
      <c r="A920" s="9" t="str">
        <f>VLOOKUP(26489,$M$2:$N$42,2,FALSE)</f>
        <v>STU v Bratislave (STUBA)</v>
      </c>
      <c r="B920" t="s">
        <v>111</v>
      </c>
      <c r="C920" t="s">
        <v>97</v>
      </c>
      <c r="D920" t="str">
        <f>CONCATENATE(A920,B920,C920)</f>
        <v>STU v Bratislave (STUBA)SR2Kurátor výstavy</v>
      </c>
      <c r="E920" s="18">
        <v>1</v>
      </c>
      <c r="F920" s="18">
        <v>1</v>
      </c>
    </row>
    <row r="921">
      <c r="A921" s="9" t="str">
        <f>VLOOKUP(26489,$M$2:$N$42,2,FALSE)</f>
        <v>STU v Bratislave (STUBA)</v>
      </c>
      <c r="B921" t="s">
        <v>111</v>
      </c>
      <c r="C921" t="s">
        <v>104</v>
      </c>
      <c r="D921" t="str">
        <f>CONCATENATE(A921,B921,C921)</f>
        <v>STU v Bratislave (STUBA)SR2Výtvarník</v>
      </c>
      <c r="E921" s="18">
        <v>6</v>
      </c>
      <c r="F921" s="18">
        <v>6</v>
      </c>
    </row>
    <row r="922">
      <c r="A922" s="9" t="str">
        <f>VLOOKUP(26489,$M$2:$N$42,2,FALSE)</f>
        <v>STU v Bratislave (STUBA)</v>
      </c>
      <c r="B922" t="s">
        <v>112</v>
      </c>
      <c r="C922" t="s">
        <v>148</v>
      </c>
      <c r="D922" t="str">
        <f>CONCATENATE(A922,B922,C922)</f>
        <v>STU v Bratislave (STUBA)SR3Architekt</v>
      </c>
      <c r="E922" s="18">
        <v>2.47</v>
      </c>
      <c r="F922" s="18">
        <v>4</v>
      </c>
    </row>
    <row r="923">
      <c r="A923" s="9" t="str">
        <f>VLOOKUP(26489,$M$2:$N$42,2,FALSE)</f>
        <v>STU v Bratislave (STUBA)</v>
      </c>
      <c r="B923" t="s">
        <v>112</v>
      </c>
      <c r="C923" t="s">
        <v>101</v>
      </c>
      <c r="D923" t="str">
        <f>CONCATENATE(A923,B923,C923)</f>
        <v>STU v Bratislave (STUBA)SR3Dizajnér</v>
      </c>
      <c r="E923" s="18">
        <v>3.49</v>
      </c>
      <c r="F923" s="18">
        <v>4</v>
      </c>
    </row>
    <row r="924">
      <c r="A924" s="9" t="str">
        <f>VLOOKUP(26489,$M$2:$N$42,2,FALSE)</f>
        <v>STU v Bratislave (STUBA)</v>
      </c>
      <c r="B924" t="s">
        <v>112</v>
      </c>
      <c r="C924" t="s">
        <v>97</v>
      </c>
      <c r="D924" t="str">
        <f>CONCATENATE(A924,B924,C924)</f>
        <v>STU v Bratislave (STUBA)SR3Kurátor výstavy</v>
      </c>
      <c r="E924" s="18">
        <v>4</v>
      </c>
      <c r="F924" s="18">
        <v>4</v>
      </c>
    </row>
    <row r="925">
      <c r="A925" s="9" t="str">
        <f>VLOOKUP(26489,$M$2:$N$42,2,FALSE)</f>
        <v>STU v Bratislave (STUBA)</v>
      </c>
      <c r="B925" t="s">
        <v>112</v>
      </c>
      <c r="C925" t="s">
        <v>104</v>
      </c>
      <c r="D925" t="str">
        <f>CONCATENATE(A925,B925,C925)</f>
        <v>STU v Bratislave (STUBA)SR3Výtvarník</v>
      </c>
      <c r="E925" s="18">
        <v>2</v>
      </c>
      <c r="F925" s="18">
        <v>2</v>
      </c>
    </row>
    <row r="926">
      <c r="A926" s="9" t="str">
        <f>VLOOKUP(26489,$M$2:$N$42,2,FALSE)</f>
        <v>STU v Bratislave (STUBA)</v>
      </c>
      <c r="B926" t="s">
        <v>115</v>
      </c>
      <c r="C926" t="s">
        <v>148</v>
      </c>
      <c r="D926" t="str">
        <f>CONCATENATE(A926,B926,C926)</f>
        <v>STU v Bratislave (STUBA)ZM2Architekt</v>
      </c>
      <c r="E926" s="18">
        <v>0.9</v>
      </c>
      <c r="F926" s="18">
        <v>1</v>
      </c>
    </row>
    <row r="927">
      <c r="A927" s="9" t="str">
        <f>VLOOKUP(26489,$M$2:$N$42,2,FALSE)</f>
        <v>STU v Bratislave (STUBA)</v>
      </c>
      <c r="B927" t="s">
        <v>115</v>
      </c>
      <c r="C927" t="s">
        <v>97</v>
      </c>
      <c r="D927" t="str">
        <f>CONCATENATE(A927,B927,C927)</f>
        <v>STU v Bratislave (STUBA)ZM2Kurátor výstavy</v>
      </c>
      <c r="E927" s="18">
        <v>1</v>
      </c>
      <c r="F927" s="18">
        <v>1</v>
      </c>
    </row>
    <row r="928">
      <c r="A928" s="9" t="str">
        <f>VLOOKUP(26489,$M$2:$N$42,2,FALSE)</f>
        <v>STU v Bratislave (STUBA)</v>
      </c>
      <c r="B928" t="s">
        <v>116</v>
      </c>
      <c r="C928" t="s">
        <v>101</v>
      </c>
      <c r="D928" t="str">
        <f>CONCATENATE(A928,B928,C928)</f>
        <v>STU v Bratislave (STUBA)ZM3Dizajnér</v>
      </c>
      <c r="E928" s="18">
        <v>2.5</v>
      </c>
      <c r="F928" s="18">
        <v>3</v>
      </c>
    </row>
    <row r="929">
      <c r="A929" s="9" t="str">
        <f>VLOOKUP(26489,$M$2:$N$42,2,FALSE)</f>
        <v>STU v Bratislave (STUBA)</v>
      </c>
      <c r="B929" t="s">
        <v>116</v>
      </c>
      <c r="C929" t="s">
        <v>97</v>
      </c>
      <c r="D929" t="str">
        <f>CONCATENATE(A929,B929,C929)</f>
        <v>STU v Bratislave (STUBA)ZM3Kurátor výstavy</v>
      </c>
      <c r="E929" s="18">
        <v>2</v>
      </c>
      <c r="F929" s="18">
        <v>2</v>
      </c>
    </row>
    <row r="930">
      <c r="A930" s="9" t="str">
        <f>VLOOKUP(26489,$M$2:$N$42,2,FALSE)</f>
        <v>STU v Bratislave (STUBA)</v>
      </c>
      <c r="B930" t="s">
        <v>116</v>
      </c>
      <c r="C930" t="s">
        <v>104</v>
      </c>
      <c r="D930" t="str">
        <f>CONCATENATE(A930,B930,C930)</f>
        <v>STU v Bratislave (STUBA)ZM3Výtvarník</v>
      </c>
      <c r="E930" s="18">
        <v>1.5</v>
      </c>
      <c r="F930" s="18">
        <v>2</v>
      </c>
    </row>
    <row r="931">
      <c r="A931" s="9" t="str">
        <f>VLOOKUP(26489,$M$2:$N$42,2,FALSE)</f>
        <v>STU v Bratislave (STUBA)</v>
      </c>
      <c r="B931" t="s">
        <v>117</v>
      </c>
      <c r="C931" t="s">
        <v>148</v>
      </c>
      <c r="D931" t="str">
        <f>CONCATENATE(A931,B931,C931)</f>
        <v>STU v Bratislave (STUBA)ZN1Architekt</v>
      </c>
      <c r="E931" s="18">
        <v>3.8679</v>
      </c>
      <c r="F931" s="18">
        <v>13</v>
      </c>
    </row>
    <row r="932">
      <c r="A932" s="9" t="str">
        <f>VLOOKUP(26489,$M$2:$N$42,2,FALSE)</f>
        <v>STU v Bratislave (STUBA)</v>
      </c>
      <c r="B932" t="s">
        <v>118</v>
      </c>
      <c r="C932" t="s">
        <v>148</v>
      </c>
      <c r="D932" t="str">
        <f>CONCATENATE(A932,B932,C932)</f>
        <v>STU v Bratislave (STUBA)ZN2Architekt</v>
      </c>
      <c r="E932" s="18">
        <v>1.2</v>
      </c>
      <c r="F932" s="18">
        <v>2</v>
      </c>
    </row>
    <row r="933">
      <c r="A933" s="9" t="str">
        <f>VLOOKUP(27499,$M$2:$N$42,2,FALSE)</f>
        <v>PEVŠ (PEVŠ.Bratislava)</v>
      </c>
      <c r="B933" t="s">
        <v>106</v>
      </c>
      <c r="C933" t="s">
        <v>99</v>
      </c>
      <c r="D933" t="str">
        <f>CONCATENATE(A933,B933,C933)</f>
        <v>PEVŠ (PEVŠ.Bratislava)SN1Autor námetu</v>
      </c>
      <c r="E933" s="18">
        <v>1</v>
      </c>
      <c r="F933" s="18">
        <v>1</v>
      </c>
    </row>
    <row r="934">
      <c r="A934" s="9" t="str">
        <f>VLOOKUP(27499,$M$2:$N$42,2,FALSE)</f>
        <v>PEVŠ (PEVŠ.Bratislava)</v>
      </c>
      <c r="B934" t="s">
        <v>106</v>
      </c>
      <c r="C934" t="s">
        <v>100</v>
      </c>
      <c r="D934" t="str">
        <f>CONCATENATE(A934,B934,C934)</f>
        <v>PEVŠ (PEVŠ.Bratislava)SN1Autor scenára</v>
      </c>
      <c r="E934" s="18">
        <v>1</v>
      </c>
      <c r="F934" s="18">
        <v>1</v>
      </c>
    </row>
    <row r="935">
      <c r="A935" s="9" t="str">
        <f>VLOOKUP(27499,$M$2:$N$42,2,FALSE)</f>
        <v>PEVŠ (PEVŠ.Bratislava)</v>
      </c>
      <c r="B935" t="s">
        <v>106</v>
      </c>
      <c r="C935" t="s">
        <v>130</v>
      </c>
      <c r="D935" t="str">
        <f>CONCATENATE(A935,B935,C935)</f>
        <v>PEVŠ (PEVŠ.Bratislava)SN1Kameraman</v>
      </c>
      <c r="E935" s="18">
        <v>1</v>
      </c>
      <c r="F935" s="18">
        <v>1</v>
      </c>
    </row>
    <row r="936">
      <c r="A936" s="9" t="str">
        <f>VLOOKUP(27499,$M$2:$N$42,2,FALSE)</f>
        <v>PEVŠ (PEVŠ.Bratislava)</v>
      </c>
      <c r="B936" t="s">
        <v>106</v>
      </c>
      <c r="C936" t="s">
        <v>102</v>
      </c>
      <c r="D936" t="str">
        <f>CONCATENATE(A936,B936,C936)</f>
        <v>PEVŠ (PEVŠ.Bratislava)SN1Režisér</v>
      </c>
      <c r="E936" s="18">
        <v>1</v>
      </c>
      <c r="F936" s="18">
        <v>1</v>
      </c>
    </row>
    <row r="937">
      <c r="A937" s="9" t="str">
        <f>VLOOKUP(27499,$M$2:$N$42,2,FALSE)</f>
        <v>PEVŠ (PEVŠ.Bratislava)</v>
      </c>
      <c r="B937" t="s">
        <v>110</v>
      </c>
      <c r="C937" t="s">
        <v>97</v>
      </c>
      <c r="D937" t="str">
        <f>CONCATENATE(A937,B937,C937)</f>
        <v>PEVŠ (PEVŠ.Bratislava)SR1Kurátor výstavy</v>
      </c>
      <c r="E937" s="18">
        <v>1</v>
      </c>
      <c r="F937" s="18">
        <v>1</v>
      </c>
    </row>
    <row r="938">
      <c r="A938" s="9" t="str">
        <f>VLOOKUP(27581,$M$2:$N$42,2,FALSE)</f>
        <v>HUAJA (HUAJA.BŠ)</v>
      </c>
      <c r="B938" t="s">
        <v>93</v>
      </c>
      <c r="C938" t="s">
        <v>114</v>
      </c>
      <c r="D938" t="str">
        <f>CONCATENATE(A938,B938,C938)</f>
        <v>HUAJA (HUAJA.BŠ)EN1Spevák - sólista</v>
      </c>
      <c r="E938" s="18">
        <v>0.26785</v>
      </c>
      <c r="F938" s="18">
        <v>2</v>
      </c>
    </row>
    <row r="939">
      <c r="A939" s="9" t="str">
        <f>VLOOKUP(27581,$M$2:$N$42,2,FALSE)</f>
        <v>HUAJA (HUAJA.BŠ)</v>
      </c>
      <c r="B939" t="s">
        <v>98</v>
      </c>
      <c r="C939" t="s">
        <v>88</v>
      </c>
      <c r="D939" t="str">
        <f>CONCATENATE(A939,B939,C939)</f>
        <v>HUAJA (HUAJA.BŠ)SM1Inštrumentalista</v>
      </c>
      <c r="E939" s="18">
        <v>0.28583</v>
      </c>
      <c r="F939" s="18">
        <v>2</v>
      </c>
    </row>
    <row r="940">
      <c r="A940" s="9" t="str">
        <f>VLOOKUP(27581,$M$2:$N$42,2,FALSE)</f>
        <v>HUAJA (HUAJA.BŠ)</v>
      </c>
      <c r="B940" t="s">
        <v>103</v>
      </c>
      <c r="C940" t="s">
        <v>96</v>
      </c>
      <c r="D940" t="str">
        <f>CONCATENATE(A940,B940,C940)</f>
        <v>HUAJA (HUAJA.BŠ)SM2Dirigent</v>
      </c>
      <c r="E940" s="18">
        <v>1</v>
      </c>
      <c r="F940" s="18">
        <v>1</v>
      </c>
    </row>
    <row r="941">
      <c r="A941" s="9" t="str">
        <f>VLOOKUP(27581,$M$2:$N$42,2,FALSE)</f>
        <v>HUAJA (HUAJA.BŠ)</v>
      </c>
      <c r="B941" t="s">
        <v>106</v>
      </c>
      <c r="C941" t="s">
        <v>86</v>
      </c>
      <c r="D941" t="str">
        <f>CONCATENATE(A941,B941,C941)</f>
        <v>HUAJA (HUAJA.BŠ)SN1Autor hudby</v>
      </c>
      <c r="E941" s="18">
        <v>1</v>
      </c>
      <c r="F941" s="18">
        <v>1</v>
      </c>
    </row>
    <row r="942">
      <c r="A942" s="9" t="str">
        <f>VLOOKUP(27581,$M$2:$N$42,2,FALSE)</f>
        <v>HUAJA (HUAJA.BŠ)</v>
      </c>
      <c r="B942" t="s">
        <v>106</v>
      </c>
      <c r="C942" t="s">
        <v>96</v>
      </c>
      <c r="D942" t="str">
        <f>CONCATENATE(A942,B942,C942)</f>
        <v>HUAJA (HUAJA.BŠ)SN1Dirigent</v>
      </c>
      <c r="E942" s="18">
        <v>2</v>
      </c>
      <c r="F942" s="18">
        <v>2</v>
      </c>
    </row>
    <row r="943">
      <c r="A943" s="9" t="str">
        <f>VLOOKUP(27581,$M$2:$N$42,2,FALSE)</f>
        <v>HUAJA (HUAJA.BŠ)</v>
      </c>
      <c r="B943" t="s">
        <v>106</v>
      </c>
      <c r="C943" t="s">
        <v>88</v>
      </c>
      <c r="D943" t="str">
        <f>CONCATENATE(A943,B943,C943)</f>
        <v>HUAJA (HUAJA.BŠ)SN1Inštrumentalista</v>
      </c>
      <c r="E943" s="18">
        <v>0.29166</v>
      </c>
      <c r="F943" s="18">
        <v>2</v>
      </c>
    </row>
    <row r="944">
      <c r="A944" s="9" t="str">
        <f>VLOOKUP(27581,$M$2:$N$42,2,FALSE)</f>
        <v>HUAJA (HUAJA.BŠ)</v>
      </c>
      <c r="B944" t="s">
        <v>106</v>
      </c>
      <c r="C944" t="s">
        <v>114</v>
      </c>
      <c r="D944" t="str">
        <f>CONCATENATE(A944,B944,C944)</f>
        <v>HUAJA (HUAJA.BŠ)SN1Spevák - sólista</v>
      </c>
      <c r="E944" s="18">
        <v>0.45834</v>
      </c>
      <c r="F944" s="18">
        <v>2</v>
      </c>
    </row>
    <row r="945">
      <c r="A945" s="9" t="str">
        <f>VLOOKUP(27581,$M$2:$N$42,2,FALSE)</f>
        <v>HUAJA (HUAJA.BŠ)</v>
      </c>
      <c r="B945" t="s">
        <v>109</v>
      </c>
      <c r="C945" t="s">
        <v>114</v>
      </c>
      <c r="D945" t="str">
        <f>CONCATENATE(A945,B945,C945)</f>
        <v>HUAJA (HUAJA.BŠ)SN3Spevák - sólista</v>
      </c>
      <c r="E945" s="18">
        <v>2.86666</v>
      </c>
      <c r="F945" s="18">
        <v>5</v>
      </c>
    </row>
    <row r="946">
      <c r="A946" s="9" t="str">
        <f>VLOOKUP(27581,$M$2:$N$42,2,FALSE)</f>
        <v>HUAJA (HUAJA.BŠ)</v>
      </c>
      <c r="B946" t="s">
        <v>110</v>
      </c>
      <c r="C946" t="s">
        <v>88</v>
      </c>
      <c r="D946" t="str">
        <f>CONCATENATE(A946,B946,C946)</f>
        <v>HUAJA (HUAJA.BŠ)SR1Inštrumentalista</v>
      </c>
      <c r="E946" s="18">
        <v>1.18583</v>
      </c>
      <c r="F946" s="18">
        <v>8</v>
      </c>
    </row>
    <row r="947">
      <c r="A947" s="9" t="str">
        <f>VLOOKUP(27581,$M$2:$N$42,2,FALSE)</f>
        <v>HUAJA (HUAJA.BŠ)</v>
      </c>
      <c r="B947" t="s">
        <v>110</v>
      </c>
      <c r="C947" t="s">
        <v>89</v>
      </c>
      <c r="D947" t="str">
        <f>CONCATENATE(A947,B947,C947)</f>
        <v>HUAJA (HUAJA.BŠ)SR1Inštrumentalista - sólista</v>
      </c>
      <c r="E947" s="18">
        <v>0.16666</v>
      </c>
      <c r="F947" s="18">
        <v>1</v>
      </c>
    </row>
    <row r="948">
      <c r="A948" s="9" t="str">
        <f>VLOOKUP(27581,$M$2:$N$42,2,FALSE)</f>
        <v>HUAJA (HUAJA.BŠ)</v>
      </c>
      <c r="B948" t="s">
        <v>112</v>
      </c>
      <c r="C948" t="s">
        <v>96</v>
      </c>
      <c r="D948" t="str">
        <f>CONCATENATE(A948,B948,C948)</f>
        <v>HUAJA (HUAJA.BŠ)SR3Dirigent</v>
      </c>
      <c r="E948" s="18">
        <v>2</v>
      </c>
      <c r="F948" s="18">
        <v>2</v>
      </c>
    </row>
  </sheetData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BLOKY</vt:lpstr>
      <vt:lpstr>BLOKY_PODIELY</vt:lpstr>
      <vt:lpstr>VSETKY</vt:lpstr>
      <vt:lpstr>VSETKY_PODIELY</vt:lpstr>
      <vt:lpstr>DATA</vt:lpstr>
    </vt:vector>
  </TitlesOfParts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janog</dc:creator>
  <cp:lastModifiedBy>janog</cp:lastModifiedBy>
  <cp:lastPrinted>2008-09-04T14:10:53Z</cp:lastPrinted>
  <dcterms:created xsi:type="dcterms:W3CDTF">2025-10-30T10:30:11Z</dcterms:created>
  <dcterms:modified xsi:type="dcterms:W3CDTF">2025-10-30T10:30:11Z</dcterms:modified>
</cp:coreProperties>
</file>